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rvkomfin\Общие_папки\#Нормативно-правовые акты\#Муниципальные-правовые акты АНР\Проекты Постановлений\2024\О назначении ПУБЛИЧНЫХ СЛУШАНИЙ по проекту на 2025-2027гг\"/>
    </mc:Choice>
  </mc:AlternateContent>
  <xr:revisionPtr revIDLastSave="0" documentId="13_ncr:1_{ED3DF1CC-9DE8-4A4C-9DC9-16ADC4C799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сходы" sheetId="3" r:id="rId1"/>
  </sheets>
  <definedNames>
    <definedName name="__bookmark_13">#REF!</definedName>
    <definedName name="__bookmark_14">#REF!</definedName>
    <definedName name="_xlnm._FilterDatabase" localSheetId="0" hidden="1">Расходы!$A$8:$D$144</definedName>
  </definedNames>
  <calcPr calcId="191029"/>
  <customWorkbookViews>
    <customWorkbookView name="Дикарева Ольга Павловна - Личное представление" guid="{149B6EF2-2B61-4B38-A5F5-3A7AEFF4AECA}" mergeInterval="0" personalView="1" maximized="1" xWindow="-8" yWindow="-8" windowWidth="1936" windowHeight="1056" activeSheetId="3"/>
    <customWorkbookView name="Крамич Наталья Валерьевна - Личное представление" guid="{C13122CD-9FB4-417F-B16A-F3E5BC7AC7A4}" mergeInterval="0" personalView="1" xWindow="409" windowWidth="1440" windowHeight="1040" activeSheetId="3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3" l="1"/>
  <c r="E11" i="3"/>
  <c r="F11" i="3"/>
  <c r="G11" i="3"/>
  <c r="H11" i="3"/>
  <c r="I11" i="3"/>
  <c r="J11" i="3"/>
  <c r="C11" i="3"/>
  <c r="D17" i="3"/>
  <c r="E17" i="3"/>
  <c r="F17" i="3"/>
  <c r="G17" i="3"/>
  <c r="H17" i="3"/>
  <c r="I17" i="3"/>
  <c r="J17" i="3"/>
  <c r="C17" i="3"/>
  <c r="D36" i="3"/>
  <c r="E36" i="3"/>
  <c r="F36" i="3"/>
  <c r="G36" i="3"/>
  <c r="H36" i="3"/>
  <c r="I36" i="3"/>
  <c r="J36" i="3"/>
  <c r="C36" i="3"/>
  <c r="D45" i="3"/>
  <c r="E45" i="3"/>
  <c r="F45" i="3"/>
  <c r="G45" i="3"/>
  <c r="H45" i="3"/>
  <c r="I45" i="3"/>
  <c r="J45" i="3"/>
  <c r="C45" i="3"/>
  <c r="D49" i="3"/>
  <c r="E49" i="3"/>
  <c r="F49" i="3"/>
  <c r="G49" i="3"/>
  <c r="H49" i="3"/>
  <c r="I49" i="3"/>
  <c r="J49" i="3"/>
  <c r="C49" i="3"/>
  <c r="D52" i="3"/>
  <c r="E52" i="3"/>
  <c r="F52" i="3"/>
  <c r="G52" i="3"/>
  <c r="H52" i="3"/>
  <c r="I52" i="3"/>
  <c r="J52" i="3"/>
  <c r="C52" i="3"/>
  <c r="D53" i="3"/>
  <c r="E53" i="3"/>
  <c r="F53" i="3"/>
  <c r="G53" i="3"/>
  <c r="H53" i="3"/>
  <c r="I53" i="3"/>
  <c r="J53" i="3"/>
  <c r="C53" i="3"/>
  <c r="D56" i="3"/>
  <c r="E56" i="3"/>
  <c r="F56" i="3"/>
  <c r="G56" i="3"/>
  <c r="H56" i="3"/>
  <c r="I56" i="3"/>
  <c r="J56" i="3"/>
  <c r="C56" i="3"/>
  <c r="D71" i="3"/>
  <c r="E71" i="3"/>
  <c r="F71" i="3"/>
  <c r="G71" i="3"/>
  <c r="H71" i="3"/>
  <c r="I71" i="3"/>
  <c r="J71" i="3"/>
  <c r="C71" i="3"/>
  <c r="D78" i="3"/>
  <c r="E78" i="3"/>
  <c r="F78" i="3"/>
  <c r="G78" i="3"/>
  <c r="H78" i="3"/>
  <c r="I78" i="3"/>
  <c r="J78" i="3"/>
  <c r="C78" i="3"/>
  <c r="D80" i="3"/>
  <c r="E80" i="3"/>
  <c r="F80" i="3"/>
  <c r="G80" i="3"/>
  <c r="H80" i="3"/>
  <c r="I80" i="3"/>
  <c r="J80" i="3"/>
  <c r="C80" i="3"/>
  <c r="D83" i="3"/>
  <c r="E83" i="3"/>
  <c r="F83" i="3"/>
  <c r="G83" i="3"/>
  <c r="H83" i="3"/>
  <c r="I83" i="3"/>
  <c r="J83" i="3"/>
  <c r="C83" i="3"/>
  <c r="C82" i="3" s="1"/>
  <c r="D88" i="3"/>
  <c r="E88" i="3"/>
  <c r="F88" i="3"/>
  <c r="G88" i="3"/>
  <c r="H88" i="3"/>
  <c r="I88" i="3"/>
  <c r="J88" i="3"/>
  <c r="C88" i="3"/>
  <c r="D91" i="3"/>
  <c r="E91" i="3"/>
  <c r="F91" i="3"/>
  <c r="G91" i="3"/>
  <c r="H91" i="3"/>
  <c r="I91" i="3"/>
  <c r="J91" i="3"/>
  <c r="C91" i="3"/>
  <c r="D93" i="3"/>
  <c r="E93" i="3"/>
  <c r="F93" i="3"/>
  <c r="G93" i="3"/>
  <c r="H93" i="3"/>
  <c r="I93" i="3"/>
  <c r="J93" i="3"/>
  <c r="C93" i="3"/>
  <c r="D99" i="3"/>
  <c r="E99" i="3"/>
  <c r="F99" i="3"/>
  <c r="G99" i="3"/>
  <c r="H99" i="3"/>
  <c r="I99" i="3"/>
  <c r="J99" i="3"/>
  <c r="C99" i="3"/>
  <c r="D110" i="3"/>
  <c r="E110" i="3"/>
  <c r="F110" i="3"/>
  <c r="G110" i="3"/>
  <c r="H110" i="3"/>
  <c r="I110" i="3"/>
  <c r="J110" i="3"/>
  <c r="C110" i="3"/>
  <c r="D126" i="3"/>
  <c r="E126" i="3"/>
  <c r="F126" i="3"/>
  <c r="G126" i="3"/>
  <c r="H126" i="3"/>
  <c r="I126" i="3"/>
  <c r="J126" i="3"/>
  <c r="C126" i="3"/>
  <c r="D135" i="3"/>
  <c r="E135" i="3"/>
  <c r="F135" i="3"/>
  <c r="G135" i="3"/>
  <c r="H135" i="3"/>
  <c r="I135" i="3"/>
  <c r="J135" i="3"/>
  <c r="C135" i="3"/>
  <c r="F20" i="3"/>
  <c r="F22" i="3"/>
  <c r="G22" i="3" s="1"/>
  <c r="F16" i="3"/>
  <c r="E14" i="3"/>
  <c r="E12" i="3"/>
  <c r="E21" i="3"/>
  <c r="F113" i="3"/>
  <c r="F95" i="3"/>
  <c r="G95" i="3" s="1"/>
  <c r="D14" i="3"/>
  <c r="D21" i="3"/>
  <c r="F21" i="3" s="1"/>
  <c r="C21" i="3"/>
  <c r="H20" i="3" l="1"/>
  <c r="I20" i="3"/>
  <c r="J20" i="3"/>
  <c r="G20" i="3"/>
  <c r="H95" i="3"/>
  <c r="I95" i="3"/>
  <c r="J95" i="3"/>
  <c r="H21" i="3"/>
  <c r="I21" i="3"/>
  <c r="J21" i="3"/>
  <c r="G21" i="3"/>
  <c r="H113" i="3"/>
  <c r="I113" i="3"/>
  <c r="J113" i="3"/>
  <c r="H16" i="3"/>
  <c r="I16" i="3"/>
  <c r="J16" i="3"/>
  <c r="G16" i="3"/>
  <c r="G113" i="3"/>
  <c r="H22" i="3"/>
  <c r="I22" i="3"/>
  <c r="J22" i="3"/>
  <c r="F144" i="3"/>
  <c r="F142" i="3"/>
  <c r="F139" i="3"/>
  <c r="F136" i="3"/>
  <c r="F133" i="3"/>
  <c r="F131" i="3"/>
  <c r="F129" i="3"/>
  <c r="F128" i="3"/>
  <c r="F127" i="3"/>
  <c r="F124" i="3"/>
  <c r="F122" i="3"/>
  <c r="F120" i="3"/>
  <c r="F117" i="3"/>
  <c r="F116" i="3"/>
  <c r="F112" i="3"/>
  <c r="F111" i="3"/>
  <c r="F109" i="3"/>
  <c r="F108" i="3"/>
  <c r="F105" i="3"/>
  <c r="F104" i="3"/>
  <c r="F103" i="3"/>
  <c r="F102" i="3"/>
  <c r="F100" i="3"/>
  <c r="F98" i="3"/>
  <c r="F97" i="3"/>
  <c r="F94" i="3"/>
  <c r="F92" i="3"/>
  <c r="F90" i="3"/>
  <c r="F89" i="3"/>
  <c r="F86" i="3"/>
  <c r="F85" i="3"/>
  <c r="F84" i="3"/>
  <c r="F81" i="3"/>
  <c r="F79" i="3"/>
  <c r="F77" i="3"/>
  <c r="F76" i="3"/>
  <c r="F75" i="3"/>
  <c r="F73" i="3"/>
  <c r="F72" i="3"/>
  <c r="F69" i="3"/>
  <c r="F68" i="3"/>
  <c r="F67" i="3"/>
  <c r="F66" i="3"/>
  <c r="F64" i="3"/>
  <c r="F62" i="3"/>
  <c r="F61" i="3"/>
  <c r="F59" i="3"/>
  <c r="F58" i="3"/>
  <c r="F57" i="3"/>
  <c r="F55" i="3"/>
  <c r="F54" i="3"/>
  <c r="F51" i="3"/>
  <c r="F50" i="3"/>
  <c r="F48" i="3"/>
  <c r="F47" i="3"/>
  <c r="F46" i="3"/>
  <c r="F44" i="3"/>
  <c r="F42" i="3"/>
  <c r="F41" i="3"/>
  <c r="F40" i="3"/>
  <c r="F37" i="3"/>
  <c r="F34" i="3"/>
  <c r="F33" i="3"/>
  <c r="F32" i="3"/>
  <c r="F31" i="3"/>
  <c r="F30" i="3"/>
  <c r="F28" i="3"/>
  <c r="F26" i="3"/>
  <c r="F25" i="3"/>
  <c r="F24" i="3"/>
  <c r="F19" i="3"/>
  <c r="F18" i="3"/>
  <c r="F15" i="3"/>
  <c r="F13" i="3"/>
  <c r="E82" i="3"/>
  <c r="E143" i="3"/>
  <c r="D143" i="3"/>
  <c r="C143" i="3"/>
  <c r="E141" i="3"/>
  <c r="D141" i="3"/>
  <c r="C141" i="3"/>
  <c r="E138" i="3"/>
  <c r="E137" i="3" s="1"/>
  <c r="D138" i="3"/>
  <c r="D137" i="3" s="1"/>
  <c r="C138" i="3"/>
  <c r="C137" i="3" s="1"/>
  <c r="E134" i="3"/>
  <c r="D134" i="3"/>
  <c r="C134" i="3"/>
  <c r="E132" i="3"/>
  <c r="D132" i="3"/>
  <c r="C132" i="3"/>
  <c r="E130" i="3"/>
  <c r="D130" i="3"/>
  <c r="E123" i="3"/>
  <c r="D123" i="3"/>
  <c r="C123" i="3"/>
  <c r="E121" i="3"/>
  <c r="D121" i="3"/>
  <c r="C121" i="3"/>
  <c r="F119" i="3"/>
  <c r="E119" i="3"/>
  <c r="D119" i="3"/>
  <c r="C119" i="3"/>
  <c r="E115" i="3"/>
  <c r="E114" i="3" s="1"/>
  <c r="D115" i="3"/>
  <c r="D114" i="3" s="1"/>
  <c r="C115" i="3"/>
  <c r="C114" i="3" s="1"/>
  <c r="E107" i="3"/>
  <c r="D107" i="3"/>
  <c r="C107" i="3"/>
  <c r="E101" i="3"/>
  <c r="D101" i="3"/>
  <c r="C101" i="3"/>
  <c r="E96" i="3"/>
  <c r="D96" i="3"/>
  <c r="C96" i="3"/>
  <c r="D82" i="3"/>
  <c r="E74" i="3"/>
  <c r="D74" i="3"/>
  <c r="C74" i="3"/>
  <c r="E60" i="3"/>
  <c r="D60" i="3"/>
  <c r="C60" i="3"/>
  <c r="E63" i="3"/>
  <c r="D63" i="3"/>
  <c r="C63" i="3"/>
  <c r="E65" i="3"/>
  <c r="D65" i="3"/>
  <c r="C65" i="3"/>
  <c r="E43" i="3"/>
  <c r="D43" i="3"/>
  <c r="C43" i="3"/>
  <c r="E39" i="3"/>
  <c r="D39" i="3"/>
  <c r="C39" i="3"/>
  <c r="E35" i="3"/>
  <c r="D35" i="3"/>
  <c r="C35" i="3"/>
  <c r="E29" i="3"/>
  <c r="D29" i="3"/>
  <c r="C29" i="3"/>
  <c r="E27" i="3"/>
  <c r="D27" i="3"/>
  <c r="C27" i="3"/>
  <c r="E23" i="3"/>
  <c r="D23" i="3"/>
  <c r="C23" i="3"/>
  <c r="C14" i="3"/>
  <c r="D12" i="3"/>
  <c r="C12" i="3"/>
  <c r="H119" i="3" l="1"/>
  <c r="I119" i="3"/>
  <c r="J119" i="3"/>
  <c r="G119" i="3"/>
  <c r="H26" i="3"/>
  <c r="I26" i="3"/>
  <c r="J26" i="3"/>
  <c r="G26" i="3"/>
  <c r="H31" i="3"/>
  <c r="I31" i="3"/>
  <c r="J31" i="3"/>
  <c r="G31" i="3"/>
  <c r="H41" i="3"/>
  <c r="I41" i="3"/>
  <c r="J41" i="3"/>
  <c r="G41" i="3"/>
  <c r="H47" i="3"/>
  <c r="I47" i="3"/>
  <c r="J47" i="3"/>
  <c r="G47" i="3"/>
  <c r="H50" i="3"/>
  <c r="I50" i="3"/>
  <c r="J50" i="3"/>
  <c r="G50" i="3"/>
  <c r="I54" i="3"/>
  <c r="J54" i="3"/>
  <c r="G54" i="3"/>
  <c r="H54" i="3"/>
  <c r="I62" i="3"/>
  <c r="J62" i="3"/>
  <c r="H62" i="3"/>
  <c r="G62" i="3"/>
  <c r="I68" i="3"/>
  <c r="J68" i="3"/>
  <c r="H68" i="3"/>
  <c r="G68" i="3"/>
  <c r="I73" i="3"/>
  <c r="J73" i="3"/>
  <c r="H73" i="3"/>
  <c r="G73" i="3"/>
  <c r="I77" i="3"/>
  <c r="J77" i="3"/>
  <c r="G77" i="3"/>
  <c r="H77" i="3"/>
  <c r="H90" i="3"/>
  <c r="I90" i="3"/>
  <c r="J90" i="3"/>
  <c r="G90" i="3"/>
  <c r="H104" i="3"/>
  <c r="I104" i="3"/>
  <c r="J104" i="3"/>
  <c r="G104" i="3"/>
  <c r="H111" i="3"/>
  <c r="I111" i="3"/>
  <c r="J111" i="3"/>
  <c r="G111" i="3"/>
  <c r="H117" i="3"/>
  <c r="I117" i="3"/>
  <c r="J117" i="3"/>
  <c r="G117" i="3"/>
  <c r="I131" i="3"/>
  <c r="H131" i="3"/>
  <c r="J131" i="3"/>
  <c r="G131" i="3"/>
  <c r="I136" i="3"/>
  <c r="J136" i="3"/>
  <c r="H136" i="3"/>
  <c r="G136" i="3"/>
  <c r="H18" i="3"/>
  <c r="I18" i="3"/>
  <c r="J18" i="3"/>
  <c r="G18" i="3"/>
  <c r="H30" i="3"/>
  <c r="I30" i="3"/>
  <c r="J30" i="3"/>
  <c r="G30" i="3"/>
  <c r="H40" i="3"/>
  <c r="I40" i="3"/>
  <c r="J40" i="3"/>
  <c r="G40" i="3"/>
  <c r="H46" i="3"/>
  <c r="I46" i="3"/>
  <c r="J46" i="3"/>
  <c r="G46" i="3"/>
  <c r="I58" i="3"/>
  <c r="J58" i="3"/>
  <c r="G58" i="3"/>
  <c r="H58" i="3"/>
  <c r="I67" i="3"/>
  <c r="J67" i="3"/>
  <c r="G67" i="3"/>
  <c r="H67" i="3"/>
  <c r="I76" i="3"/>
  <c r="J76" i="3"/>
  <c r="H76" i="3"/>
  <c r="G76" i="3"/>
  <c r="H85" i="3"/>
  <c r="I85" i="3"/>
  <c r="J85" i="3"/>
  <c r="G85" i="3"/>
  <c r="H103" i="3"/>
  <c r="I103" i="3"/>
  <c r="J103" i="3"/>
  <c r="G103" i="3"/>
  <c r="H116" i="3"/>
  <c r="I116" i="3"/>
  <c r="J116" i="3"/>
  <c r="G116" i="3"/>
  <c r="I129" i="3"/>
  <c r="J129" i="3"/>
  <c r="H129" i="3"/>
  <c r="G129" i="3"/>
  <c r="F143" i="3"/>
  <c r="I144" i="3"/>
  <c r="G144" i="3"/>
  <c r="H144" i="3"/>
  <c r="J144" i="3"/>
  <c r="G13" i="3"/>
  <c r="H13" i="3"/>
  <c r="I13" i="3"/>
  <c r="J13" i="3"/>
  <c r="H19" i="3"/>
  <c r="I19" i="3"/>
  <c r="J19" i="3"/>
  <c r="G19" i="3"/>
  <c r="H32" i="3"/>
  <c r="I32" i="3"/>
  <c r="J32" i="3"/>
  <c r="G32" i="3"/>
  <c r="H42" i="3"/>
  <c r="I42" i="3"/>
  <c r="J42" i="3"/>
  <c r="G42" i="3"/>
  <c r="H48" i="3"/>
  <c r="I48" i="3"/>
  <c r="J48" i="3"/>
  <c r="G48" i="3"/>
  <c r="H51" i="3"/>
  <c r="I51" i="3"/>
  <c r="J51" i="3"/>
  <c r="G51" i="3"/>
  <c r="I55" i="3"/>
  <c r="J55" i="3"/>
  <c r="H55" i="3"/>
  <c r="G55" i="3"/>
  <c r="I59" i="3"/>
  <c r="J59" i="3"/>
  <c r="G59" i="3"/>
  <c r="H59" i="3"/>
  <c r="I64" i="3"/>
  <c r="J64" i="3"/>
  <c r="H64" i="3"/>
  <c r="G64" i="3"/>
  <c r="I69" i="3"/>
  <c r="J69" i="3"/>
  <c r="G69" i="3"/>
  <c r="H69" i="3"/>
  <c r="H86" i="3"/>
  <c r="I86" i="3"/>
  <c r="J86" i="3"/>
  <c r="G86" i="3"/>
  <c r="H94" i="3"/>
  <c r="I94" i="3"/>
  <c r="J94" i="3"/>
  <c r="G94" i="3"/>
  <c r="H100" i="3"/>
  <c r="I100" i="3"/>
  <c r="J100" i="3"/>
  <c r="G100" i="3"/>
  <c r="H105" i="3"/>
  <c r="I105" i="3"/>
  <c r="J105" i="3"/>
  <c r="G105" i="3"/>
  <c r="H112" i="3"/>
  <c r="I112" i="3"/>
  <c r="J112" i="3"/>
  <c r="G112" i="3"/>
  <c r="H120" i="3"/>
  <c r="I120" i="3"/>
  <c r="J120" i="3"/>
  <c r="G120" i="3"/>
  <c r="I127" i="3"/>
  <c r="H127" i="3"/>
  <c r="J127" i="3"/>
  <c r="G127" i="3"/>
  <c r="I133" i="3"/>
  <c r="J133" i="3"/>
  <c r="H133" i="3"/>
  <c r="G133" i="3"/>
  <c r="F138" i="3"/>
  <c r="I139" i="3"/>
  <c r="H139" i="3"/>
  <c r="J139" i="3"/>
  <c r="G139" i="3"/>
  <c r="H25" i="3"/>
  <c r="I25" i="3"/>
  <c r="J25" i="3"/>
  <c r="G25" i="3"/>
  <c r="H34" i="3"/>
  <c r="I34" i="3"/>
  <c r="J34" i="3"/>
  <c r="G34" i="3"/>
  <c r="I61" i="3"/>
  <c r="J61" i="3"/>
  <c r="G61" i="3"/>
  <c r="H61" i="3"/>
  <c r="I72" i="3"/>
  <c r="J72" i="3"/>
  <c r="G72" i="3"/>
  <c r="H72" i="3"/>
  <c r="H81" i="3"/>
  <c r="I81" i="3"/>
  <c r="J81" i="3"/>
  <c r="G81" i="3"/>
  <c r="H89" i="3"/>
  <c r="I89" i="3"/>
  <c r="J89" i="3"/>
  <c r="G89" i="3"/>
  <c r="H98" i="3"/>
  <c r="I98" i="3"/>
  <c r="J98" i="3"/>
  <c r="G98" i="3"/>
  <c r="H109" i="3"/>
  <c r="I109" i="3"/>
  <c r="J109" i="3"/>
  <c r="G109" i="3"/>
  <c r="H124" i="3"/>
  <c r="I124" i="3"/>
  <c r="J124" i="3"/>
  <c r="G124" i="3"/>
  <c r="F14" i="3"/>
  <c r="H15" i="3"/>
  <c r="I15" i="3"/>
  <c r="J15" i="3"/>
  <c r="G15" i="3"/>
  <c r="H24" i="3"/>
  <c r="I24" i="3"/>
  <c r="J24" i="3"/>
  <c r="G24" i="3"/>
  <c r="H28" i="3"/>
  <c r="I28" i="3"/>
  <c r="J28" i="3"/>
  <c r="G28" i="3"/>
  <c r="H33" i="3"/>
  <c r="I33" i="3"/>
  <c r="J33" i="3"/>
  <c r="G33" i="3"/>
  <c r="H37" i="3"/>
  <c r="I37" i="3"/>
  <c r="J37" i="3"/>
  <c r="G37" i="3"/>
  <c r="H44" i="3"/>
  <c r="I44" i="3"/>
  <c r="J44" i="3"/>
  <c r="G44" i="3"/>
  <c r="I57" i="3"/>
  <c r="J57" i="3"/>
  <c r="H57" i="3"/>
  <c r="G57" i="3"/>
  <c r="I66" i="3"/>
  <c r="J66" i="3"/>
  <c r="H66" i="3"/>
  <c r="G66" i="3"/>
  <c r="I75" i="3"/>
  <c r="J75" i="3"/>
  <c r="G75" i="3"/>
  <c r="H75" i="3"/>
  <c r="I79" i="3"/>
  <c r="J79" i="3"/>
  <c r="H79" i="3"/>
  <c r="G79" i="3"/>
  <c r="H84" i="3"/>
  <c r="I84" i="3"/>
  <c r="J84" i="3"/>
  <c r="G84" i="3"/>
  <c r="H92" i="3"/>
  <c r="I92" i="3"/>
  <c r="J92" i="3"/>
  <c r="G92" i="3"/>
  <c r="H97" i="3"/>
  <c r="I97" i="3"/>
  <c r="J97" i="3"/>
  <c r="G97" i="3"/>
  <c r="H102" i="3"/>
  <c r="I102" i="3"/>
  <c r="J102" i="3"/>
  <c r="G102" i="3"/>
  <c r="H108" i="3"/>
  <c r="I108" i="3"/>
  <c r="J108" i="3"/>
  <c r="G108" i="3"/>
  <c r="H122" i="3"/>
  <c r="I122" i="3"/>
  <c r="J122" i="3"/>
  <c r="G122" i="3"/>
  <c r="I128" i="3"/>
  <c r="H128" i="3"/>
  <c r="J128" i="3"/>
  <c r="G128" i="3"/>
  <c r="I142" i="3"/>
  <c r="J142" i="3"/>
  <c r="H142" i="3"/>
  <c r="G142" i="3"/>
  <c r="F130" i="3"/>
  <c r="F12" i="3"/>
  <c r="C140" i="3"/>
  <c r="D106" i="3"/>
  <c r="E70" i="3"/>
  <c r="D118" i="3"/>
  <c r="E125" i="3"/>
  <c r="F123" i="3"/>
  <c r="E140" i="3"/>
  <c r="E38" i="3"/>
  <c r="F115" i="3"/>
  <c r="E87" i="3"/>
  <c r="F132" i="3"/>
  <c r="D70" i="3"/>
  <c r="F63" i="3"/>
  <c r="E118" i="3"/>
  <c r="D140" i="3"/>
  <c r="C38" i="3"/>
  <c r="D87" i="3"/>
  <c r="D38" i="3"/>
  <c r="F107" i="3"/>
  <c r="F121" i="3"/>
  <c r="F27" i="3"/>
  <c r="F43" i="3"/>
  <c r="F96" i="3"/>
  <c r="F29" i="3"/>
  <c r="F141" i="3"/>
  <c r="F23" i="3"/>
  <c r="F65" i="3"/>
  <c r="F74" i="3"/>
  <c r="F60" i="3"/>
  <c r="F39" i="3"/>
  <c r="C125" i="3"/>
  <c r="C118" i="3"/>
  <c r="F101" i="3"/>
  <c r="C87" i="3"/>
  <c r="C106" i="3"/>
  <c r="D125" i="3"/>
  <c r="E106" i="3"/>
  <c r="C70" i="3"/>
  <c r="I60" i="3" l="1"/>
  <c r="J60" i="3"/>
  <c r="H60" i="3"/>
  <c r="G60" i="3"/>
  <c r="F114" i="3"/>
  <c r="H115" i="3"/>
  <c r="I115" i="3"/>
  <c r="J115" i="3"/>
  <c r="G115" i="3"/>
  <c r="I143" i="3"/>
  <c r="J143" i="3"/>
  <c r="G143" i="3"/>
  <c r="H143" i="3"/>
  <c r="H123" i="3"/>
  <c r="I123" i="3"/>
  <c r="J123" i="3"/>
  <c r="G123" i="3"/>
  <c r="F137" i="3"/>
  <c r="I138" i="3"/>
  <c r="J138" i="3"/>
  <c r="H138" i="3"/>
  <c r="G138" i="3"/>
  <c r="H29" i="3"/>
  <c r="I29" i="3"/>
  <c r="J29" i="3"/>
  <c r="G29" i="3"/>
  <c r="I63" i="3"/>
  <c r="J63" i="3"/>
  <c r="G63" i="3"/>
  <c r="H63" i="3"/>
  <c r="H23" i="3"/>
  <c r="I23" i="3"/>
  <c r="J23" i="3"/>
  <c r="G23" i="3"/>
  <c r="H96" i="3"/>
  <c r="I96" i="3"/>
  <c r="J96" i="3"/>
  <c r="G96" i="3"/>
  <c r="H43" i="3"/>
  <c r="I43" i="3"/>
  <c r="J43" i="3"/>
  <c r="G43" i="3"/>
  <c r="G12" i="3"/>
  <c r="H12" i="3"/>
  <c r="I12" i="3"/>
  <c r="J12" i="3"/>
  <c r="I130" i="3"/>
  <c r="J130" i="3"/>
  <c r="G130" i="3"/>
  <c r="H130" i="3"/>
  <c r="H101" i="3"/>
  <c r="I101" i="3"/>
  <c r="J101" i="3"/>
  <c r="G101" i="3"/>
  <c r="I74" i="3"/>
  <c r="J74" i="3"/>
  <c r="H74" i="3"/>
  <c r="G74" i="3"/>
  <c r="H121" i="3"/>
  <c r="I121" i="3"/>
  <c r="J121" i="3"/>
  <c r="G121" i="3"/>
  <c r="I65" i="3"/>
  <c r="J65" i="3"/>
  <c r="G65" i="3"/>
  <c r="H65" i="3"/>
  <c r="H107" i="3"/>
  <c r="I107" i="3"/>
  <c r="J107" i="3"/>
  <c r="G107" i="3"/>
  <c r="H39" i="3"/>
  <c r="I39" i="3"/>
  <c r="J39" i="3"/>
  <c r="G39" i="3"/>
  <c r="F140" i="3"/>
  <c r="I141" i="3"/>
  <c r="H141" i="3"/>
  <c r="J141" i="3"/>
  <c r="G141" i="3"/>
  <c r="H27" i="3"/>
  <c r="I27" i="3"/>
  <c r="J27" i="3"/>
  <c r="G27" i="3"/>
  <c r="I132" i="3"/>
  <c r="J132" i="3"/>
  <c r="H132" i="3"/>
  <c r="G132" i="3"/>
  <c r="H14" i="3"/>
  <c r="G14" i="3"/>
  <c r="I14" i="3"/>
  <c r="J14" i="3"/>
  <c r="F38" i="3"/>
  <c r="C9" i="3"/>
  <c r="E9" i="3"/>
  <c r="F70" i="3"/>
  <c r="F106" i="3"/>
  <c r="F118" i="3"/>
  <c r="F35" i="3"/>
  <c r="F134" i="3"/>
  <c r="F125" i="3"/>
  <c r="F87" i="3"/>
  <c r="F82" i="3"/>
  <c r="D9" i="3"/>
  <c r="H35" i="3" l="1"/>
  <c r="I35" i="3"/>
  <c r="J35" i="3"/>
  <c r="G35" i="3"/>
  <c r="I125" i="3"/>
  <c r="J125" i="3"/>
  <c r="G125" i="3"/>
  <c r="H125" i="3"/>
  <c r="H118" i="3"/>
  <c r="I118" i="3"/>
  <c r="J118" i="3"/>
  <c r="G118" i="3"/>
  <c r="I70" i="3"/>
  <c r="J70" i="3"/>
  <c r="H70" i="3"/>
  <c r="G70" i="3"/>
  <c r="I140" i="3"/>
  <c r="J140" i="3"/>
  <c r="G140" i="3"/>
  <c r="H140" i="3"/>
  <c r="I134" i="3"/>
  <c r="H134" i="3"/>
  <c r="J134" i="3"/>
  <c r="G134" i="3"/>
  <c r="I137" i="3"/>
  <c r="H137" i="3"/>
  <c r="J137" i="3"/>
  <c r="G137" i="3"/>
  <c r="H82" i="3"/>
  <c r="I82" i="3"/>
  <c r="J82" i="3"/>
  <c r="G82" i="3"/>
  <c r="H38" i="3"/>
  <c r="I38" i="3"/>
  <c r="J38" i="3"/>
  <c r="G38" i="3"/>
  <c r="H114" i="3"/>
  <c r="I114" i="3"/>
  <c r="J114" i="3"/>
  <c r="G114" i="3"/>
  <c r="H106" i="3"/>
  <c r="I106" i="3"/>
  <c r="J106" i="3"/>
  <c r="G106" i="3"/>
  <c r="I87" i="3"/>
  <c r="H87" i="3"/>
  <c r="J87" i="3"/>
  <c r="G87" i="3"/>
  <c r="F9" i="3"/>
  <c r="G9" i="3" l="1"/>
  <c r="I9" i="3"/>
  <c r="J9" i="3"/>
  <c r="H9" i="3"/>
</calcChain>
</file>

<file path=xl/sharedStrings.xml><?xml version="1.0" encoding="utf-8"?>
<sst xmlns="http://schemas.openxmlformats.org/spreadsheetml/2006/main" count="288" uniqueCount="214">
  <si>
    <t>Наименование 
показателя</t>
  </si>
  <si>
    <t>Код расхода по бюджетной классификации</t>
  </si>
  <si>
    <t>Расходы бюджета - всего</t>
  </si>
  <si>
    <t>X</t>
  </si>
  <si>
    <t>000 0100 00 0 00 00000 000</t>
  </si>
  <si>
    <t>Функционирование высшего должностного лица субъекта Российской Федерации и муниципального образования</t>
  </si>
  <si>
    <t>000 0102 00 0 00 00000 000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</si>
  <si>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</si>
  <si>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000 0102 00 0 00 00000 100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</si>
  <si>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</si>
  <si>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000 0103 00 0 00 00000 000</t>
  </si>
  <si>
    <t>000 0103 00 0 00 00000 100</t>
  </si>
  <si>
    <t>Социальное обеспечение и иные выплаты населению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</si>
  <si>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</si>
  <si>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000 0104 00 0 00 00000 000</t>
  </si>
  <si>
    <t>000 0104 00 0 00 00000 100</t>
  </si>
  <si>
    <t>Закупка товаров, работ и услуг для обеспечения государственных (муниципальных) нужд</t>
  </si>
  <si>
    <t>000 0104 00 0 00 00000 300</t>
  </si>
  <si>
    <t>Иные бюджетные ассигнования</t>
  </si>
  <si>
    <t>000 0104 00 0 00 00000 800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</si>
  <si>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</si>
  <si>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</si>
  <si>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>000 0106 00 0 00 00000 100</t>
  </si>
  <si>
    <t>000 0106 00 0 00 00000 200</t>
  </si>
  <si>
    <t>000 0106 00 0 00 00000 800</t>
  </si>
  <si>
    <t>Резервные фонды</t>
  </si>
  <si>
    <t>000 0111 00 0 00 00000 000</t>
  </si>
  <si>
    <t>000 0111 00 0 00 00000 800</t>
  </si>
  <si>
    <t>Другие общегосударственные вопросы</t>
  </si>
  <si>
    <t>000 0113 00 0 00 00000 000</t>
  </si>
  <si>
    <t>000 0113 00 0 00 00000 100</t>
  </si>
  <si>
    <t>000 0113 00 0 00 00000 200</t>
  </si>
  <si>
    <t>000 0113 00 0 00 00000 300</t>
  </si>
  <si>
    <t>Предоставление субсидий бюджетным, автономным учреждениям и иным некоммерческим организациям</t>
  </si>
  <si>
    <t>000 0113 00 0 00 00000 600</t>
  </si>
  <si>
    <t>000 0113 00 0 00 00000 800</t>
  </si>
  <si>
    <t>000 0200 00 0 00 00000 000</t>
  </si>
  <si>
    <t>Мобилизационная и вневойсковая подготовка</t>
  </si>
  <si>
    <t>000 0203 00 0 00 00000 000</t>
  </si>
  <si>
    <t>Межбюджетные трансферты</t>
  </si>
  <si>
    <t>000 0203 00 0 00 00000 500</t>
  </si>
  <si>
    <t>000 0300 00 0 00 00000 000</t>
  </si>
  <si>
    <t>Органы юстиции</t>
  </si>
  <si>
    <t>000 0304 00 0 00 00000 000</t>
  </si>
  <si>
    <t>000 0304 00 0 00 00000 100</t>
  </si>
  <si>
    <t>000 0304 00 0 00 00000 200</t>
  </si>
  <si>
    <t>000 0304 00 0 00 00000 500</t>
  </si>
  <si>
    <t>Гражданская оборона</t>
  </si>
  <si>
    <t>000 0309 00 0 00 00000 000</t>
  </si>
  <si>
    <t>000 0309 00 0 00 00000 200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</si>
  <si>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</si>
  <si>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000 0310 00 0 00 00000 000</t>
  </si>
  <si>
    <t>000 0310 00 0 00 00000 100</t>
  </si>
  <si>
    <t>000 0310 00 0 00 00000 200</t>
  </si>
  <si>
    <t>000 0310 00 0 00 00000 300</t>
  </si>
  <si>
    <t>Другие вопросы в области национальной безопасности и правоохранительной деятельности</t>
  </si>
  <si>
    <t>000 0314 00 0 00 00000 000</t>
  </si>
  <si>
    <t>000 0314 00 0 00 00000 200</t>
  </si>
  <si>
    <t>000 0314 00 0 00 00000 500</t>
  </si>
  <si>
    <t>000 0400 00 0 00 00000 000</t>
  </si>
  <si>
    <t>Общеэкономические вопросы</t>
  </si>
  <si>
    <t>000 0401 00 0 00 00000 000</t>
  </si>
  <si>
    <t>000 0401 00 0 00 00000 600</t>
  </si>
  <si>
    <t>Сельское хозяйство и рыболовство</t>
  </si>
  <si>
    <t>000 0405 00 0 00 00000 000</t>
  </si>
  <si>
    <t>000 0405 00 0 00 00000 100</t>
  </si>
  <si>
    <t>000 0405 00 0 00 00000 200</t>
  </si>
  <si>
    <t>000 0405 00 0 00 00000 800</t>
  </si>
  <si>
    <t>Дорожное хозяйство (дорожные фонды)</t>
  </si>
  <si>
    <t>000 0409 00 0 00 00000 000</t>
  </si>
  <si>
    <t>000 0409 00 0 00 00000 200</t>
  </si>
  <si>
    <t>Связь и информатика</t>
  </si>
  <si>
    <t>000 0410 00 0 00 00000 000</t>
  </si>
  <si>
    <t>000 0410 00 0 00 00000 200</t>
  </si>
  <si>
    <t>Другие вопросы в области национальной экономики</t>
  </si>
  <si>
    <t>000 0412 00 0 00 00000 000</t>
  </si>
  <si>
    <t>000 0412 00 0 00 00000 100</t>
  </si>
  <si>
    <t>000 0412 00 0 00 00000 200</t>
  </si>
  <si>
    <t>000 0412 00 0 00 00000 600</t>
  </si>
  <si>
    <t>000 0412 00 0 00 00000 800</t>
  </si>
  <si>
    <t>000 0500 00 0 00 00000 000</t>
  </si>
  <si>
    <t>Жилищное хозяйство</t>
  </si>
  <si>
    <t>000 0501 00 0 00 00000 000</t>
  </si>
  <si>
    <t>Капитальные вложения в объекты государственной (муниципальной) собственности</t>
  </si>
  <si>
    <t>000 0501 00 0 00 00000 400</t>
  </si>
  <si>
    <t>000 0501 00 0 00 00000 500</t>
  </si>
  <si>
    <t>Коммунальное хозяйство</t>
  </si>
  <si>
    <t>000 0502 00 0 00 00000 000</t>
  </si>
  <si>
    <t>000 0502 00 0 00 00000 200</t>
  </si>
  <si>
    <t>000 0502 00 0 00 00000 400</t>
  </si>
  <si>
    <t>000 0502 00 0 00 00000 800</t>
  </si>
  <si>
    <t>Благоустройство</t>
  </si>
  <si>
    <t>000 0503 00 0 00 00000 000</t>
  </si>
  <si>
    <t>000 0503 00 0 00 00000 500</t>
  </si>
  <si>
    <t>Другие вопросы в области жилищно-коммунального хозяйства</t>
  </si>
  <si>
    <t>000 0505 00 0 00 00000 000</t>
  </si>
  <si>
    <t>000 0505 00 0 00 00000 100</t>
  </si>
  <si>
    <t>000 0600 00 0 00 00000 000</t>
  </si>
  <si>
    <t>Другие вопросы в области охраны окружающей среды</t>
  </si>
  <si>
    <t>000 0605 00 0 00 00000 000</t>
  </si>
  <si>
    <t>000 0605 00 0 00 00000 100</t>
  </si>
  <si>
    <t>000 0605 00 0 00 00000 200</t>
  </si>
  <si>
    <t>000 0605 00 0 00 00000 600</t>
  </si>
  <si>
    <t>000 0700 00 0 00 00000 000</t>
  </si>
  <si>
    <t>Дошкольное образование</t>
  </si>
  <si>
    <t>000 0701 00 0 00 00000 000</t>
  </si>
  <si>
    <t>000 0701 00 0 00 00000 600</t>
  </si>
  <si>
    <t>000 0701 00 0 00 00000 800</t>
  </si>
  <si>
    <t>Общее образование</t>
  </si>
  <si>
    <t>000 0702 00 0 00 00000 000</t>
  </si>
  <si>
    <t>000 0702 00 0 00 00000 600</t>
  </si>
  <si>
    <t>Дополнительное образование детей</t>
  </si>
  <si>
    <t>000 0703 00 0 00 00000 000</t>
  </si>
  <si>
    <t>000 0703 00 0 00 00000 600</t>
  </si>
  <si>
    <t>Профессиональная подготовка, переподготовка и повышение квалификации</t>
  </si>
  <si>
    <t>000 0705 00 0 00 00000 000</t>
  </si>
  <si>
    <t>000 0705 00 0 00 00000 200</t>
  </si>
  <si>
    <t>000 0705 00 0 00 00000 600</t>
  </si>
  <si>
    <t>Молодежная политика</t>
  </si>
  <si>
    <t>000 0707 00 0 00 00000 000</t>
  </si>
  <si>
    <t>000 0707 00 0 00 00000 600</t>
  </si>
  <si>
    <t>Другие вопросы в области образования</t>
  </si>
  <si>
    <t>000 0709 00 0 00 00000 000</t>
  </si>
  <si>
    <t>000 0709 00 0 00 00000 100</t>
  </si>
  <si>
    <t>000 0709 00 0 00 00000 200</t>
  </si>
  <si>
    <t>000 0709 00 0 00 00000 300</t>
  </si>
  <si>
    <t>000 0709 00 0 00 00000 600</t>
  </si>
  <si>
    <t>000 0800 00 0 00 00000 000</t>
  </si>
  <si>
    <t>Культура</t>
  </si>
  <si>
    <t>000 0801 00 0 00 00000 000</t>
  </si>
  <si>
    <t>000 0801 00 0 00 00000 400</t>
  </si>
  <si>
    <t>000 0801 00 0 00 00000 600</t>
  </si>
  <si>
    <t>Другие вопросы в области культуры, кинематографии</t>
  </si>
  <si>
    <t>000 0804 00 0 00 00000 000</t>
  </si>
  <si>
    <t>000 0804 00 0 00 00000 100</t>
  </si>
  <si>
    <t>000 0804 00 0 00 00000 200</t>
  </si>
  <si>
    <t>000 0900 00 0 00 00000 000</t>
  </si>
  <si>
    <t>Другие вопросы в области здравоохранения</t>
  </si>
  <si>
    <t>000 0909 00 0 00 00000 000</t>
  </si>
  <si>
    <t>000 0909 00 0 00 00000 100</t>
  </si>
  <si>
    <t>000 0909 00 0 00 00000 200</t>
  </si>
  <si>
    <t>000 1000 00 0 00 00000 000</t>
  </si>
  <si>
    <t>Пенсионное обеспечение</t>
  </si>
  <si>
    <t>000 1001 00 0 00 00000 000</t>
  </si>
  <si>
    <t>000 1001 00 0 00 00000 300</t>
  </si>
  <si>
    <t>Социальное обеспечение населения</t>
  </si>
  <si>
    <t>000 1003 00 0 00 00000 000</t>
  </si>
  <si>
    <t>000 1003 00 0 00 00000 300</t>
  </si>
  <si>
    <t>Охрана семьи и детства</t>
  </si>
  <si>
    <t>000 1004 00 0 00 00000 000</t>
  </si>
  <si>
    <t>000 1004 00 0 00 00000 300</t>
  </si>
  <si>
    <t>000 1100 00 0 00 00000 000</t>
  </si>
  <si>
    <t>Физическая культура</t>
  </si>
  <si>
    <t>000 1101 00 0 00 00000 000</t>
  </si>
  <si>
    <t>000 1101 00 0 00 00000 200</t>
  </si>
  <si>
    <t>000 1101 00 0 00 00000 300</t>
  </si>
  <si>
    <t>000 1101 00 0 00 00000 600</t>
  </si>
  <si>
    <t>Массовый спорт</t>
  </si>
  <si>
    <t>000 1102 00 0 00 00000 000</t>
  </si>
  <si>
    <t>000 1102 00 0 00 00000 600</t>
  </si>
  <si>
    <t>000 1200 00 0 00 00000 000</t>
  </si>
  <si>
    <t>Периодическая печать и издательства</t>
  </si>
  <si>
    <t>000 1202 00 0 00 00000 000</t>
  </si>
  <si>
    <t>000 1202 00 0 00 00000 600</t>
  </si>
  <si>
    <t>000 1300 00 0 00 00000 000</t>
  </si>
  <si>
    <t>Обслуживание государственного (муниципального) внутреннего долга</t>
  </si>
  <si>
    <t>000 1301 00 0 00 00000 000</t>
  </si>
  <si>
    <t>Обслуживание государственного (муниципального) долга</t>
  </si>
  <si>
    <t>000 1301 00 0 00 00000 700</t>
  </si>
  <si>
    <t>000 1400 00 0 00 00000 000</t>
  </si>
  <si>
    <t>Дотации на выравнивание бюджетной обеспеченности субъектов Российской Федерации и муниципальных образований</t>
  </si>
  <si>
    <t>000 1401 00 0 00 00000 000</t>
  </si>
  <si>
    <t>000 1401 00 0 00 00000 500</t>
  </si>
  <si>
    <t>Прочие межбюджетные трансферты общего характера</t>
  </si>
  <si>
    <t>000 1403 00 0 00 00000 000</t>
  </si>
  <si>
    <t>000 1403 00 0 00 00000 500</t>
  </si>
  <si>
    <t>% исполнения</t>
  </si>
  <si>
    <t>Ожидаемое от уточненного</t>
  </si>
  <si>
    <t xml:space="preserve">Утвержденные назначения </t>
  </si>
  <si>
    <t>Ожидаемое от утвержденного</t>
  </si>
  <si>
    <t>БЮДЖЕТ РАЙОНА</t>
  </si>
  <si>
    <t>в рублях</t>
  </si>
  <si>
    <t>Отклонение (рублей)</t>
  </si>
  <si>
    <t>1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</si>
  <si>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</si>
  <si>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</si>
  <si>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</si>
  <si>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</si>
  <si>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</si>
  <si>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</si>
  <si>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</si>
  <si>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</si>
  <si>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</si>
  <si>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</si>
  <si>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</si>
  <si>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Спорт высших достижений</t>
  </si>
  <si>
    <t>Средства массовой информации</t>
  </si>
  <si>
    <t>Межбюджетные трансферты общего характера бюджетам бюджетной системы Российской Федерации</t>
  </si>
  <si>
    <t>в том числе:</t>
  </si>
  <si>
    <t>000 0401 00 0 00 00000 500</t>
  </si>
  <si>
    <t>000 0409 00 0 00 00000 500</t>
  </si>
  <si>
    <t>000 1103 00 0 00 00000 000</t>
  </si>
  <si>
    <t>000 1103 00 0 00 00000 600</t>
  </si>
  <si>
    <t>Оценка ожидаемого исполнения расходов бюджета Нефтеюганского района в 2024 году</t>
  </si>
  <si>
    <t>2024 год</t>
  </si>
  <si>
    <t>Уточненные годовые назначения (РД № 1047  от 19.06.2024)</t>
  </si>
  <si>
    <t>Исполнено на 01.07.2024</t>
  </si>
  <si>
    <t>Ожидаемая оценка 2024 года</t>
  </si>
  <si>
    <t>000 0105 00 0 00 00000 000</t>
  </si>
  <si>
    <t>000 0105 00 0 00 00000 200</t>
  </si>
  <si>
    <t>000 0703 00 0 00 00000 800</t>
  </si>
  <si>
    <t>000 0103 00 0 00 00000 800</t>
  </si>
  <si>
    <t>000 0804 00 0 00 00000 800</t>
  </si>
  <si>
    <t>Судебная система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</si>
</sst>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&quot;&quot;###,##0.00"/>
    <numFmt numFmtId="166" formatCode="#,##0.0"/>
    <numFmt numFmtId="167" formatCode="0.0"/>
    <numFmt numFmtId="168" formatCode="&quot;&quot;###,##0"/>
  </numFmts>
  <fonts count="1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165" fontId="2" fillId="0" borderId="0" xfId="0" applyNumberFormat="1" applyFont="1" applyAlignment="1">
      <alignment wrapText="1"/>
    </xf>
    <xf numFmtId="0" fontId="3" fillId="0" borderId="0" xfId="0" applyFont="1"/>
    <xf numFmtId="0" fontId="8" fillId="0" borderId="0" xfId="0" applyFont="1"/>
    <xf numFmtId="168" fontId="3" fillId="0" borderId="0" xfId="0" applyNumberFormat="1" applyFont="1" applyAlignment="1">
      <alignment horizontal="center"/>
    </xf>
    <xf numFmtId="0" fontId="3" fillId="0" borderId="0" xfId="0" applyFont="1"/>
    <xf numFmtId="0" fontId="9" fillId="0" borderId="0" xfId="0" applyFont="1"/>
    <xf numFmtId="4" fontId="3" fillId="0" borderId="0" xfId="0" applyNumberFormat="1" applyFont="1"/>
    <xf numFmtId="4" fontId="9" fillId="0" borderId="0" xfId="0" applyNumberFormat="1" applyFont="1"/>
    <xf numFmtId="0" fontId="10" fillId="0" borderId="0" xfId="0" applyFont="1" applyProtection="1">
      <protection hidden="1"/>
    </xf>
    <xf numFmtId="165" fontId="2" fillId="0" borderId="0" xfId="0" applyNumberFormat="1" applyFont="1" applyFill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right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 wrapText="1"/>
    </xf>
    <xf numFmtId="165" fontId="3" fillId="0" borderId="0" xfId="0" applyNumberFormat="1" applyFont="1" applyFill="1" applyBorder="1"/>
    <xf numFmtId="0" fontId="8" fillId="0" borderId="0" xfId="0" applyFont="1" applyFill="1"/>
    <xf numFmtId="0" fontId="3" fillId="0" borderId="0" xfId="0" applyFont="1" applyFill="1"/>
    <xf numFmtId="167" fontId="7" fillId="0" borderId="0" xfId="0" applyNumberFormat="1" applyFont="1" applyFill="1" applyBorder="1" applyAlignment="1">
      <alignment horizontal="right"/>
    </xf>
    <xf numFmtId="165" fontId="5" fillId="0" borderId="1" xfId="0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165" fontId="7" fillId="0" borderId="1" xfId="0" applyNumberFormat="1" applyFont="1" applyFill="1" applyBorder="1" applyAlignment="1">
      <alignment horizontal="right"/>
    </xf>
    <xf numFmtId="164" fontId="3" fillId="0" borderId="0" xfId="1" applyFont="1"/>
    <xf numFmtId="164" fontId="7" fillId="0" borderId="0" xfId="1" applyFont="1"/>
    <xf numFmtId="168" fontId="2" fillId="0" borderId="5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left" wrapText="1"/>
    </xf>
    <xf numFmtId="165" fontId="2" fillId="0" borderId="2" xfId="0" applyNumberFormat="1" applyFont="1" applyFill="1" applyBorder="1" applyAlignment="1">
      <alignment horizontal="left" wrapText="1"/>
    </xf>
    <xf numFmtId="165" fontId="7" fillId="0" borderId="1" xfId="0" applyNumberFormat="1" applyFont="1" applyFill="1" applyBorder="1" applyAlignment="1">
      <alignment horizontal="center" wrapText="1"/>
    </xf>
    <xf numFmtId="167" fontId="7" fillId="0" borderId="1" xfId="0" applyNumberFormat="1" applyFont="1" applyFill="1" applyBorder="1" applyAlignment="1">
      <alignment horizontal="right"/>
    </xf>
    <xf numFmtId="165" fontId="4" fillId="0" borderId="0" xfId="0" applyNumberFormat="1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49"/>
  <sheetViews>
    <sheetView tabSelected="1" zoomScale="140" zoomScaleNormal="140" workbookViewId="0">
      <selection activeCell="C11" sqref="C11:J11"/>
    </sheetView>
  </sheetViews>
  <sheetFormatPr defaultRowHeight="12.75" x14ac:dyDescent="0.2"/>
  <cols>
    <col min="1" max="1" width="30.140625" style="2" customWidth="1"/>
    <col min="2" max="2" width="21.5703125" style="2" customWidth="1"/>
    <col min="3" max="5" width="17.5703125" style="2" customWidth="1"/>
    <col min="6" max="6" width="15.5703125" style="2" customWidth="1"/>
    <col min="7" max="10" width="13.5703125" style="2" customWidth="1"/>
    <col min="11" max="246" width="9.140625" style="2"/>
    <col min="247" max="247" width="30.140625" style="2" customWidth="1"/>
    <col min="248" max="248" width="7.42578125" style="2" customWidth="1"/>
    <col min="249" max="249" width="21.5703125" style="2" customWidth="1"/>
    <col min="250" max="261" width="17.5703125" style="2" customWidth="1"/>
    <col min="262" max="502" width="9.140625" style="2"/>
    <col min="503" max="503" width="30.140625" style="2" customWidth="1"/>
    <col min="504" max="504" width="7.42578125" style="2" customWidth="1"/>
    <col min="505" max="505" width="21.5703125" style="2" customWidth="1"/>
    <col min="506" max="517" width="17.5703125" style="2" customWidth="1"/>
    <col min="518" max="758" width="9.140625" style="2"/>
    <col min="759" max="759" width="30.140625" style="2" customWidth="1"/>
    <col min="760" max="760" width="7.42578125" style="2" customWidth="1"/>
    <col min="761" max="761" width="21.5703125" style="2" customWidth="1"/>
    <col min="762" max="773" width="17.5703125" style="2" customWidth="1"/>
    <col min="774" max="1014" width="9.140625" style="2"/>
    <col min="1015" max="1015" width="30.140625" style="2" customWidth="1"/>
    <col min="1016" max="1016" width="7.42578125" style="2" customWidth="1"/>
    <col min="1017" max="1017" width="21.5703125" style="2" customWidth="1"/>
    <col min="1018" max="1029" width="17.5703125" style="2" customWidth="1"/>
    <col min="1030" max="1270" width="9.140625" style="2"/>
    <col min="1271" max="1271" width="30.140625" style="2" customWidth="1"/>
    <col min="1272" max="1272" width="7.42578125" style="2" customWidth="1"/>
    <col min="1273" max="1273" width="21.5703125" style="2" customWidth="1"/>
    <col min="1274" max="1285" width="17.5703125" style="2" customWidth="1"/>
    <col min="1286" max="1526" width="9.140625" style="2"/>
    <col min="1527" max="1527" width="30.140625" style="2" customWidth="1"/>
    <col min="1528" max="1528" width="7.42578125" style="2" customWidth="1"/>
    <col min="1529" max="1529" width="21.5703125" style="2" customWidth="1"/>
    <col min="1530" max="1541" width="17.5703125" style="2" customWidth="1"/>
    <col min="1542" max="1782" width="9.140625" style="2"/>
    <col min="1783" max="1783" width="30.140625" style="2" customWidth="1"/>
    <col min="1784" max="1784" width="7.42578125" style="2" customWidth="1"/>
    <col min="1785" max="1785" width="21.5703125" style="2" customWidth="1"/>
    <col min="1786" max="1797" width="17.5703125" style="2" customWidth="1"/>
    <col min="1798" max="2038" width="9.140625" style="2"/>
    <col min="2039" max="2039" width="30.140625" style="2" customWidth="1"/>
    <col min="2040" max="2040" width="7.42578125" style="2" customWidth="1"/>
    <col min="2041" max="2041" width="21.5703125" style="2" customWidth="1"/>
    <col min="2042" max="2053" width="17.5703125" style="2" customWidth="1"/>
    <col min="2054" max="2294" width="9.140625" style="2"/>
    <col min="2295" max="2295" width="30.140625" style="2" customWidth="1"/>
    <col min="2296" max="2296" width="7.42578125" style="2" customWidth="1"/>
    <col min="2297" max="2297" width="21.5703125" style="2" customWidth="1"/>
    <col min="2298" max="2309" width="17.5703125" style="2" customWidth="1"/>
    <col min="2310" max="2550" width="9.140625" style="2"/>
    <col min="2551" max="2551" width="30.140625" style="2" customWidth="1"/>
    <col min="2552" max="2552" width="7.42578125" style="2" customWidth="1"/>
    <col min="2553" max="2553" width="21.5703125" style="2" customWidth="1"/>
    <col min="2554" max="2565" width="17.5703125" style="2" customWidth="1"/>
    <col min="2566" max="2806" width="9.140625" style="2"/>
    <col min="2807" max="2807" width="30.140625" style="2" customWidth="1"/>
    <col min="2808" max="2808" width="7.42578125" style="2" customWidth="1"/>
    <col min="2809" max="2809" width="21.5703125" style="2" customWidth="1"/>
    <col min="2810" max="2821" width="17.5703125" style="2" customWidth="1"/>
    <col min="2822" max="3062" width="9.140625" style="2"/>
    <col min="3063" max="3063" width="30.140625" style="2" customWidth="1"/>
    <col min="3064" max="3064" width="7.42578125" style="2" customWidth="1"/>
    <col min="3065" max="3065" width="21.5703125" style="2" customWidth="1"/>
    <col min="3066" max="3077" width="17.5703125" style="2" customWidth="1"/>
    <col min="3078" max="3318" width="9.140625" style="2"/>
    <col min="3319" max="3319" width="30.140625" style="2" customWidth="1"/>
    <col min="3320" max="3320" width="7.42578125" style="2" customWidth="1"/>
    <col min="3321" max="3321" width="21.5703125" style="2" customWidth="1"/>
    <col min="3322" max="3333" width="17.5703125" style="2" customWidth="1"/>
    <col min="3334" max="3574" width="9.140625" style="2"/>
    <col min="3575" max="3575" width="30.140625" style="2" customWidth="1"/>
    <col min="3576" max="3576" width="7.42578125" style="2" customWidth="1"/>
    <col min="3577" max="3577" width="21.5703125" style="2" customWidth="1"/>
    <col min="3578" max="3589" width="17.5703125" style="2" customWidth="1"/>
    <col min="3590" max="3830" width="9.140625" style="2"/>
    <col min="3831" max="3831" width="30.140625" style="2" customWidth="1"/>
    <col min="3832" max="3832" width="7.42578125" style="2" customWidth="1"/>
    <col min="3833" max="3833" width="21.5703125" style="2" customWidth="1"/>
    <col min="3834" max="3845" width="17.5703125" style="2" customWidth="1"/>
    <col min="3846" max="4086" width="9.140625" style="2"/>
    <col min="4087" max="4087" width="30.140625" style="2" customWidth="1"/>
    <col min="4088" max="4088" width="7.42578125" style="2" customWidth="1"/>
    <col min="4089" max="4089" width="21.5703125" style="2" customWidth="1"/>
    <col min="4090" max="4101" width="17.5703125" style="2" customWidth="1"/>
    <col min="4102" max="4342" width="9.140625" style="2"/>
    <col min="4343" max="4343" width="30.140625" style="2" customWidth="1"/>
    <col min="4344" max="4344" width="7.42578125" style="2" customWidth="1"/>
    <col min="4345" max="4345" width="21.5703125" style="2" customWidth="1"/>
    <col min="4346" max="4357" width="17.5703125" style="2" customWidth="1"/>
    <col min="4358" max="4598" width="9.140625" style="2"/>
    <col min="4599" max="4599" width="30.140625" style="2" customWidth="1"/>
    <col min="4600" max="4600" width="7.42578125" style="2" customWidth="1"/>
    <col min="4601" max="4601" width="21.5703125" style="2" customWidth="1"/>
    <col min="4602" max="4613" width="17.5703125" style="2" customWidth="1"/>
    <col min="4614" max="4854" width="9.140625" style="2"/>
    <col min="4855" max="4855" width="30.140625" style="2" customWidth="1"/>
    <col min="4856" max="4856" width="7.42578125" style="2" customWidth="1"/>
    <col min="4857" max="4857" width="21.5703125" style="2" customWidth="1"/>
    <col min="4858" max="4869" width="17.5703125" style="2" customWidth="1"/>
    <col min="4870" max="5110" width="9.140625" style="2"/>
    <col min="5111" max="5111" width="30.140625" style="2" customWidth="1"/>
    <col min="5112" max="5112" width="7.42578125" style="2" customWidth="1"/>
    <col min="5113" max="5113" width="21.5703125" style="2" customWidth="1"/>
    <col min="5114" max="5125" width="17.5703125" style="2" customWidth="1"/>
    <col min="5126" max="5366" width="9.140625" style="2"/>
    <col min="5367" max="5367" width="30.140625" style="2" customWidth="1"/>
    <col min="5368" max="5368" width="7.42578125" style="2" customWidth="1"/>
    <col min="5369" max="5369" width="21.5703125" style="2" customWidth="1"/>
    <col min="5370" max="5381" width="17.5703125" style="2" customWidth="1"/>
    <col min="5382" max="5622" width="9.140625" style="2"/>
    <col min="5623" max="5623" width="30.140625" style="2" customWidth="1"/>
    <col min="5624" max="5624" width="7.42578125" style="2" customWidth="1"/>
    <col min="5625" max="5625" width="21.5703125" style="2" customWidth="1"/>
    <col min="5626" max="5637" width="17.5703125" style="2" customWidth="1"/>
    <col min="5638" max="5878" width="9.140625" style="2"/>
    <col min="5879" max="5879" width="30.140625" style="2" customWidth="1"/>
    <col min="5880" max="5880" width="7.42578125" style="2" customWidth="1"/>
    <col min="5881" max="5881" width="21.5703125" style="2" customWidth="1"/>
    <col min="5882" max="5893" width="17.5703125" style="2" customWidth="1"/>
    <col min="5894" max="6134" width="9.140625" style="2"/>
    <col min="6135" max="6135" width="30.140625" style="2" customWidth="1"/>
    <col min="6136" max="6136" width="7.42578125" style="2" customWidth="1"/>
    <col min="6137" max="6137" width="21.5703125" style="2" customWidth="1"/>
    <col min="6138" max="6149" width="17.5703125" style="2" customWidth="1"/>
    <col min="6150" max="6390" width="9.140625" style="2"/>
    <col min="6391" max="6391" width="30.140625" style="2" customWidth="1"/>
    <col min="6392" max="6392" width="7.42578125" style="2" customWidth="1"/>
    <col min="6393" max="6393" width="21.5703125" style="2" customWidth="1"/>
    <col min="6394" max="6405" width="17.5703125" style="2" customWidth="1"/>
    <col min="6406" max="6646" width="9.140625" style="2"/>
    <col min="6647" max="6647" width="30.140625" style="2" customWidth="1"/>
    <col min="6648" max="6648" width="7.42578125" style="2" customWidth="1"/>
    <col min="6649" max="6649" width="21.5703125" style="2" customWidth="1"/>
    <col min="6650" max="6661" width="17.5703125" style="2" customWidth="1"/>
    <col min="6662" max="6902" width="9.140625" style="2"/>
    <col min="6903" max="6903" width="30.140625" style="2" customWidth="1"/>
    <col min="6904" max="6904" width="7.42578125" style="2" customWidth="1"/>
    <col min="6905" max="6905" width="21.5703125" style="2" customWidth="1"/>
    <col min="6906" max="6917" width="17.5703125" style="2" customWidth="1"/>
    <col min="6918" max="7158" width="9.140625" style="2"/>
    <col min="7159" max="7159" width="30.140625" style="2" customWidth="1"/>
    <col min="7160" max="7160" width="7.42578125" style="2" customWidth="1"/>
    <col min="7161" max="7161" width="21.5703125" style="2" customWidth="1"/>
    <col min="7162" max="7173" width="17.5703125" style="2" customWidth="1"/>
    <col min="7174" max="7414" width="9.140625" style="2"/>
    <col min="7415" max="7415" width="30.140625" style="2" customWidth="1"/>
    <col min="7416" max="7416" width="7.42578125" style="2" customWidth="1"/>
    <col min="7417" max="7417" width="21.5703125" style="2" customWidth="1"/>
    <col min="7418" max="7429" width="17.5703125" style="2" customWidth="1"/>
    <col min="7430" max="7670" width="9.140625" style="2"/>
    <col min="7671" max="7671" width="30.140625" style="2" customWidth="1"/>
    <col min="7672" max="7672" width="7.42578125" style="2" customWidth="1"/>
    <col min="7673" max="7673" width="21.5703125" style="2" customWidth="1"/>
    <col min="7674" max="7685" width="17.5703125" style="2" customWidth="1"/>
    <col min="7686" max="7926" width="9.140625" style="2"/>
    <col min="7927" max="7927" width="30.140625" style="2" customWidth="1"/>
    <col min="7928" max="7928" width="7.42578125" style="2" customWidth="1"/>
    <col min="7929" max="7929" width="21.5703125" style="2" customWidth="1"/>
    <col min="7930" max="7941" width="17.5703125" style="2" customWidth="1"/>
    <col min="7942" max="8182" width="9.140625" style="2"/>
    <col min="8183" max="8183" width="30.140625" style="2" customWidth="1"/>
    <col min="8184" max="8184" width="7.42578125" style="2" customWidth="1"/>
    <col min="8185" max="8185" width="21.5703125" style="2" customWidth="1"/>
    <col min="8186" max="8197" width="17.5703125" style="2" customWidth="1"/>
    <col min="8198" max="8438" width="9.140625" style="2"/>
    <col min="8439" max="8439" width="30.140625" style="2" customWidth="1"/>
    <col min="8440" max="8440" width="7.42578125" style="2" customWidth="1"/>
    <col min="8441" max="8441" width="21.5703125" style="2" customWidth="1"/>
    <col min="8442" max="8453" width="17.5703125" style="2" customWidth="1"/>
    <col min="8454" max="8694" width="9.140625" style="2"/>
    <col min="8695" max="8695" width="30.140625" style="2" customWidth="1"/>
    <col min="8696" max="8696" width="7.42578125" style="2" customWidth="1"/>
    <col min="8697" max="8697" width="21.5703125" style="2" customWidth="1"/>
    <col min="8698" max="8709" width="17.5703125" style="2" customWidth="1"/>
    <col min="8710" max="8950" width="9.140625" style="2"/>
    <col min="8951" max="8951" width="30.140625" style="2" customWidth="1"/>
    <col min="8952" max="8952" width="7.42578125" style="2" customWidth="1"/>
    <col min="8953" max="8953" width="21.5703125" style="2" customWidth="1"/>
    <col min="8954" max="8965" width="17.5703125" style="2" customWidth="1"/>
    <col min="8966" max="9206" width="9.140625" style="2"/>
    <col min="9207" max="9207" width="30.140625" style="2" customWidth="1"/>
    <col min="9208" max="9208" width="7.42578125" style="2" customWidth="1"/>
    <col min="9209" max="9209" width="21.5703125" style="2" customWidth="1"/>
    <col min="9210" max="9221" width="17.5703125" style="2" customWidth="1"/>
    <col min="9222" max="9462" width="9.140625" style="2"/>
    <col min="9463" max="9463" width="30.140625" style="2" customWidth="1"/>
    <col min="9464" max="9464" width="7.42578125" style="2" customWidth="1"/>
    <col min="9465" max="9465" width="21.5703125" style="2" customWidth="1"/>
    <col min="9466" max="9477" width="17.5703125" style="2" customWidth="1"/>
    <col min="9478" max="9718" width="9.140625" style="2"/>
    <col min="9719" max="9719" width="30.140625" style="2" customWidth="1"/>
    <col min="9720" max="9720" width="7.42578125" style="2" customWidth="1"/>
    <col min="9721" max="9721" width="21.5703125" style="2" customWidth="1"/>
    <col min="9722" max="9733" width="17.5703125" style="2" customWidth="1"/>
    <col min="9734" max="9974" width="9.140625" style="2"/>
    <col min="9975" max="9975" width="30.140625" style="2" customWidth="1"/>
    <col min="9976" max="9976" width="7.42578125" style="2" customWidth="1"/>
    <col min="9977" max="9977" width="21.5703125" style="2" customWidth="1"/>
    <col min="9978" max="9989" width="17.5703125" style="2" customWidth="1"/>
    <col min="9990" max="10230" width="9.140625" style="2"/>
    <col min="10231" max="10231" width="30.140625" style="2" customWidth="1"/>
    <col min="10232" max="10232" width="7.42578125" style="2" customWidth="1"/>
    <col min="10233" max="10233" width="21.5703125" style="2" customWidth="1"/>
    <col min="10234" max="10245" width="17.5703125" style="2" customWidth="1"/>
    <col min="10246" max="10486" width="9.140625" style="2"/>
    <col min="10487" max="10487" width="30.140625" style="2" customWidth="1"/>
    <col min="10488" max="10488" width="7.42578125" style="2" customWidth="1"/>
    <col min="10489" max="10489" width="21.5703125" style="2" customWidth="1"/>
    <col min="10490" max="10501" width="17.5703125" style="2" customWidth="1"/>
    <col min="10502" max="10742" width="9.140625" style="2"/>
    <col min="10743" max="10743" width="30.140625" style="2" customWidth="1"/>
    <col min="10744" max="10744" width="7.42578125" style="2" customWidth="1"/>
    <col min="10745" max="10745" width="21.5703125" style="2" customWidth="1"/>
    <col min="10746" max="10757" width="17.5703125" style="2" customWidth="1"/>
    <col min="10758" max="10998" width="9.140625" style="2"/>
    <col min="10999" max="10999" width="30.140625" style="2" customWidth="1"/>
    <col min="11000" max="11000" width="7.42578125" style="2" customWidth="1"/>
    <col min="11001" max="11001" width="21.5703125" style="2" customWidth="1"/>
    <col min="11002" max="11013" width="17.5703125" style="2" customWidth="1"/>
    <col min="11014" max="11254" width="9.140625" style="2"/>
    <col min="11255" max="11255" width="30.140625" style="2" customWidth="1"/>
    <col min="11256" max="11256" width="7.42578125" style="2" customWidth="1"/>
    <col min="11257" max="11257" width="21.5703125" style="2" customWidth="1"/>
    <col min="11258" max="11269" width="17.5703125" style="2" customWidth="1"/>
    <col min="11270" max="11510" width="9.140625" style="2"/>
    <col min="11511" max="11511" width="30.140625" style="2" customWidth="1"/>
    <col min="11512" max="11512" width="7.42578125" style="2" customWidth="1"/>
    <col min="11513" max="11513" width="21.5703125" style="2" customWidth="1"/>
    <col min="11514" max="11525" width="17.5703125" style="2" customWidth="1"/>
    <col min="11526" max="11766" width="9.140625" style="2"/>
    <col min="11767" max="11767" width="30.140625" style="2" customWidth="1"/>
    <col min="11768" max="11768" width="7.42578125" style="2" customWidth="1"/>
    <col min="11769" max="11769" width="21.5703125" style="2" customWidth="1"/>
    <col min="11770" max="11781" width="17.5703125" style="2" customWidth="1"/>
    <col min="11782" max="12022" width="9.140625" style="2"/>
    <col min="12023" max="12023" width="30.140625" style="2" customWidth="1"/>
    <col min="12024" max="12024" width="7.42578125" style="2" customWidth="1"/>
    <col min="12025" max="12025" width="21.5703125" style="2" customWidth="1"/>
    <col min="12026" max="12037" width="17.5703125" style="2" customWidth="1"/>
    <col min="12038" max="12278" width="9.140625" style="2"/>
    <col min="12279" max="12279" width="30.140625" style="2" customWidth="1"/>
    <col min="12280" max="12280" width="7.42578125" style="2" customWidth="1"/>
    <col min="12281" max="12281" width="21.5703125" style="2" customWidth="1"/>
    <col min="12282" max="12293" width="17.5703125" style="2" customWidth="1"/>
    <col min="12294" max="12534" width="9.140625" style="2"/>
    <col min="12535" max="12535" width="30.140625" style="2" customWidth="1"/>
    <col min="12536" max="12536" width="7.42578125" style="2" customWidth="1"/>
    <col min="12537" max="12537" width="21.5703125" style="2" customWidth="1"/>
    <col min="12538" max="12549" width="17.5703125" style="2" customWidth="1"/>
    <col min="12550" max="12790" width="9.140625" style="2"/>
    <col min="12791" max="12791" width="30.140625" style="2" customWidth="1"/>
    <col min="12792" max="12792" width="7.42578125" style="2" customWidth="1"/>
    <col min="12793" max="12793" width="21.5703125" style="2" customWidth="1"/>
    <col min="12794" max="12805" width="17.5703125" style="2" customWidth="1"/>
    <col min="12806" max="13046" width="9.140625" style="2"/>
    <col min="13047" max="13047" width="30.140625" style="2" customWidth="1"/>
    <col min="13048" max="13048" width="7.42578125" style="2" customWidth="1"/>
    <col min="13049" max="13049" width="21.5703125" style="2" customWidth="1"/>
    <col min="13050" max="13061" width="17.5703125" style="2" customWidth="1"/>
    <col min="13062" max="13302" width="9.140625" style="2"/>
    <col min="13303" max="13303" width="30.140625" style="2" customWidth="1"/>
    <col min="13304" max="13304" width="7.42578125" style="2" customWidth="1"/>
    <col min="13305" max="13305" width="21.5703125" style="2" customWidth="1"/>
    <col min="13306" max="13317" width="17.5703125" style="2" customWidth="1"/>
    <col min="13318" max="13558" width="9.140625" style="2"/>
    <col min="13559" max="13559" width="30.140625" style="2" customWidth="1"/>
    <col min="13560" max="13560" width="7.42578125" style="2" customWidth="1"/>
    <col min="13561" max="13561" width="21.5703125" style="2" customWidth="1"/>
    <col min="13562" max="13573" width="17.5703125" style="2" customWidth="1"/>
    <col min="13574" max="13814" width="9.140625" style="2"/>
    <col min="13815" max="13815" width="30.140625" style="2" customWidth="1"/>
    <col min="13816" max="13816" width="7.42578125" style="2" customWidth="1"/>
    <col min="13817" max="13817" width="21.5703125" style="2" customWidth="1"/>
    <col min="13818" max="13829" width="17.5703125" style="2" customWidth="1"/>
    <col min="13830" max="14070" width="9.140625" style="2"/>
    <col min="14071" max="14071" width="30.140625" style="2" customWidth="1"/>
    <col min="14072" max="14072" width="7.42578125" style="2" customWidth="1"/>
    <col min="14073" max="14073" width="21.5703125" style="2" customWidth="1"/>
    <col min="14074" max="14085" width="17.5703125" style="2" customWidth="1"/>
    <col min="14086" max="14326" width="9.140625" style="2"/>
    <col min="14327" max="14327" width="30.140625" style="2" customWidth="1"/>
    <col min="14328" max="14328" width="7.42578125" style="2" customWidth="1"/>
    <col min="14329" max="14329" width="21.5703125" style="2" customWidth="1"/>
    <col min="14330" max="14341" width="17.5703125" style="2" customWidth="1"/>
    <col min="14342" max="14582" width="9.140625" style="2"/>
    <col min="14583" max="14583" width="30.140625" style="2" customWidth="1"/>
    <col min="14584" max="14584" width="7.42578125" style="2" customWidth="1"/>
    <col min="14585" max="14585" width="21.5703125" style="2" customWidth="1"/>
    <col min="14586" max="14597" width="17.5703125" style="2" customWidth="1"/>
    <col min="14598" max="14838" width="9.140625" style="2"/>
    <col min="14839" max="14839" width="30.140625" style="2" customWidth="1"/>
    <col min="14840" max="14840" width="7.42578125" style="2" customWidth="1"/>
    <col min="14841" max="14841" width="21.5703125" style="2" customWidth="1"/>
    <col min="14842" max="14853" width="17.5703125" style="2" customWidth="1"/>
    <col min="14854" max="15094" width="9.140625" style="2"/>
    <col min="15095" max="15095" width="30.140625" style="2" customWidth="1"/>
    <col min="15096" max="15096" width="7.42578125" style="2" customWidth="1"/>
    <col min="15097" max="15097" width="21.5703125" style="2" customWidth="1"/>
    <col min="15098" max="15109" width="17.5703125" style="2" customWidth="1"/>
    <col min="15110" max="15350" width="9.140625" style="2"/>
    <col min="15351" max="15351" width="30.140625" style="2" customWidth="1"/>
    <col min="15352" max="15352" width="7.42578125" style="2" customWidth="1"/>
    <col min="15353" max="15353" width="21.5703125" style="2" customWidth="1"/>
    <col min="15354" max="15365" width="17.5703125" style="2" customWidth="1"/>
    <col min="15366" max="15606" width="9.140625" style="2"/>
    <col min="15607" max="15607" width="30.140625" style="2" customWidth="1"/>
    <col min="15608" max="15608" width="7.42578125" style="2" customWidth="1"/>
    <col min="15609" max="15609" width="21.5703125" style="2" customWidth="1"/>
    <col min="15610" max="15621" width="17.5703125" style="2" customWidth="1"/>
    <col min="15622" max="15862" width="9.140625" style="2"/>
    <col min="15863" max="15863" width="30.140625" style="2" customWidth="1"/>
    <col min="15864" max="15864" width="7.42578125" style="2" customWidth="1"/>
    <col min="15865" max="15865" width="21.5703125" style="2" customWidth="1"/>
    <col min="15866" max="15877" width="17.5703125" style="2" customWidth="1"/>
    <col min="15878" max="16118" width="9.140625" style="2"/>
    <col min="16119" max="16119" width="30.140625" style="2" customWidth="1"/>
    <col min="16120" max="16120" width="7.42578125" style="2" customWidth="1"/>
    <col min="16121" max="16121" width="21.5703125" style="2" customWidth="1"/>
    <col min="16122" max="16133" width="17.5703125" style="2" customWidth="1"/>
    <col min="16134" max="16384" width="9.140625" style="2"/>
  </cols>
  <sheetData>
    <row r="1" spans="1:10" s="5" customFormat="1" ht="18.75" x14ac:dyDescent="0.3">
      <c r="A1" s="9"/>
      <c r="C1" s="7"/>
      <c r="D1" s="7"/>
      <c r="E1" s="7"/>
      <c r="F1" s="7"/>
    </row>
    <row r="2" spans="1:10" s="5" customFormat="1" x14ac:dyDescent="0.2">
      <c r="C2" s="7"/>
      <c r="D2" s="7"/>
      <c r="E2" s="7"/>
      <c r="F2" s="8"/>
      <c r="G2" s="6"/>
    </row>
    <row r="3" spans="1:10" s="3" customFormat="1" ht="12" x14ac:dyDescent="0.2">
      <c r="A3" s="34" t="s">
        <v>203</v>
      </c>
      <c r="B3" s="34"/>
      <c r="C3" s="34"/>
      <c r="D3" s="34"/>
      <c r="E3" s="34"/>
      <c r="F3" s="15"/>
      <c r="G3" s="15"/>
      <c r="H3" s="15"/>
      <c r="I3" s="15"/>
      <c r="J3" s="15"/>
    </row>
    <row r="4" spans="1:10" x14ac:dyDescent="0.2">
      <c r="A4" s="10"/>
      <c r="B4" s="12"/>
      <c r="C4" s="12"/>
      <c r="D4" s="13"/>
      <c r="E4" s="13"/>
      <c r="F4" s="14"/>
      <c r="G4" s="16"/>
      <c r="H4" s="16"/>
      <c r="I4" s="16"/>
      <c r="J4" s="17" t="s">
        <v>181</v>
      </c>
    </row>
    <row r="5" spans="1:10" ht="14.25" customHeight="1" x14ac:dyDescent="0.2">
      <c r="A5" s="37" t="s">
        <v>0</v>
      </c>
      <c r="B5" s="39" t="s">
        <v>1</v>
      </c>
      <c r="C5" s="36" t="s">
        <v>180</v>
      </c>
      <c r="D5" s="36"/>
      <c r="E5" s="36"/>
      <c r="F5" s="36"/>
      <c r="G5" s="36"/>
      <c r="H5" s="36"/>
      <c r="I5" s="36"/>
      <c r="J5" s="36"/>
    </row>
    <row r="6" spans="1:10" ht="9.75" customHeight="1" x14ac:dyDescent="0.2">
      <c r="A6" s="38"/>
      <c r="B6" s="39"/>
      <c r="C6" s="35" t="s">
        <v>204</v>
      </c>
      <c r="D6" s="35"/>
      <c r="E6" s="35"/>
      <c r="F6" s="35"/>
      <c r="G6" s="36" t="s">
        <v>176</v>
      </c>
      <c r="H6" s="36"/>
      <c r="I6" s="36" t="s">
        <v>182</v>
      </c>
      <c r="J6" s="36"/>
    </row>
    <row r="7" spans="1:10" ht="31.5" customHeight="1" x14ac:dyDescent="0.2">
      <c r="A7" s="38"/>
      <c r="B7" s="39"/>
      <c r="C7" s="18" t="s">
        <v>178</v>
      </c>
      <c r="D7" s="18" t="s">
        <v>205</v>
      </c>
      <c r="E7" s="18" t="s">
        <v>206</v>
      </c>
      <c r="F7" s="18" t="s">
        <v>207</v>
      </c>
      <c r="G7" s="19" t="s">
        <v>179</v>
      </c>
      <c r="H7" s="20" t="s">
        <v>177</v>
      </c>
      <c r="I7" s="19" t="s">
        <v>179</v>
      </c>
      <c r="J7" s="20" t="s">
        <v>177</v>
      </c>
    </row>
    <row r="8" spans="1:10" s="4" customFormat="1" x14ac:dyDescent="0.2">
      <c r="A8" s="29" t="s">
        <v>183</v>
      </c>
      <c r="B8" s="21">
        <v>2</v>
      </c>
      <c r="C8" s="21">
        <v>3</v>
      </c>
      <c r="D8" s="21">
        <v>4</v>
      </c>
      <c r="E8" s="21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</row>
    <row r="9" spans="1:10" x14ac:dyDescent="0.2">
      <c r="A9" s="30" t="s">
        <v>2</v>
      </c>
      <c r="B9" s="23" t="s">
        <v>3</v>
      </c>
      <c r="C9" s="11">
        <f>C11+C35+C38+C52+C70+C82+C87+C106+C114+C118+C125+C134+C137+C140</f>
        <v>5459029759.7399998</v>
      </c>
      <c r="D9" s="11">
        <f>D11+D35+D38+D52+D70+D82+D87+D106+D114+D118+D125+D134+D137+D140</f>
        <v>7854007204.4799995</v>
      </c>
      <c r="E9" s="11">
        <f>E11+E35+E38+E52+E70+E82+E87+E106+E114+E118+E125+E134+E137+E140</f>
        <v>3429648298.6999998</v>
      </c>
      <c r="F9" s="11">
        <f>F11+F35+F38+F52+F70+F82+F87+F106+F114+F118+F125+F134+F137+F140</f>
        <v>7854007204.4799995</v>
      </c>
      <c r="G9" s="33">
        <f>F9/C9*100</f>
        <v>143.87185177854877</v>
      </c>
      <c r="H9" s="24">
        <f>F9/D9*100</f>
        <v>100</v>
      </c>
      <c r="I9" s="25">
        <f>F9-C9</f>
        <v>2394977444.7399998</v>
      </c>
      <c r="J9" s="25">
        <f>F9-D9</f>
        <v>0</v>
      </c>
    </row>
    <row r="10" spans="1:10" x14ac:dyDescent="0.2">
      <c r="A10" s="30" t="s">
        <v>198</v>
      </c>
      <c r="B10" s="11"/>
      <c r="C10" s="11"/>
      <c r="D10" s="11"/>
      <c r="E10" s="11"/>
      <c r="F10" s="24"/>
      <c r="G10" s="33"/>
      <c r="H10" s="24"/>
      <c r="I10" s="24"/>
      <c r="J10" s="24"/>
    </row>
    <row r="11" spans="1:10" x14ac:dyDescent="0.2">
      <c r="A11" s="30" t="s">
        <v>184</v>
      </c>
      <c r="B11" s="23" t="s">
        <v>4</v>
      </c>
      <c r="C11" s="11">
        <f>C12+C14+C17+C23+C27+C29+C21</f>
        <v>642321319.12</v>
      </c>
      <c r="D11" s="11">
        <f t="shared" ref="D11:J11" si="0">D12+D14+D17+D23+D27+D29+D21</f>
        <v>686237855.25999999</v>
      </c>
      <c r="E11" s="11">
        <f t="shared" si="0"/>
        <v>408103312.52999997</v>
      </c>
      <c r="F11" s="11">
        <f t="shared" si="0"/>
        <v>686237855.25999999</v>
      </c>
      <c r="G11" s="11" t="e">
        <f t="shared" si="0"/>
        <v>#DIV/0!</v>
      </c>
      <c r="H11" s="11">
        <f t="shared" si="0"/>
        <v>900</v>
      </c>
      <c r="I11" s="11">
        <f t="shared" si="0"/>
        <v>43916536.139999941</v>
      </c>
      <c r="J11" s="11">
        <f t="shared" si="0"/>
        <v>0</v>
      </c>
    </row>
    <row r="12" spans="1:10" ht="45" x14ac:dyDescent="0.2">
      <c r="A12" s="30" t="s">
        <v>5</v>
      </c>
      <c r="B12" s="23" t="s">
        <v>6</v>
      </c>
      <c r="C12" s="11">
        <f>C13</f>
        <v>6755267.3600000003</v>
      </c>
      <c r="D12" s="11">
        <f>D13</f>
        <v>6755267.3600000003</v>
      </c>
      <c r="E12" s="11">
        <f>E13</f>
        <v>4628403.78</v>
      </c>
      <c r="F12" s="11">
        <f>F13</f>
        <v>6755267.3600000003</v>
      </c>
      <c r="G12" s="33">
        <f t="shared" ref="G12:G63" si="1">F12/C12*100</f>
        <v>100</v>
      </c>
      <c r="H12" s="24">
        <f t="shared" ref="H12:H63" si="2">F12/D12*100</f>
        <v>100</v>
      </c>
      <c r="I12" s="25">
        <f t="shared" ref="I12:I63" si="3">F12-C12</f>
        <v>0</v>
      </c>
      <c r="J12" s="25">
        <f t="shared" ref="J12:J63" si="4">F12-D12</f>
        <v>0</v>
      </c>
    </row>
    <row r="13" spans="1:10" ht="67.5" x14ac:dyDescent="0.2">
      <c r="A13" s="30" t="s">
        <v>7</v>
      </c>
      <c r="B13" s="23" t="s">
        <v>8</v>
      </c>
      <c r="C13" s="11">
        <v>6755267.3600000003</v>
      </c>
      <c r="D13" s="11">
        <v>6755267.3600000003</v>
      </c>
      <c r="E13" s="11">
        <v>4628403.78</v>
      </c>
      <c r="F13" s="26">
        <f>D13</f>
        <v>6755267.3600000003</v>
      </c>
      <c r="G13" s="33">
        <f t="shared" si="1"/>
        <v>100</v>
      </c>
      <c r="H13" s="24">
        <f t="shared" si="2"/>
        <v>100</v>
      </c>
      <c r="I13" s="25">
        <f t="shared" si="3"/>
        <v>0</v>
      </c>
      <c r="J13" s="25">
        <f t="shared" si="4"/>
        <v>0</v>
      </c>
    </row>
    <row r="14" spans="1:10" ht="56.25" x14ac:dyDescent="0.2">
      <c r="A14" s="31" t="s">
        <v>9</v>
      </c>
      <c r="B14" s="23" t="s">
        <v>10</v>
      </c>
      <c r="C14" s="11">
        <f>C15</f>
        <v>7555600</v>
      </c>
      <c r="D14" s="11">
        <f>D15+D16</f>
        <v>8566098.3900000006</v>
      </c>
      <c r="E14" s="11">
        <f>E15+E16</f>
        <v>5838074.1100000003</v>
      </c>
      <c r="F14" s="11">
        <f>F15+F16</f>
        <v>8566098.3900000006</v>
      </c>
      <c r="G14" s="33">
        <f t="shared" si="1"/>
        <v>113.37416472550161</v>
      </c>
      <c r="H14" s="24">
        <f t="shared" si="2"/>
        <v>100</v>
      </c>
      <c r="I14" s="25">
        <f t="shared" si="3"/>
        <v>1010498.3900000006</v>
      </c>
      <c r="J14" s="25">
        <f t="shared" si="4"/>
        <v>0</v>
      </c>
    </row>
    <row r="15" spans="1:10" ht="67.5" x14ac:dyDescent="0.2">
      <c r="A15" s="31" t="s">
        <v>7</v>
      </c>
      <c r="B15" s="23" t="s">
        <v>11</v>
      </c>
      <c r="C15" s="11">
        <v>7555600</v>
      </c>
      <c r="D15" s="11">
        <v>8565873.9100000001</v>
      </c>
      <c r="E15" s="11">
        <v>5837849.6299999999</v>
      </c>
      <c r="F15" s="26">
        <f>D15</f>
        <v>8565873.9100000001</v>
      </c>
      <c r="G15" s="33">
        <f t="shared" si="1"/>
        <v>113.3711936841548</v>
      </c>
      <c r="H15" s="24">
        <f t="shared" si="2"/>
        <v>100</v>
      </c>
      <c r="I15" s="25">
        <f t="shared" si="3"/>
        <v>1010273.9100000001</v>
      </c>
      <c r="J15" s="25">
        <f t="shared" si="4"/>
        <v>0</v>
      </c>
    </row>
    <row r="16" spans="1:10" s="5" customFormat="1" x14ac:dyDescent="0.2">
      <c r="A16" s="31" t="s">
        <v>18</v>
      </c>
      <c r="B16" s="23" t="s">
        <v>211</v>
      </c>
      <c r="C16" s="11">
        <v>0</v>
      </c>
      <c r="D16" s="11">
        <v>224.48</v>
      </c>
      <c r="E16" s="11">
        <v>224.48</v>
      </c>
      <c r="F16" s="26">
        <f>D16</f>
        <v>224.48</v>
      </c>
      <c r="G16" s="33" t="e">
        <f t="shared" si="1"/>
        <v>#DIV/0!</v>
      </c>
      <c r="H16" s="24">
        <f t="shared" si="2"/>
        <v>100</v>
      </c>
      <c r="I16" s="25">
        <f t="shared" si="3"/>
        <v>224.48</v>
      </c>
      <c r="J16" s="25">
        <f t="shared" si="4"/>
        <v>0</v>
      </c>
    </row>
    <row r="17" spans="1:10" ht="67.5" x14ac:dyDescent="0.2">
      <c r="A17" s="31" t="s">
        <v>13</v>
      </c>
      <c r="B17" s="23" t="s">
        <v>14</v>
      </c>
      <c r="C17" s="11">
        <f>C18+C19+C20</f>
        <v>254242946.22999999</v>
      </c>
      <c r="D17" s="11">
        <f t="shared" ref="D17:J17" si="5">D18+D19+D20</f>
        <v>197280397.84</v>
      </c>
      <c r="E17" s="11">
        <f t="shared" si="5"/>
        <v>142704050.08000001</v>
      </c>
      <c r="F17" s="11">
        <f t="shared" si="5"/>
        <v>197280397.84</v>
      </c>
      <c r="G17" s="11" t="e">
        <f t="shared" si="5"/>
        <v>#DIV/0!</v>
      </c>
      <c r="H17" s="11">
        <f t="shared" si="5"/>
        <v>300</v>
      </c>
      <c r="I17" s="11">
        <f t="shared" si="5"/>
        <v>-56962548.390000001</v>
      </c>
      <c r="J17" s="11">
        <f t="shared" si="5"/>
        <v>0</v>
      </c>
    </row>
    <row r="18" spans="1:10" ht="67.5" x14ac:dyDescent="0.2">
      <c r="A18" s="31" t="s">
        <v>7</v>
      </c>
      <c r="B18" s="23" t="s">
        <v>15</v>
      </c>
      <c r="C18" s="11">
        <v>254048946.22999999</v>
      </c>
      <c r="D18" s="11">
        <v>195554888.50999999</v>
      </c>
      <c r="E18" s="11">
        <v>140979469.75</v>
      </c>
      <c r="F18" s="26">
        <f t="shared" ref="F18:F22" si="6">D18</f>
        <v>195554888.50999999</v>
      </c>
      <c r="G18" s="33">
        <f t="shared" si="1"/>
        <v>76.975280319784062</v>
      </c>
      <c r="H18" s="24">
        <f t="shared" si="2"/>
        <v>100</v>
      </c>
      <c r="I18" s="25">
        <f t="shared" si="3"/>
        <v>-58494057.719999999</v>
      </c>
      <c r="J18" s="25">
        <f t="shared" si="4"/>
        <v>0</v>
      </c>
    </row>
    <row r="19" spans="1:10" ht="22.5" x14ac:dyDescent="0.2">
      <c r="A19" s="31" t="s">
        <v>12</v>
      </c>
      <c r="B19" s="23" t="s">
        <v>17</v>
      </c>
      <c r="C19" s="11">
        <v>0</v>
      </c>
      <c r="D19" s="11">
        <v>1512109.33</v>
      </c>
      <c r="E19" s="11">
        <v>1511180.33</v>
      </c>
      <c r="F19" s="26">
        <f t="shared" si="6"/>
        <v>1512109.33</v>
      </c>
      <c r="G19" s="33" t="e">
        <f t="shared" si="1"/>
        <v>#DIV/0!</v>
      </c>
      <c r="H19" s="24">
        <f t="shared" si="2"/>
        <v>100</v>
      </c>
      <c r="I19" s="25">
        <f t="shared" si="3"/>
        <v>1512109.33</v>
      </c>
      <c r="J19" s="25">
        <f t="shared" si="4"/>
        <v>0</v>
      </c>
    </row>
    <row r="20" spans="1:10" x14ac:dyDescent="0.2">
      <c r="A20" s="31" t="s">
        <v>18</v>
      </c>
      <c r="B20" s="23" t="s">
        <v>19</v>
      </c>
      <c r="C20" s="11">
        <v>194000</v>
      </c>
      <c r="D20" s="11">
        <v>213400</v>
      </c>
      <c r="E20" s="11">
        <v>213400</v>
      </c>
      <c r="F20" s="26">
        <f t="shared" si="6"/>
        <v>213400</v>
      </c>
      <c r="G20" s="33">
        <f t="shared" si="1"/>
        <v>110.00000000000001</v>
      </c>
      <c r="H20" s="24">
        <f t="shared" si="2"/>
        <v>100</v>
      </c>
      <c r="I20" s="25">
        <f t="shared" si="3"/>
        <v>19400</v>
      </c>
      <c r="J20" s="25">
        <f t="shared" si="4"/>
        <v>0</v>
      </c>
    </row>
    <row r="21" spans="1:10" s="5" customFormat="1" x14ac:dyDescent="0.2">
      <c r="A21" s="31" t="s">
        <v>213</v>
      </c>
      <c r="B21" s="32" t="s">
        <v>208</v>
      </c>
      <c r="C21" s="11">
        <f>C22</f>
        <v>1400</v>
      </c>
      <c r="D21" s="11">
        <f>D22</f>
        <v>1400</v>
      </c>
      <c r="E21" s="11">
        <f>E22</f>
        <v>1400</v>
      </c>
      <c r="F21" s="26">
        <f t="shared" si="6"/>
        <v>1400</v>
      </c>
      <c r="G21" s="33">
        <f t="shared" si="1"/>
        <v>100</v>
      </c>
      <c r="H21" s="24">
        <f t="shared" si="2"/>
        <v>100</v>
      </c>
      <c r="I21" s="25">
        <f t="shared" si="3"/>
        <v>0</v>
      </c>
      <c r="J21" s="25">
        <f t="shared" si="4"/>
        <v>0</v>
      </c>
    </row>
    <row r="22" spans="1:10" s="5" customFormat="1" ht="33.75" x14ac:dyDescent="0.2">
      <c r="A22" s="31" t="s">
        <v>16</v>
      </c>
      <c r="B22" s="32" t="s">
        <v>209</v>
      </c>
      <c r="C22" s="11">
        <v>1400</v>
      </c>
      <c r="D22" s="11">
        <v>1400</v>
      </c>
      <c r="E22" s="11">
        <v>1400</v>
      </c>
      <c r="F22" s="26">
        <f t="shared" si="6"/>
        <v>1400</v>
      </c>
      <c r="G22" s="33">
        <f t="shared" si="1"/>
        <v>100</v>
      </c>
      <c r="H22" s="24">
        <f t="shared" si="2"/>
        <v>100</v>
      </c>
      <c r="I22" s="25">
        <f t="shared" si="3"/>
        <v>0</v>
      </c>
      <c r="J22" s="25">
        <f t="shared" si="4"/>
        <v>0</v>
      </c>
    </row>
    <row r="23" spans="1:10" ht="45" x14ac:dyDescent="0.2">
      <c r="A23" s="31" t="s">
        <v>20</v>
      </c>
      <c r="B23" s="23" t="s">
        <v>21</v>
      </c>
      <c r="C23" s="11">
        <f>C24+C25+C26</f>
        <v>69509959.069999993</v>
      </c>
      <c r="D23" s="11">
        <f>D24+D25+D26</f>
        <v>65610452.920000002</v>
      </c>
      <c r="E23" s="11">
        <f>E24+E25+E26</f>
        <v>39819275.229999997</v>
      </c>
      <c r="F23" s="11">
        <f>F24+F25+F26</f>
        <v>65610452.920000002</v>
      </c>
      <c r="G23" s="33">
        <f t="shared" si="1"/>
        <v>94.390003674044763</v>
      </c>
      <c r="H23" s="24">
        <f t="shared" si="2"/>
        <v>100</v>
      </c>
      <c r="I23" s="25">
        <f t="shared" si="3"/>
        <v>-3899506.1499999911</v>
      </c>
      <c r="J23" s="25">
        <f t="shared" si="4"/>
        <v>0</v>
      </c>
    </row>
    <row r="24" spans="1:10" ht="67.5" x14ac:dyDescent="0.2">
      <c r="A24" s="31" t="s">
        <v>7</v>
      </c>
      <c r="B24" s="23" t="s">
        <v>22</v>
      </c>
      <c r="C24" s="11">
        <v>69460959.069999993</v>
      </c>
      <c r="D24" s="11">
        <v>65566571.630000003</v>
      </c>
      <c r="E24" s="11">
        <v>39775393.939999998</v>
      </c>
      <c r="F24" s="26">
        <f t="shared" ref="F24:F26" si="7">D24</f>
        <v>65566571.630000003</v>
      </c>
      <c r="G24" s="33">
        <f t="shared" si="1"/>
        <v>94.393415391694518</v>
      </c>
      <c r="H24" s="24">
        <f t="shared" si="2"/>
        <v>100</v>
      </c>
      <c r="I24" s="25">
        <f t="shared" si="3"/>
        <v>-3894387.4399999902</v>
      </c>
      <c r="J24" s="25">
        <f t="shared" si="4"/>
        <v>0</v>
      </c>
    </row>
    <row r="25" spans="1:10" ht="33.75" x14ac:dyDescent="0.2">
      <c r="A25" s="31" t="s">
        <v>16</v>
      </c>
      <c r="B25" s="23" t="s">
        <v>23</v>
      </c>
      <c r="C25" s="11">
        <v>19000</v>
      </c>
      <c r="D25" s="11">
        <v>13881.29</v>
      </c>
      <c r="E25" s="11">
        <v>13881.29</v>
      </c>
      <c r="F25" s="26">
        <f t="shared" si="7"/>
        <v>13881.29</v>
      </c>
      <c r="G25" s="33">
        <f t="shared" si="1"/>
        <v>73.059421052631578</v>
      </c>
      <c r="H25" s="24">
        <f t="shared" si="2"/>
        <v>100</v>
      </c>
      <c r="I25" s="25">
        <f t="shared" si="3"/>
        <v>-5118.7099999999991</v>
      </c>
      <c r="J25" s="25">
        <f t="shared" si="4"/>
        <v>0</v>
      </c>
    </row>
    <row r="26" spans="1:10" x14ac:dyDescent="0.2">
      <c r="A26" s="31" t="s">
        <v>18</v>
      </c>
      <c r="B26" s="23" t="s">
        <v>24</v>
      </c>
      <c r="C26" s="11">
        <v>30000</v>
      </c>
      <c r="D26" s="11">
        <v>30000</v>
      </c>
      <c r="E26" s="11">
        <v>30000</v>
      </c>
      <c r="F26" s="26">
        <f t="shared" si="7"/>
        <v>30000</v>
      </c>
      <c r="G26" s="33">
        <f t="shared" si="1"/>
        <v>100</v>
      </c>
      <c r="H26" s="24">
        <f t="shared" si="2"/>
        <v>100</v>
      </c>
      <c r="I26" s="25">
        <f t="shared" si="3"/>
        <v>0</v>
      </c>
      <c r="J26" s="25">
        <f t="shared" si="4"/>
        <v>0</v>
      </c>
    </row>
    <row r="27" spans="1:10" x14ac:dyDescent="0.2">
      <c r="A27" s="31" t="s">
        <v>25</v>
      </c>
      <c r="B27" s="23" t="s">
        <v>26</v>
      </c>
      <c r="C27" s="11">
        <f>C28</f>
        <v>15000000</v>
      </c>
      <c r="D27" s="11">
        <f>D28</f>
        <v>11324263.34</v>
      </c>
      <c r="E27" s="11">
        <f>E28</f>
        <v>0</v>
      </c>
      <c r="F27" s="11">
        <f>F28</f>
        <v>11324263.34</v>
      </c>
      <c r="G27" s="33">
        <f t="shared" si="1"/>
        <v>75.495088933333335</v>
      </c>
      <c r="H27" s="24">
        <f t="shared" si="2"/>
        <v>100</v>
      </c>
      <c r="I27" s="25">
        <f t="shared" si="3"/>
        <v>-3675736.66</v>
      </c>
      <c r="J27" s="25">
        <f t="shared" si="4"/>
        <v>0</v>
      </c>
    </row>
    <row r="28" spans="1:10" x14ac:dyDescent="0.2">
      <c r="A28" s="31" t="s">
        <v>18</v>
      </c>
      <c r="B28" s="23" t="s">
        <v>27</v>
      </c>
      <c r="C28" s="11">
        <v>15000000</v>
      </c>
      <c r="D28" s="11">
        <v>11324263.34</v>
      </c>
      <c r="E28" s="11">
        <v>0</v>
      </c>
      <c r="F28" s="26">
        <f>D28</f>
        <v>11324263.34</v>
      </c>
      <c r="G28" s="33">
        <f t="shared" si="1"/>
        <v>75.495088933333335</v>
      </c>
      <c r="H28" s="24">
        <f t="shared" si="2"/>
        <v>100</v>
      </c>
      <c r="I28" s="25">
        <f t="shared" si="3"/>
        <v>-3675736.66</v>
      </c>
      <c r="J28" s="25">
        <f t="shared" si="4"/>
        <v>0</v>
      </c>
    </row>
    <row r="29" spans="1:10" x14ac:dyDescent="0.2">
      <c r="A29" s="31" t="s">
        <v>28</v>
      </c>
      <c r="B29" s="23" t="s">
        <v>29</v>
      </c>
      <c r="C29" s="11">
        <f>C30+C31+C32+C33+C34</f>
        <v>289256146.46000004</v>
      </c>
      <c r="D29" s="11">
        <f>D30+D31+D32+D33+D34</f>
        <v>396699975.40999997</v>
      </c>
      <c r="E29" s="11">
        <f>E30+E31+E32+E33+E34</f>
        <v>215112109.32999998</v>
      </c>
      <c r="F29" s="11">
        <f>F30+F31+F32+F33+F34</f>
        <v>396699975.40999997</v>
      </c>
      <c r="G29" s="33">
        <f t="shared" si="1"/>
        <v>137.14487324294694</v>
      </c>
      <c r="H29" s="24">
        <f t="shared" si="2"/>
        <v>100</v>
      </c>
      <c r="I29" s="25">
        <f t="shared" si="3"/>
        <v>107443828.94999993</v>
      </c>
      <c r="J29" s="25">
        <f t="shared" si="4"/>
        <v>0</v>
      </c>
    </row>
    <row r="30" spans="1:10" ht="67.5" x14ac:dyDescent="0.2">
      <c r="A30" s="31" t="s">
        <v>7</v>
      </c>
      <c r="B30" s="23" t="s">
        <v>30</v>
      </c>
      <c r="C30" s="11">
        <v>187404846.05000001</v>
      </c>
      <c r="D30" s="11">
        <v>209936724</v>
      </c>
      <c r="E30" s="11">
        <v>128855113.36</v>
      </c>
      <c r="F30" s="26">
        <f t="shared" ref="F30:F34" si="8">D30</f>
        <v>209936724</v>
      </c>
      <c r="G30" s="33">
        <f t="shared" si="1"/>
        <v>112.0231031506989</v>
      </c>
      <c r="H30" s="24">
        <f t="shared" si="2"/>
        <v>100</v>
      </c>
      <c r="I30" s="25">
        <f t="shared" si="3"/>
        <v>22531877.949999988</v>
      </c>
      <c r="J30" s="25">
        <f t="shared" si="4"/>
        <v>0</v>
      </c>
    </row>
    <row r="31" spans="1:10" ht="33.75" x14ac:dyDescent="0.2">
      <c r="A31" s="31" t="s">
        <v>16</v>
      </c>
      <c r="B31" s="23" t="s">
        <v>31</v>
      </c>
      <c r="C31" s="11">
        <v>96172511.409999996</v>
      </c>
      <c r="D31" s="11">
        <v>179779329.03999999</v>
      </c>
      <c r="E31" s="11">
        <v>81338508.590000004</v>
      </c>
      <c r="F31" s="26">
        <f t="shared" si="8"/>
        <v>179779329.03999999</v>
      </c>
      <c r="G31" s="33">
        <f t="shared" si="1"/>
        <v>186.93421478157072</v>
      </c>
      <c r="H31" s="24">
        <f t="shared" si="2"/>
        <v>100</v>
      </c>
      <c r="I31" s="25">
        <f t="shared" si="3"/>
        <v>83606817.629999995</v>
      </c>
      <c r="J31" s="25">
        <f t="shared" si="4"/>
        <v>0</v>
      </c>
    </row>
    <row r="32" spans="1:10" ht="22.5" x14ac:dyDescent="0.2">
      <c r="A32" s="31" t="s">
        <v>12</v>
      </c>
      <c r="B32" s="23" t="s">
        <v>32</v>
      </c>
      <c r="C32" s="11">
        <v>1109700</v>
      </c>
      <c r="D32" s="11">
        <v>2343010</v>
      </c>
      <c r="E32" s="11">
        <v>1574510</v>
      </c>
      <c r="F32" s="26">
        <f t="shared" si="8"/>
        <v>2343010</v>
      </c>
      <c r="G32" s="33">
        <f t="shared" si="1"/>
        <v>211.13904658916823</v>
      </c>
      <c r="H32" s="24">
        <f t="shared" si="2"/>
        <v>100</v>
      </c>
      <c r="I32" s="25">
        <f t="shared" si="3"/>
        <v>1233310</v>
      </c>
      <c r="J32" s="25">
        <f t="shared" si="4"/>
        <v>0</v>
      </c>
    </row>
    <row r="33" spans="1:10" ht="33.75" x14ac:dyDescent="0.2">
      <c r="A33" s="31" t="s">
        <v>33</v>
      </c>
      <c r="B33" s="23" t="s">
        <v>34</v>
      </c>
      <c r="C33" s="11">
        <v>2600000</v>
      </c>
      <c r="D33" s="11">
        <v>2600000</v>
      </c>
      <c r="E33" s="11">
        <v>2600000</v>
      </c>
      <c r="F33" s="26">
        <f t="shared" si="8"/>
        <v>2600000</v>
      </c>
      <c r="G33" s="33">
        <f t="shared" si="1"/>
        <v>100</v>
      </c>
      <c r="H33" s="24">
        <f t="shared" si="2"/>
        <v>100</v>
      </c>
      <c r="I33" s="25">
        <f t="shared" si="3"/>
        <v>0</v>
      </c>
      <c r="J33" s="25">
        <f t="shared" si="4"/>
        <v>0</v>
      </c>
    </row>
    <row r="34" spans="1:10" x14ac:dyDescent="0.2">
      <c r="A34" s="31" t="s">
        <v>18</v>
      </c>
      <c r="B34" s="23" t="s">
        <v>35</v>
      </c>
      <c r="C34" s="11">
        <v>1969089</v>
      </c>
      <c r="D34" s="11">
        <v>2040912.37</v>
      </c>
      <c r="E34" s="11">
        <v>743977.38</v>
      </c>
      <c r="F34" s="26">
        <f t="shared" si="8"/>
        <v>2040912.37</v>
      </c>
      <c r="G34" s="33">
        <f t="shared" si="1"/>
        <v>103.64754310241946</v>
      </c>
      <c r="H34" s="24">
        <f t="shared" si="2"/>
        <v>100</v>
      </c>
      <c r="I34" s="25">
        <f t="shared" si="3"/>
        <v>71823.370000000112</v>
      </c>
      <c r="J34" s="25">
        <f t="shared" si="4"/>
        <v>0</v>
      </c>
    </row>
    <row r="35" spans="1:10" x14ac:dyDescent="0.2">
      <c r="A35" s="31" t="s">
        <v>185</v>
      </c>
      <c r="B35" s="23" t="s">
        <v>36</v>
      </c>
      <c r="C35" s="11">
        <f>C36</f>
        <v>6304100</v>
      </c>
      <c r="D35" s="11">
        <f>D36</f>
        <v>6304100</v>
      </c>
      <c r="E35" s="11">
        <f>E36</f>
        <v>2590732.92</v>
      </c>
      <c r="F35" s="11">
        <f>F36</f>
        <v>6304100</v>
      </c>
      <c r="G35" s="33">
        <f t="shared" si="1"/>
        <v>100</v>
      </c>
      <c r="H35" s="24">
        <f t="shared" si="2"/>
        <v>100</v>
      </c>
      <c r="I35" s="25">
        <f t="shared" si="3"/>
        <v>0</v>
      </c>
      <c r="J35" s="25">
        <f t="shared" si="4"/>
        <v>0</v>
      </c>
    </row>
    <row r="36" spans="1:10" ht="16.5" customHeight="1" x14ac:dyDescent="0.2">
      <c r="A36" s="31" t="s">
        <v>37</v>
      </c>
      <c r="B36" s="23" t="s">
        <v>38</v>
      </c>
      <c r="C36" s="11">
        <f>C37</f>
        <v>6304100</v>
      </c>
      <c r="D36" s="11">
        <f t="shared" ref="D36:J36" si="9">D37</f>
        <v>6304100</v>
      </c>
      <c r="E36" s="11">
        <f t="shared" si="9"/>
        <v>2590732.92</v>
      </c>
      <c r="F36" s="11">
        <f t="shared" si="9"/>
        <v>6304100</v>
      </c>
      <c r="G36" s="11">
        <f t="shared" si="9"/>
        <v>100</v>
      </c>
      <c r="H36" s="11">
        <f t="shared" si="9"/>
        <v>100</v>
      </c>
      <c r="I36" s="11">
        <f t="shared" si="9"/>
        <v>0</v>
      </c>
      <c r="J36" s="11">
        <f t="shared" si="9"/>
        <v>0</v>
      </c>
    </row>
    <row r="37" spans="1:10" x14ac:dyDescent="0.2">
      <c r="A37" s="31" t="s">
        <v>39</v>
      </c>
      <c r="B37" s="23" t="s">
        <v>40</v>
      </c>
      <c r="C37" s="11">
        <v>6304100</v>
      </c>
      <c r="D37" s="11">
        <v>6304100</v>
      </c>
      <c r="E37" s="11">
        <v>2590732.92</v>
      </c>
      <c r="F37" s="26">
        <f t="shared" ref="F37" si="10">D37</f>
        <v>6304100</v>
      </c>
      <c r="G37" s="33">
        <f t="shared" si="1"/>
        <v>100</v>
      </c>
      <c r="H37" s="24">
        <f t="shared" si="2"/>
        <v>100</v>
      </c>
      <c r="I37" s="25">
        <f t="shared" si="3"/>
        <v>0</v>
      </c>
      <c r="J37" s="25">
        <f t="shared" si="4"/>
        <v>0</v>
      </c>
    </row>
    <row r="38" spans="1:10" ht="22.5" x14ac:dyDescent="0.2">
      <c r="A38" s="31" t="s">
        <v>186</v>
      </c>
      <c r="B38" s="23" t="s">
        <v>41</v>
      </c>
      <c r="C38" s="11">
        <f>C39+C43+C45+C49</f>
        <v>33555442.609999999</v>
      </c>
      <c r="D38" s="11">
        <f>D39+D43+D45+D49</f>
        <v>35970621.650000006</v>
      </c>
      <c r="E38" s="11">
        <f>E39+E43+E45+E49</f>
        <v>17611603.280000001</v>
      </c>
      <c r="F38" s="11">
        <f>F39+F43+F45+F49</f>
        <v>35970621.650000006</v>
      </c>
      <c r="G38" s="33">
        <f t="shared" si="1"/>
        <v>107.19757765698566</v>
      </c>
      <c r="H38" s="24">
        <f t="shared" si="2"/>
        <v>100</v>
      </c>
      <c r="I38" s="25">
        <f t="shared" si="3"/>
        <v>2415179.0400000066</v>
      </c>
      <c r="J38" s="25">
        <f t="shared" si="4"/>
        <v>0</v>
      </c>
    </row>
    <row r="39" spans="1:10" x14ac:dyDescent="0.2">
      <c r="A39" s="31" t="s">
        <v>42</v>
      </c>
      <c r="B39" s="23" t="s">
        <v>43</v>
      </c>
      <c r="C39" s="11">
        <f>C40+C41+C42</f>
        <v>8014400</v>
      </c>
      <c r="D39" s="11">
        <f>D40+D41+D42</f>
        <v>8014400</v>
      </c>
      <c r="E39" s="11">
        <f>E40+E41+E42</f>
        <v>4495224.1400000006</v>
      </c>
      <c r="F39" s="11">
        <f>F40+F41+F42</f>
        <v>8014400</v>
      </c>
      <c r="G39" s="33">
        <f t="shared" si="1"/>
        <v>100</v>
      </c>
      <c r="H39" s="24">
        <f t="shared" si="2"/>
        <v>100</v>
      </c>
      <c r="I39" s="25">
        <f t="shared" si="3"/>
        <v>0</v>
      </c>
      <c r="J39" s="25">
        <f t="shared" si="4"/>
        <v>0</v>
      </c>
    </row>
    <row r="40" spans="1:10" ht="67.5" x14ac:dyDescent="0.2">
      <c r="A40" s="31" t="s">
        <v>7</v>
      </c>
      <c r="B40" s="23" t="s">
        <v>44</v>
      </c>
      <c r="C40" s="11">
        <v>6251552</v>
      </c>
      <c r="D40" s="11">
        <v>6337832</v>
      </c>
      <c r="E40" s="11">
        <v>3319365.14</v>
      </c>
      <c r="F40" s="26">
        <f t="shared" ref="F40:F42" si="11">D40</f>
        <v>6337832</v>
      </c>
      <c r="G40" s="33">
        <f t="shared" si="1"/>
        <v>101.38013728430957</v>
      </c>
      <c r="H40" s="24">
        <f t="shared" si="2"/>
        <v>100</v>
      </c>
      <c r="I40" s="25">
        <f t="shared" si="3"/>
        <v>86280</v>
      </c>
      <c r="J40" s="25">
        <f t="shared" si="4"/>
        <v>0</v>
      </c>
    </row>
    <row r="41" spans="1:10" ht="33.75" x14ac:dyDescent="0.2">
      <c r="A41" s="31" t="s">
        <v>16</v>
      </c>
      <c r="B41" s="23" t="s">
        <v>45</v>
      </c>
      <c r="C41" s="11">
        <v>603960</v>
      </c>
      <c r="D41" s="11">
        <v>517680</v>
      </c>
      <c r="E41" s="11">
        <v>431400</v>
      </c>
      <c r="F41" s="26">
        <f t="shared" si="11"/>
        <v>517680</v>
      </c>
      <c r="G41" s="33">
        <f t="shared" si="1"/>
        <v>85.714285714285708</v>
      </c>
      <c r="H41" s="24">
        <f t="shared" si="2"/>
        <v>100</v>
      </c>
      <c r="I41" s="25">
        <f t="shared" si="3"/>
        <v>-86280</v>
      </c>
      <c r="J41" s="25">
        <f t="shared" si="4"/>
        <v>0</v>
      </c>
    </row>
    <row r="42" spans="1:10" x14ac:dyDescent="0.2">
      <c r="A42" s="31" t="s">
        <v>39</v>
      </c>
      <c r="B42" s="23" t="s">
        <v>46</v>
      </c>
      <c r="C42" s="11">
        <v>1158888</v>
      </c>
      <c r="D42" s="11">
        <v>1158888</v>
      </c>
      <c r="E42" s="11">
        <v>744459</v>
      </c>
      <c r="F42" s="26">
        <f t="shared" si="11"/>
        <v>1158888</v>
      </c>
      <c r="G42" s="33">
        <f t="shared" si="1"/>
        <v>100</v>
      </c>
      <c r="H42" s="24">
        <f t="shared" si="2"/>
        <v>100</v>
      </c>
      <c r="I42" s="25">
        <f t="shared" si="3"/>
        <v>0</v>
      </c>
      <c r="J42" s="25">
        <f t="shared" si="4"/>
        <v>0</v>
      </c>
    </row>
    <row r="43" spans="1:10" x14ac:dyDescent="0.2">
      <c r="A43" s="31" t="s">
        <v>47</v>
      </c>
      <c r="B43" s="23" t="s">
        <v>48</v>
      </c>
      <c r="C43" s="11">
        <f>C44</f>
        <v>8438626.0800000001</v>
      </c>
      <c r="D43" s="11">
        <f>D44</f>
        <v>8143061.2000000002</v>
      </c>
      <c r="E43" s="11">
        <f>E44</f>
        <v>4150528.9</v>
      </c>
      <c r="F43" s="11">
        <f>F44</f>
        <v>8143061.2000000002</v>
      </c>
      <c r="G43" s="33">
        <f t="shared" si="1"/>
        <v>96.497476281115183</v>
      </c>
      <c r="H43" s="24">
        <f t="shared" si="2"/>
        <v>100</v>
      </c>
      <c r="I43" s="25">
        <f t="shared" si="3"/>
        <v>-295564.87999999989</v>
      </c>
      <c r="J43" s="25">
        <f t="shared" si="4"/>
        <v>0</v>
      </c>
    </row>
    <row r="44" spans="1:10" ht="33.75" x14ac:dyDescent="0.2">
      <c r="A44" s="31" t="s">
        <v>16</v>
      </c>
      <c r="B44" s="23" t="s">
        <v>49</v>
      </c>
      <c r="C44" s="11">
        <v>8438626.0800000001</v>
      </c>
      <c r="D44" s="11">
        <v>8143061.2000000002</v>
      </c>
      <c r="E44" s="11">
        <v>4150528.9</v>
      </c>
      <c r="F44" s="26">
        <f>D44</f>
        <v>8143061.2000000002</v>
      </c>
      <c r="G44" s="33">
        <f t="shared" si="1"/>
        <v>96.497476281115183</v>
      </c>
      <c r="H44" s="24">
        <f t="shared" si="2"/>
        <v>100</v>
      </c>
      <c r="I44" s="25">
        <f t="shared" si="3"/>
        <v>-295564.87999999989</v>
      </c>
      <c r="J44" s="25">
        <f t="shared" si="4"/>
        <v>0</v>
      </c>
    </row>
    <row r="45" spans="1:10" ht="45" x14ac:dyDescent="0.2">
      <c r="A45" s="31" t="s">
        <v>50</v>
      </c>
      <c r="B45" s="23" t="s">
        <v>51</v>
      </c>
      <c r="C45" s="11">
        <f>C46+C47+C48</f>
        <v>16670616.530000001</v>
      </c>
      <c r="D45" s="11">
        <f t="shared" ref="D45:J45" si="12">D46+D47+D48</f>
        <v>19388110.420000002</v>
      </c>
      <c r="E45" s="11">
        <f t="shared" si="12"/>
        <v>8877750.2400000002</v>
      </c>
      <c r="F45" s="11">
        <f t="shared" si="12"/>
        <v>19388110.420000002</v>
      </c>
      <c r="G45" s="11" t="e">
        <f t="shared" si="12"/>
        <v>#DIV/0!</v>
      </c>
      <c r="H45" s="11">
        <f t="shared" si="12"/>
        <v>300</v>
      </c>
      <c r="I45" s="11">
        <f t="shared" si="12"/>
        <v>2717493.8899999997</v>
      </c>
      <c r="J45" s="11">
        <f t="shared" si="12"/>
        <v>0</v>
      </c>
    </row>
    <row r="46" spans="1:10" ht="67.5" x14ac:dyDescent="0.2">
      <c r="A46" s="31" t="s">
        <v>7</v>
      </c>
      <c r="B46" s="23" t="s">
        <v>52</v>
      </c>
      <c r="C46" s="11">
        <v>13134751.66</v>
      </c>
      <c r="D46" s="11">
        <v>13134751.66</v>
      </c>
      <c r="E46" s="11">
        <v>7866890.9000000004</v>
      </c>
      <c r="F46" s="26">
        <f t="shared" ref="F46:F48" si="13">D46</f>
        <v>13134751.66</v>
      </c>
      <c r="G46" s="33">
        <f t="shared" si="1"/>
        <v>100</v>
      </c>
      <c r="H46" s="24">
        <f t="shared" si="2"/>
        <v>100</v>
      </c>
      <c r="I46" s="25">
        <f t="shared" si="3"/>
        <v>0</v>
      </c>
      <c r="J46" s="25">
        <f t="shared" si="4"/>
        <v>0</v>
      </c>
    </row>
    <row r="47" spans="1:10" ht="33.75" x14ac:dyDescent="0.2">
      <c r="A47" s="31" t="s">
        <v>16</v>
      </c>
      <c r="B47" s="23" t="s">
        <v>53</v>
      </c>
      <c r="C47" s="11">
        <v>3535864.87</v>
      </c>
      <c r="D47" s="11">
        <v>6133358.7599999998</v>
      </c>
      <c r="E47" s="11">
        <v>890859.34</v>
      </c>
      <c r="F47" s="26">
        <f t="shared" si="13"/>
        <v>6133358.7599999998</v>
      </c>
      <c r="G47" s="33">
        <f t="shared" si="1"/>
        <v>173.46134497498485</v>
      </c>
      <c r="H47" s="24">
        <f t="shared" si="2"/>
        <v>100</v>
      </c>
      <c r="I47" s="25">
        <f t="shared" si="3"/>
        <v>2597493.8899999997</v>
      </c>
      <c r="J47" s="25">
        <f t="shared" si="4"/>
        <v>0</v>
      </c>
    </row>
    <row r="48" spans="1:10" ht="22.5" x14ac:dyDescent="0.2">
      <c r="A48" s="31" t="s">
        <v>12</v>
      </c>
      <c r="B48" s="23" t="s">
        <v>54</v>
      </c>
      <c r="C48" s="11">
        <v>0</v>
      </c>
      <c r="D48" s="11">
        <v>120000</v>
      </c>
      <c r="E48" s="11">
        <v>120000</v>
      </c>
      <c r="F48" s="26">
        <f t="shared" si="13"/>
        <v>120000</v>
      </c>
      <c r="G48" s="33" t="e">
        <f t="shared" si="1"/>
        <v>#DIV/0!</v>
      </c>
      <c r="H48" s="24">
        <f t="shared" si="2"/>
        <v>100</v>
      </c>
      <c r="I48" s="25">
        <f t="shared" si="3"/>
        <v>120000</v>
      </c>
      <c r="J48" s="25">
        <f t="shared" si="4"/>
        <v>0</v>
      </c>
    </row>
    <row r="49" spans="1:10" ht="33.75" x14ac:dyDescent="0.2">
      <c r="A49" s="31" t="s">
        <v>55</v>
      </c>
      <c r="B49" s="23" t="s">
        <v>56</v>
      </c>
      <c r="C49" s="11">
        <f>C50+C51</f>
        <v>431800</v>
      </c>
      <c r="D49" s="11">
        <f t="shared" ref="D49:J49" si="14">D50+D51</f>
        <v>425050.03</v>
      </c>
      <c r="E49" s="11">
        <f t="shared" si="14"/>
        <v>88100</v>
      </c>
      <c r="F49" s="11">
        <f t="shared" si="14"/>
        <v>425050.03</v>
      </c>
      <c r="G49" s="11">
        <f t="shared" si="14"/>
        <v>197.59359358288771</v>
      </c>
      <c r="H49" s="11">
        <f t="shared" si="14"/>
        <v>200</v>
      </c>
      <c r="I49" s="11">
        <f t="shared" si="14"/>
        <v>-6749.9699999999721</v>
      </c>
      <c r="J49" s="11">
        <f t="shared" si="14"/>
        <v>0</v>
      </c>
    </row>
    <row r="50" spans="1:10" ht="33.75" x14ac:dyDescent="0.2">
      <c r="A50" s="31" t="s">
        <v>16</v>
      </c>
      <c r="B50" s="23" t="s">
        <v>57</v>
      </c>
      <c r="C50" s="11">
        <v>280500</v>
      </c>
      <c r="D50" s="11">
        <v>273750.03000000003</v>
      </c>
      <c r="E50" s="11">
        <v>75000</v>
      </c>
      <c r="F50" s="26">
        <f t="shared" ref="F50:F51" si="15">D50</f>
        <v>273750.03000000003</v>
      </c>
      <c r="G50" s="33">
        <f t="shared" si="1"/>
        <v>97.593593582887706</v>
      </c>
      <c r="H50" s="24">
        <f t="shared" si="2"/>
        <v>100</v>
      </c>
      <c r="I50" s="25">
        <f t="shared" si="3"/>
        <v>-6749.9699999999721</v>
      </c>
      <c r="J50" s="25">
        <f t="shared" si="4"/>
        <v>0</v>
      </c>
    </row>
    <row r="51" spans="1:10" x14ac:dyDescent="0.2">
      <c r="A51" s="31" t="s">
        <v>39</v>
      </c>
      <c r="B51" s="23" t="s">
        <v>58</v>
      </c>
      <c r="C51" s="11">
        <v>151300</v>
      </c>
      <c r="D51" s="11">
        <v>151300</v>
      </c>
      <c r="E51" s="11">
        <v>13100</v>
      </c>
      <c r="F51" s="26">
        <f t="shared" si="15"/>
        <v>151300</v>
      </c>
      <c r="G51" s="33">
        <f t="shared" si="1"/>
        <v>100</v>
      </c>
      <c r="H51" s="24">
        <f t="shared" si="2"/>
        <v>100</v>
      </c>
      <c r="I51" s="25">
        <f t="shared" si="3"/>
        <v>0</v>
      </c>
      <c r="J51" s="25">
        <f t="shared" si="4"/>
        <v>0</v>
      </c>
    </row>
    <row r="52" spans="1:10" x14ac:dyDescent="0.2">
      <c r="A52" s="31" t="s">
        <v>187</v>
      </c>
      <c r="B52" s="23" t="s">
        <v>59</v>
      </c>
      <c r="C52" s="11">
        <f>C53+C56+C60+C63+C65</f>
        <v>408196239.36000001</v>
      </c>
      <c r="D52" s="11">
        <f t="shared" ref="D52:J52" si="16">D53+D56+D60+D63+D65</f>
        <v>485574977.51999998</v>
      </c>
      <c r="E52" s="11">
        <f t="shared" si="16"/>
        <v>145842938.86000001</v>
      </c>
      <c r="F52" s="11">
        <f t="shared" si="16"/>
        <v>485574977.51999998</v>
      </c>
      <c r="G52" s="11" t="e">
        <f t="shared" si="16"/>
        <v>#DIV/0!</v>
      </c>
      <c r="H52" s="11">
        <f t="shared" si="16"/>
        <v>800</v>
      </c>
      <c r="I52" s="11">
        <f t="shared" si="16"/>
        <v>77378738.159999967</v>
      </c>
      <c r="J52" s="11">
        <f t="shared" si="16"/>
        <v>0</v>
      </c>
    </row>
    <row r="53" spans="1:10" x14ac:dyDescent="0.2">
      <c r="A53" s="31" t="s">
        <v>60</v>
      </c>
      <c r="B53" s="23" t="s">
        <v>61</v>
      </c>
      <c r="C53" s="11">
        <f>C54+C55</f>
        <v>2850000</v>
      </c>
      <c r="D53" s="11">
        <f t="shared" ref="D53:J53" si="17">D54+D55</f>
        <v>2850000</v>
      </c>
      <c r="E53" s="11">
        <f t="shared" si="17"/>
        <v>134000</v>
      </c>
      <c r="F53" s="11">
        <f t="shared" si="17"/>
        <v>2850000</v>
      </c>
      <c r="G53" s="11" t="e">
        <f t="shared" si="17"/>
        <v>#DIV/0!</v>
      </c>
      <c r="H53" s="11">
        <f t="shared" si="17"/>
        <v>200</v>
      </c>
      <c r="I53" s="11">
        <f t="shared" si="17"/>
        <v>0</v>
      </c>
      <c r="J53" s="11">
        <f t="shared" si="17"/>
        <v>0</v>
      </c>
    </row>
    <row r="54" spans="1:10" x14ac:dyDescent="0.2">
      <c r="A54" s="31" t="s">
        <v>39</v>
      </c>
      <c r="B54" s="23" t="s">
        <v>199</v>
      </c>
      <c r="C54" s="11">
        <v>0</v>
      </c>
      <c r="D54" s="11">
        <v>372700</v>
      </c>
      <c r="E54" s="11">
        <v>105100</v>
      </c>
      <c r="F54" s="26">
        <f t="shared" ref="F54:F55" si="18">D54</f>
        <v>372700</v>
      </c>
      <c r="G54" s="33" t="e">
        <f t="shared" si="1"/>
        <v>#DIV/0!</v>
      </c>
      <c r="H54" s="24">
        <f t="shared" si="2"/>
        <v>100</v>
      </c>
      <c r="I54" s="25">
        <f t="shared" si="3"/>
        <v>372700</v>
      </c>
      <c r="J54" s="25">
        <f t="shared" si="4"/>
        <v>0</v>
      </c>
    </row>
    <row r="55" spans="1:10" ht="33.75" x14ac:dyDescent="0.2">
      <c r="A55" s="31" t="s">
        <v>33</v>
      </c>
      <c r="B55" s="23" t="s">
        <v>62</v>
      </c>
      <c r="C55" s="11">
        <v>2850000</v>
      </c>
      <c r="D55" s="11">
        <v>2477300</v>
      </c>
      <c r="E55" s="11">
        <v>28900</v>
      </c>
      <c r="F55" s="26">
        <f t="shared" si="18"/>
        <v>2477300</v>
      </c>
      <c r="G55" s="33">
        <f t="shared" si="1"/>
        <v>86.92280701754386</v>
      </c>
      <c r="H55" s="24">
        <f t="shared" si="2"/>
        <v>100</v>
      </c>
      <c r="I55" s="25">
        <f t="shared" si="3"/>
        <v>-372700</v>
      </c>
      <c r="J55" s="25">
        <f t="shared" si="4"/>
        <v>0</v>
      </c>
    </row>
    <row r="56" spans="1:10" x14ac:dyDescent="0.2">
      <c r="A56" s="31" t="s">
        <v>63</v>
      </c>
      <c r="B56" s="23" t="s">
        <v>64</v>
      </c>
      <c r="C56" s="11">
        <f>C57+C58+C59</f>
        <v>130426178.95</v>
      </c>
      <c r="D56" s="11">
        <f t="shared" ref="D56:J56" si="19">D57+D58+D59</f>
        <v>130327178.95</v>
      </c>
      <c r="E56" s="11">
        <f t="shared" si="19"/>
        <v>52143358.099999994</v>
      </c>
      <c r="F56" s="11">
        <f t="shared" si="19"/>
        <v>130327178.95</v>
      </c>
      <c r="G56" s="11">
        <f t="shared" si="19"/>
        <v>319.64739816857235</v>
      </c>
      <c r="H56" s="11">
        <f t="shared" si="19"/>
        <v>300</v>
      </c>
      <c r="I56" s="11">
        <f t="shared" si="19"/>
        <v>-98999.999999993481</v>
      </c>
      <c r="J56" s="11">
        <f t="shared" si="19"/>
        <v>0</v>
      </c>
    </row>
    <row r="57" spans="1:10" ht="67.5" x14ac:dyDescent="0.2">
      <c r="A57" s="31" t="s">
        <v>7</v>
      </c>
      <c r="B57" s="23" t="s">
        <v>65</v>
      </c>
      <c r="C57" s="11">
        <v>6903979.2000000002</v>
      </c>
      <c r="D57" s="11">
        <v>9587634.8200000003</v>
      </c>
      <c r="E57" s="11">
        <v>3206784.15</v>
      </c>
      <c r="F57" s="26">
        <f t="shared" ref="F57:F59" si="20">D57</f>
        <v>9587634.8200000003</v>
      </c>
      <c r="G57" s="33">
        <f t="shared" si="1"/>
        <v>138.87114289104463</v>
      </c>
      <c r="H57" s="24">
        <f t="shared" si="2"/>
        <v>100</v>
      </c>
      <c r="I57" s="25">
        <f t="shared" si="3"/>
        <v>2683655.62</v>
      </c>
      <c r="J57" s="25">
        <f t="shared" si="4"/>
        <v>0</v>
      </c>
    </row>
    <row r="58" spans="1:10" ht="33.75" x14ac:dyDescent="0.2">
      <c r="A58" s="31" t="s">
        <v>16</v>
      </c>
      <c r="B58" s="23" t="s">
        <v>66</v>
      </c>
      <c r="C58" s="11">
        <v>13878999.75</v>
      </c>
      <c r="D58" s="11">
        <v>11227543.98</v>
      </c>
      <c r="E58" s="11">
        <v>3511322.55</v>
      </c>
      <c r="F58" s="26">
        <f t="shared" si="20"/>
        <v>11227543.98</v>
      </c>
      <c r="G58" s="33">
        <f t="shared" si="1"/>
        <v>80.895916004321563</v>
      </c>
      <c r="H58" s="24">
        <f t="shared" si="2"/>
        <v>100</v>
      </c>
      <c r="I58" s="25">
        <f t="shared" si="3"/>
        <v>-2651455.7699999996</v>
      </c>
      <c r="J58" s="25">
        <f t="shared" si="4"/>
        <v>0</v>
      </c>
    </row>
    <row r="59" spans="1:10" x14ac:dyDescent="0.2">
      <c r="A59" s="31" t="s">
        <v>18</v>
      </c>
      <c r="B59" s="23" t="s">
        <v>67</v>
      </c>
      <c r="C59" s="11">
        <v>109643200</v>
      </c>
      <c r="D59" s="11">
        <v>109512000.15000001</v>
      </c>
      <c r="E59" s="11">
        <v>45425251.399999999</v>
      </c>
      <c r="F59" s="26">
        <f t="shared" si="20"/>
        <v>109512000.15000001</v>
      </c>
      <c r="G59" s="33">
        <f t="shared" si="1"/>
        <v>99.880339273206189</v>
      </c>
      <c r="H59" s="24">
        <f t="shared" si="2"/>
        <v>100</v>
      </c>
      <c r="I59" s="25">
        <f t="shared" si="3"/>
        <v>-131199.84999999404</v>
      </c>
      <c r="J59" s="25">
        <f t="shared" si="4"/>
        <v>0</v>
      </c>
    </row>
    <row r="60" spans="1:10" x14ac:dyDescent="0.2">
      <c r="A60" s="31" t="s">
        <v>68</v>
      </c>
      <c r="B60" s="23" t="s">
        <v>69</v>
      </c>
      <c r="C60" s="11">
        <f>C61+C62</f>
        <v>122813400</v>
      </c>
      <c r="D60" s="11">
        <f>D61+D62</f>
        <v>208235875.59999999</v>
      </c>
      <c r="E60" s="11">
        <f>E61+E62</f>
        <v>19392931.32</v>
      </c>
      <c r="F60" s="11">
        <f>F61+F62</f>
        <v>208235875.59999999</v>
      </c>
      <c r="G60" s="33">
        <f t="shared" si="1"/>
        <v>169.55468670356817</v>
      </c>
      <c r="H60" s="24">
        <f t="shared" si="2"/>
        <v>100</v>
      </c>
      <c r="I60" s="25">
        <f t="shared" si="3"/>
        <v>85422475.599999994</v>
      </c>
      <c r="J60" s="25">
        <f t="shared" si="4"/>
        <v>0</v>
      </c>
    </row>
    <row r="61" spans="1:10" ht="33.75" x14ac:dyDescent="0.2">
      <c r="A61" s="31" t="s">
        <v>16</v>
      </c>
      <c r="B61" s="23" t="s">
        <v>70</v>
      </c>
      <c r="C61" s="11">
        <v>66015821.890000001</v>
      </c>
      <c r="D61" s="11">
        <v>77399478.599999994</v>
      </c>
      <c r="E61" s="11">
        <v>19392931.32</v>
      </c>
      <c r="F61" s="26">
        <f t="shared" ref="F61:F62" si="21">D61</f>
        <v>77399478.599999994</v>
      </c>
      <c r="G61" s="33">
        <f t="shared" si="1"/>
        <v>117.24383092430206</v>
      </c>
      <c r="H61" s="24">
        <f t="shared" si="2"/>
        <v>100</v>
      </c>
      <c r="I61" s="25">
        <f t="shared" si="3"/>
        <v>11383656.709999993</v>
      </c>
      <c r="J61" s="25">
        <f t="shared" si="4"/>
        <v>0</v>
      </c>
    </row>
    <row r="62" spans="1:10" x14ac:dyDescent="0.2">
      <c r="A62" s="31" t="s">
        <v>39</v>
      </c>
      <c r="B62" s="23" t="s">
        <v>200</v>
      </c>
      <c r="C62" s="11">
        <v>56797578.109999999</v>
      </c>
      <c r="D62" s="11">
        <v>130836397</v>
      </c>
      <c r="E62" s="11">
        <v>0</v>
      </c>
      <c r="F62" s="26">
        <f t="shared" si="21"/>
        <v>130836397</v>
      </c>
      <c r="G62" s="33">
        <f t="shared" si="1"/>
        <v>230.35559147717328</v>
      </c>
      <c r="H62" s="24">
        <f t="shared" si="2"/>
        <v>100</v>
      </c>
      <c r="I62" s="25">
        <f t="shared" si="3"/>
        <v>74038818.890000001</v>
      </c>
      <c r="J62" s="25">
        <f t="shared" si="4"/>
        <v>0</v>
      </c>
    </row>
    <row r="63" spans="1:10" x14ac:dyDescent="0.2">
      <c r="A63" s="31" t="s">
        <v>71</v>
      </c>
      <c r="B63" s="23" t="s">
        <v>72</v>
      </c>
      <c r="C63" s="11">
        <f>C64</f>
        <v>34259851.670000002</v>
      </c>
      <c r="D63" s="11">
        <f>D64</f>
        <v>28785879</v>
      </c>
      <c r="E63" s="11">
        <f>E64</f>
        <v>13192833.960000001</v>
      </c>
      <c r="F63" s="11">
        <f>F64</f>
        <v>28785879</v>
      </c>
      <c r="G63" s="33">
        <f t="shared" si="1"/>
        <v>84.022193899942238</v>
      </c>
      <c r="H63" s="24">
        <f t="shared" si="2"/>
        <v>100</v>
      </c>
      <c r="I63" s="25">
        <f t="shared" si="3"/>
        <v>-5473972.6700000018</v>
      </c>
      <c r="J63" s="25">
        <f t="shared" si="4"/>
        <v>0</v>
      </c>
    </row>
    <row r="64" spans="1:10" ht="33.75" x14ac:dyDescent="0.2">
      <c r="A64" s="31" t="s">
        <v>16</v>
      </c>
      <c r="B64" s="23" t="s">
        <v>73</v>
      </c>
      <c r="C64" s="11">
        <v>34259851.670000002</v>
      </c>
      <c r="D64" s="11">
        <v>28785879</v>
      </c>
      <c r="E64" s="11">
        <v>13192833.960000001</v>
      </c>
      <c r="F64" s="26">
        <f>D64</f>
        <v>28785879</v>
      </c>
      <c r="G64" s="33">
        <f t="shared" ref="G64:G114" si="22">F64/C64*100</f>
        <v>84.022193899942238</v>
      </c>
      <c r="H64" s="24">
        <f t="shared" ref="H64:H114" si="23">F64/D64*100</f>
        <v>100</v>
      </c>
      <c r="I64" s="25">
        <f t="shared" ref="I64:I114" si="24">F64-C64</f>
        <v>-5473972.6700000018</v>
      </c>
      <c r="J64" s="25">
        <f t="shared" ref="J64:J114" si="25">F64-D64</f>
        <v>0</v>
      </c>
    </row>
    <row r="65" spans="1:10" ht="22.5" x14ac:dyDescent="0.2">
      <c r="A65" s="31" t="s">
        <v>74</v>
      </c>
      <c r="B65" s="23" t="s">
        <v>75</v>
      </c>
      <c r="C65" s="11">
        <f>C66+C67+C68+C69</f>
        <v>117846808.74000001</v>
      </c>
      <c r="D65" s="11">
        <f>D66+D67+D68+D69</f>
        <v>115376043.96999998</v>
      </c>
      <c r="E65" s="11">
        <f>E66+E67+E68+E69</f>
        <v>60979815.480000004</v>
      </c>
      <c r="F65" s="11">
        <f>F66+F67+F68+F69</f>
        <v>115376043.96999998</v>
      </c>
      <c r="G65" s="33">
        <f t="shared" si="22"/>
        <v>97.903409692280121</v>
      </c>
      <c r="H65" s="24">
        <f t="shared" si="23"/>
        <v>100</v>
      </c>
      <c r="I65" s="25">
        <f t="shared" si="24"/>
        <v>-2470764.7700000256</v>
      </c>
      <c r="J65" s="25">
        <f t="shared" si="25"/>
        <v>0</v>
      </c>
    </row>
    <row r="66" spans="1:10" ht="67.5" x14ac:dyDescent="0.2">
      <c r="A66" s="31" t="s">
        <v>7</v>
      </c>
      <c r="B66" s="23" t="s">
        <v>76</v>
      </c>
      <c r="C66" s="11">
        <v>81960834.590000004</v>
      </c>
      <c r="D66" s="11">
        <v>74615699.099999994</v>
      </c>
      <c r="E66" s="11">
        <v>43949163.880000003</v>
      </c>
      <c r="F66" s="26">
        <f t="shared" ref="F66:F69" si="26">D66</f>
        <v>74615699.099999994</v>
      </c>
      <c r="G66" s="33">
        <f t="shared" si="22"/>
        <v>91.038237315733511</v>
      </c>
      <c r="H66" s="24">
        <f t="shared" si="23"/>
        <v>100</v>
      </c>
      <c r="I66" s="25">
        <f t="shared" si="24"/>
        <v>-7345135.4900000095</v>
      </c>
      <c r="J66" s="25">
        <f t="shared" si="25"/>
        <v>0</v>
      </c>
    </row>
    <row r="67" spans="1:10" ht="33.75" x14ac:dyDescent="0.2">
      <c r="A67" s="31" t="s">
        <v>16</v>
      </c>
      <c r="B67" s="23" t="s">
        <v>77</v>
      </c>
      <c r="C67" s="11">
        <v>27641329.710000001</v>
      </c>
      <c r="D67" s="11">
        <v>32429326.52</v>
      </c>
      <c r="E67" s="11">
        <v>14361003.310000001</v>
      </c>
      <c r="F67" s="26">
        <f t="shared" si="26"/>
        <v>32429326.52</v>
      </c>
      <c r="G67" s="33">
        <f t="shared" si="22"/>
        <v>117.32187582954019</v>
      </c>
      <c r="H67" s="24">
        <f t="shared" si="23"/>
        <v>100</v>
      </c>
      <c r="I67" s="25">
        <f t="shared" si="24"/>
        <v>4787996.8099999987</v>
      </c>
      <c r="J67" s="25">
        <f t="shared" si="25"/>
        <v>0</v>
      </c>
    </row>
    <row r="68" spans="1:10" s="16" customFormat="1" ht="33.75" x14ac:dyDescent="0.2">
      <c r="A68" s="31" t="s">
        <v>33</v>
      </c>
      <c r="B68" s="23" t="s">
        <v>78</v>
      </c>
      <c r="C68" s="11">
        <v>1500000</v>
      </c>
      <c r="D68" s="11">
        <v>1500000</v>
      </c>
      <c r="E68" s="11">
        <v>1500000</v>
      </c>
      <c r="F68" s="26">
        <f t="shared" si="26"/>
        <v>1500000</v>
      </c>
      <c r="G68" s="33">
        <f t="shared" si="22"/>
        <v>100</v>
      </c>
      <c r="H68" s="24">
        <f t="shared" si="23"/>
        <v>100</v>
      </c>
      <c r="I68" s="25">
        <f t="shared" si="24"/>
        <v>0</v>
      </c>
      <c r="J68" s="25">
        <f t="shared" si="25"/>
        <v>0</v>
      </c>
    </row>
    <row r="69" spans="1:10" x14ac:dyDescent="0.2">
      <c r="A69" s="31" t="s">
        <v>18</v>
      </c>
      <c r="B69" s="23" t="s">
        <v>79</v>
      </c>
      <c r="C69" s="11">
        <v>6744644.4400000004</v>
      </c>
      <c r="D69" s="11">
        <v>6831018.3499999996</v>
      </c>
      <c r="E69" s="11">
        <v>1169648.29</v>
      </c>
      <c r="F69" s="26">
        <f t="shared" si="26"/>
        <v>6831018.3499999996</v>
      </c>
      <c r="G69" s="33">
        <f t="shared" si="22"/>
        <v>101.28062955383901</v>
      </c>
      <c r="H69" s="24">
        <f t="shared" si="23"/>
        <v>100</v>
      </c>
      <c r="I69" s="25">
        <f t="shared" si="24"/>
        <v>86373.909999999218</v>
      </c>
      <c r="J69" s="25">
        <f t="shared" si="25"/>
        <v>0</v>
      </c>
    </row>
    <row r="70" spans="1:10" x14ac:dyDescent="0.2">
      <c r="A70" s="31" t="s">
        <v>188</v>
      </c>
      <c r="B70" s="23" t="s">
        <v>80</v>
      </c>
      <c r="C70" s="11">
        <f>C71+C74+C78+C80</f>
        <v>666936166.42000008</v>
      </c>
      <c r="D70" s="11">
        <f>D71+D74+D78+D80</f>
        <v>1146237740.6199999</v>
      </c>
      <c r="E70" s="11">
        <f>E71+E74+E78+E80</f>
        <v>374349593.98000002</v>
      </c>
      <c r="F70" s="11">
        <f>F71+F74+F78+F80</f>
        <v>1146237740.6199999</v>
      </c>
      <c r="G70" s="33">
        <f t="shared" si="22"/>
        <v>171.86618425160674</v>
      </c>
      <c r="H70" s="24">
        <f t="shared" si="23"/>
        <v>100</v>
      </c>
      <c r="I70" s="25">
        <f t="shared" si="24"/>
        <v>479301574.19999981</v>
      </c>
      <c r="J70" s="25">
        <f t="shared" si="25"/>
        <v>0</v>
      </c>
    </row>
    <row r="71" spans="1:10" x14ac:dyDescent="0.2">
      <c r="A71" s="31" t="s">
        <v>81</v>
      </c>
      <c r="B71" s="23" t="s">
        <v>82</v>
      </c>
      <c r="C71" s="11">
        <f>C72+C73</f>
        <v>322951498.22000003</v>
      </c>
      <c r="D71" s="11">
        <f t="shared" ref="D71:J71" si="27">D72+D73</f>
        <v>276258733.13999999</v>
      </c>
      <c r="E71" s="11">
        <f t="shared" si="27"/>
        <v>236656120</v>
      </c>
      <c r="F71" s="11">
        <f t="shared" si="27"/>
        <v>276258733.13999999</v>
      </c>
      <c r="G71" s="11" t="e">
        <f t="shared" si="27"/>
        <v>#DIV/0!</v>
      </c>
      <c r="H71" s="11">
        <f t="shared" si="27"/>
        <v>200</v>
      </c>
      <c r="I71" s="11">
        <f t="shared" si="27"/>
        <v>-46692765.080000043</v>
      </c>
      <c r="J71" s="11">
        <f t="shared" si="27"/>
        <v>0</v>
      </c>
    </row>
    <row r="72" spans="1:10" ht="33.75" x14ac:dyDescent="0.2">
      <c r="A72" s="31" t="s">
        <v>83</v>
      </c>
      <c r="B72" s="23" t="s">
        <v>84</v>
      </c>
      <c r="C72" s="11">
        <v>322951498.22000003</v>
      </c>
      <c r="D72" s="11">
        <v>273016733.13999999</v>
      </c>
      <c r="E72" s="11">
        <v>233414120</v>
      </c>
      <c r="F72" s="26">
        <f t="shared" ref="F72:F73" si="28">D72</f>
        <v>273016733.13999999</v>
      </c>
      <c r="G72" s="33">
        <f t="shared" si="22"/>
        <v>84.537998629755961</v>
      </c>
      <c r="H72" s="24">
        <f t="shared" si="23"/>
        <v>100</v>
      </c>
      <c r="I72" s="25">
        <f t="shared" si="24"/>
        <v>-49934765.080000043</v>
      </c>
      <c r="J72" s="25">
        <f t="shared" si="25"/>
        <v>0</v>
      </c>
    </row>
    <row r="73" spans="1:10" x14ac:dyDescent="0.2">
      <c r="A73" s="31" t="s">
        <v>39</v>
      </c>
      <c r="B73" s="23" t="s">
        <v>85</v>
      </c>
      <c r="C73" s="11">
        <v>0</v>
      </c>
      <c r="D73" s="11">
        <v>3242000</v>
      </c>
      <c r="E73" s="11">
        <v>3242000</v>
      </c>
      <c r="F73" s="26">
        <f t="shared" si="28"/>
        <v>3242000</v>
      </c>
      <c r="G73" s="33" t="e">
        <f t="shared" si="22"/>
        <v>#DIV/0!</v>
      </c>
      <c r="H73" s="24">
        <f t="shared" si="23"/>
        <v>100</v>
      </c>
      <c r="I73" s="25">
        <f t="shared" si="24"/>
        <v>3242000</v>
      </c>
      <c r="J73" s="25">
        <f t="shared" si="25"/>
        <v>0</v>
      </c>
    </row>
    <row r="74" spans="1:10" x14ac:dyDescent="0.2">
      <c r="A74" s="31" t="s">
        <v>86</v>
      </c>
      <c r="B74" s="23" t="s">
        <v>87</v>
      </c>
      <c r="C74" s="11">
        <f>C75+C76+C77</f>
        <v>327319921.5</v>
      </c>
      <c r="D74" s="11">
        <f>D75+D76+D77</f>
        <v>840804311.26999998</v>
      </c>
      <c r="E74" s="11">
        <f>E75+E76+E77</f>
        <v>136009493.08000001</v>
      </c>
      <c r="F74" s="11">
        <f>F75+F76+F77</f>
        <v>840804311.26999998</v>
      </c>
      <c r="G74" s="33">
        <f t="shared" si="22"/>
        <v>256.87538583562809</v>
      </c>
      <c r="H74" s="24">
        <f t="shared" si="23"/>
        <v>100</v>
      </c>
      <c r="I74" s="25">
        <f t="shared" si="24"/>
        <v>513484389.76999998</v>
      </c>
      <c r="J74" s="25">
        <f t="shared" si="25"/>
        <v>0</v>
      </c>
    </row>
    <row r="75" spans="1:10" ht="33.75" x14ac:dyDescent="0.2">
      <c r="A75" s="31" t="s">
        <v>16</v>
      </c>
      <c r="B75" s="23" t="s">
        <v>88</v>
      </c>
      <c r="C75" s="11">
        <v>128080861</v>
      </c>
      <c r="D75" s="11">
        <v>268379201.49000001</v>
      </c>
      <c r="E75" s="11">
        <v>14331479.41</v>
      </c>
      <c r="F75" s="26">
        <f t="shared" ref="F75:F77" si="29">D75</f>
        <v>268379201.49000001</v>
      </c>
      <c r="G75" s="33">
        <f t="shared" si="22"/>
        <v>209.53887988776091</v>
      </c>
      <c r="H75" s="24">
        <f t="shared" si="23"/>
        <v>100</v>
      </c>
      <c r="I75" s="25">
        <f t="shared" si="24"/>
        <v>140298340.49000001</v>
      </c>
      <c r="J75" s="25">
        <f t="shared" si="25"/>
        <v>0</v>
      </c>
    </row>
    <row r="76" spans="1:10" ht="33.75" x14ac:dyDescent="0.2">
      <c r="A76" s="31" t="s">
        <v>83</v>
      </c>
      <c r="B76" s="23" t="s">
        <v>89</v>
      </c>
      <c r="C76" s="11">
        <v>99239060.5</v>
      </c>
      <c r="D76" s="11">
        <v>422106975.80000001</v>
      </c>
      <c r="E76" s="11">
        <v>0</v>
      </c>
      <c r="F76" s="26">
        <f t="shared" si="29"/>
        <v>422106975.80000001</v>
      </c>
      <c r="G76" s="33">
        <f t="shared" si="22"/>
        <v>425.34358313478799</v>
      </c>
      <c r="H76" s="24">
        <f t="shared" si="23"/>
        <v>100</v>
      </c>
      <c r="I76" s="25">
        <f t="shared" si="24"/>
        <v>322867915.30000001</v>
      </c>
      <c r="J76" s="25">
        <f t="shared" si="25"/>
        <v>0</v>
      </c>
    </row>
    <row r="77" spans="1:10" x14ac:dyDescent="0.2">
      <c r="A77" s="31" t="s">
        <v>18</v>
      </c>
      <c r="B77" s="23" t="s">
        <v>90</v>
      </c>
      <c r="C77" s="11">
        <v>100000000</v>
      </c>
      <c r="D77" s="11">
        <v>150318133.97999999</v>
      </c>
      <c r="E77" s="11">
        <v>121678013.67</v>
      </c>
      <c r="F77" s="26">
        <f t="shared" si="29"/>
        <v>150318133.97999999</v>
      </c>
      <c r="G77" s="33">
        <f t="shared" si="22"/>
        <v>150.31813397999997</v>
      </c>
      <c r="H77" s="24">
        <f t="shared" si="23"/>
        <v>100</v>
      </c>
      <c r="I77" s="25">
        <f t="shared" si="24"/>
        <v>50318133.979999989</v>
      </c>
      <c r="J77" s="25">
        <f t="shared" si="25"/>
        <v>0</v>
      </c>
    </row>
    <row r="78" spans="1:10" x14ac:dyDescent="0.2">
      <c r="A78" s="31" t="s">
        <v>91</v>
      </c>
      <c r="B78" s="23" t="s">
        <v>92</v>
      </c>
      <c r="C78" s="11">
        <f>C79</f>
        <v>16662546.699999999</v>
      </c>
      <c r="D78" s="11">
        <f t="shared" ref="D78:J78" si="30">D79</f>
        <v>29172496.210000001</v>
      </c>
      <c r="E78" s="11">
        <f t="shared" si="30"/>
        <v>1681780.9</v>
      </c>
      <c r="F78" s="11">
        <f t="shared" si="30"/>
        <v>29172496.210000001</v>
      </c>
      <c r="G78" s="11">
        <f t="shared" si="30"/>
        <v>175.07825625478966</v>
      </c>
      <c r="H78" s="11">
        <f t="shared" si="30"/>
        <v>100</v>
      </c>
      <c r="I78" s="11">
        <f t="shared" si="30"/>
        <v>12509949.510000002</v>
      </c>
      <c r="J78" s="11">
        <f t="shared" si="30"/>
        <v>0</v>
      </c>
    </row>
    <row r="79" spans="1:10" x14ac:dyDescent="0.2">
      <c r="A79" s="31" t="s">
        <v>39</v>
      </c>
      <c r="B79" s="23" t="s">
        <v>93</v>
      </c>
      <c r="C79" s="11">
        <v>16662546.699999999</v>
      </c>
      <c r="D79" s="11">
        <v>29172496.210000001</v>
      </c>
      <c r="E79" s="11">
        <v>1681780.9</v>
      </c>
      <c r="F79" s="26">
        <f t="shared" ref="F79" si="31">D79</f>
        <v>29172496.210000001</v>
      </c>
      <c r="G79" s="33">
        <f t="shared" si="22"/>
        <v>175.07825625478966</v>
      </c>
      <c r="H79" s="24">
        <f t="shared" si="23"/>
        <v>100</v>
      </c>
      <c r="I79" s="25">
        <f t="shared" si="24"/>
        <v>12509949.510000002</v>
      </c>
      <c r="J79" s="25">
        <f t="shared" si="25"/>
        <v>0</v>
      </c>
    </row>
    <row r="80" spans="1:10" ht="22.5" x14ac:dyDescent="0.2">
      <c r="A80" s="31" t="s">
        <v>94</v>
      </c>
      <c r="B80" s="23" t="s">
        <v>95</v>
      </c>
      <c r="C80" s="11">
        <f>C81</f>
        <v>2200</v>
      </c>
      <c r="D80" s="11">
        <f t="shared" ref="D80:J80" si="32">D81</f>
        <v>2200</v>
      </c>
      <c r="E80" s="11">
        <f t="shared" si="32"/>
        <v>2200</v>
      </c>
      <c r="F80" s="11">
        <f t="shared" si="32"/>
        <v>2200</v>
      </c>
      <c r="G80" s="11">
        <f t="shared" si="32"/>
        <v>100</v>
      </c>
      <c r="H80" s="11">
        <f t="shared" si="32"/>
        <v>100</v>
      </c>
      <c r="I80" s="11">
        <f t="shared" si="32"/>
        <v>0</v>
      </c>
      <c r="J80" s="11">
        <f t="shared" si="32"/>
        <v>0</v>
      </c>
    </row>
    <row r="81" spans="1:10" ht="67.5" x14ac:dyDescent="0.2">
      <c r="A81" s="31" t="s">
        <v>7</v>
      </c>
      <c r="B81" s="23" t="s">
        <v>96</v>
      </c>
      <c r="C81" s="11">
        <v>2200</v>
      </c>
      <c r="D81" s="11">
        <v>2200</v>
      </c>
      <c r="E81" s="11">
        <v>2200</v>
      </c>
      <c r="F81" s="26">
        <f t="shared" ref="F81" si="33">D81</f>
        <v>2200</v>
      </c>
      <c r="G81" s="33">
        <f t="shared" si="22"/>
        <v>100</v>
      </c>
      <c r="H81" s="24">
        <f t="shared" si="23"/>
        <v>100</v>
      </c>
      <c r="I81" s="25">
        <f t="shared" si="24"/>
        <v>0</v>
      </c>
      <c r="J81" s="25">
        <f t="shared" si="25"/>
        <v>0</v>
      </c>
    </row>
    <row r="82" spans="1:10" x14ac:dyDescent="0.2">
      <c r="A82" s="31" t="s">
        <v>189</v>
      </c>
      <c r="B82" s="23" t="s">
        <v>97</v>
      </c>
      <c r="C82" s="11">
        <f>C83</f>
        <v>25803809.600000001</v>
      </c>
      <c r="D82" s="11">
        <f>D83</f>
        <v>1601115686.0999999</v>
      </c>
      <c r="E82" s="11">
        <f>E83</f>
        <v>569365206.01999998</v>
      </c>
      <c r="F82" s="11">
        <f>F83</f>
        <v>1601115686.0999999</v>
      </c>
      <c r="G82" s="33">
        <f t="shared" si="22"/>
        <v>6204.958534882383</v>
      </c>
      <c r="H82" s="24">
        <f t="shared" si="23"/>
        <v>100</v>
      </c>
      <c r="I82" s="25">
        <f t="shared" si="24"/>
        <v>1575311876.5</v>
      </c>
      <c r="J82" s="25">
        <f t="shared" si="25"/>
        <v>0</v>
      </c>
    </row>
    <row r="83" spans="1:10" ht="22.5" x14ac:dyDescent="0.2">
      <c r="A83" s="31" t="s">
        <v>98</v>
      </c>
      <c r="B83" s="23" t="s">
        <v>99</v>
      </c>
      <c r="C83" s="11">
        <f>C84+C85+C86</f>
        <v>25803809.600000001</v>
      </c>
      <c r="D83" s="11">
        <f t="shared" ref="D83:J83" si="34">D84+D85+D86</f>
        <v>1601115686.0999999</v>
      </c>
      <c r="E83" s="11">
        <f t="shared" si="34"/>
        <v>569365206.01999998</v>
      </c>
      <c r="F83" s="11">
        <f t="shared" si="34"/>
        <v>1601115686.0999999</v>
      </c>
      <c r="G83" s="11">
        <f t="shared" si="34"/>
        <v>7571.7526087437936</v>
      </c>
      <c r="H83" s="11">
        <f t="shared" si="34"/>
        <v>300</v>
      </c>
      <c r="I83" s="11">
        <f t="shared" si="34"/>
        <v>1575311876.5</v>
      </c>
      <c r="J83" s="11">
        <f t="shared" si="34"/>
        <v>0</v>
      </c>
    </row>
    <row r="84" spans="1:10" ht="67.5" x14ac:dyDescent="0.2">
      <c r="A84" s="31" t="s">
        <v>7</v>
      </c>
      <c r="B84" s="23" t="s">
        <v>100</v>
      </c>
      <c r="C84" s="11">
        <v>118700</v>
      </c>
      <c r="D84" s="11">
        <v>118700</v>
      </c>
      <c r="E84" s="11">
        <v>40000</v>
      </c>
      <c r="F84" s="26">
        <f t="shared" ref="F84:F86" si="35">D84</f>
        <v>118700</v>
      </c>
      <c r="G84" s="33">
        <f t="shared" si="22"/>
        <v>100</v>
      </c>
      <c r="H84" s="24">
        <f t="shared" si="23"/>
        <v>100</v>
      </c>
      <c r="I84" s="25">
        <f t="shared" si="24"/>
        <v>0</v>
      </c>
      <c r="J84" s="25">
        <f t="shared" si="25"/>
        <v>0</v>
      </c>
    </row>
    <row r="85" spans="1:10" s="16" customFormat="1" ht="33.75" x14ac:dyDescent="0.2">
      <c r="A85" s="31" t="s">
        <v>16</v>
      </c>
      <c r="B85" s="23" t="s">
        <v>101</v>
      </c>
      <c r="C85" s="11">
        <v>25085109.600000001</v>
      </c>
      <c r="D85" s="11">
        <v>1594299846.0999999</v>
      </c>
      <c r="E85" s="11">
        <v>567484838.72000003</v>
      </c>
      <c r="F85" s="26">
        <f t="shared" si="35"/>
        <v>1594299846.0999999</v>
      </c>
      <c r="G85" s="33">
        <f t="shared" si="22"/>
        <v>6355.562608743794</v>
      </c>
      <c r="H85" s="24">
        <f t="shared" si="23"/>
        <v>100</v>
      </c>
      <c r="I85" s="25">
        <f t="shared" si="24"/>
        <v>1569214736.5</v>
      </c>
      <c r="J85" s="25">
        <f t="shared" si="25"/>
        <v>0</v>
      </c>
    </row>
    <row r="86" spans="1:10" ht="33.75" x14ac:dyDescent="0.2">
      <c r="A86" s="31" t="s">
        <v>33</v>
      </c>
      <c r="B86" s="23" t="s">
        <v>102</v>
      </c>
      <c r="C86" s="11">
        <v>600000</v>
      </c>
      <c r="D86" s="11">
        <v>6697140</v>
      </c>
      <c r="E86" s="11">
        <v>1840367.3</v>
      </c>
      <c r="F86" s="26">
        <f t="shared" si="35"/>
        <v>6697140</v>
      </c>
      <c r="G86" s="33">
        <f t="shared" si="22"/>
        <v>1116.1899999999998</v>
      </c>
      <c r="H86" s="24">
        <f t="shared" si="23"/>
        <v>100</v>
      </c>
      <c r="I86" s="25">
        <f t="shared" si="24"/>
        <v>6097140</v>
      </c>
      <c r="J86" s="25">
        <f t="shared" si="25"/>
        <v>0</v>
      </c>
    </row>
    <row r="87" spans="1:10" x14ac:dyDescent="0.2">
      <c r="A87" s="31" t="s">
        <v>190</v>
      </c>
      <c r="B87" s="23" t="s">
        <v>103</v>
      </c>
      <c r="C87" s="11">
        <f>C88+C91+C93+C96+C99+C101</f>
        <v>2411730212.1400003</v>
      </c>
      <c r="D87" s="11">
        <f>D88+D91+D93+D96+D99+D101</f>
        <v>2451748155</v>
      </c>
      <c r="E87" s="11">
        <f>E88+E91+E93+E96+E99+E101</f>
        <v>1349193551.23</v>
      </c>
      <c r="F87" s="11">
        <f>F88+F91+F93+F96+F99+F101</f>
        <v>2451748155</v>
      </c>
      <c r="G87" s="33">
        <f t="shared" si="22"/>
        <v>101.65930428944996</v>
      </c>
      <c r="H87" s="24">
        <f t="shared" si="23"/>
        <v>100</v>
      </c>
      <c r="I87" s="25">
        <f t="shared" si="24"/>
        <v>40017942.859999657</v>
      </c>
      <c r="J87" s="25">
        <f t="shared" si="25"/>
        <v>0</v>
      </c>
    </row>
    <row r="88" spans="1:10" x14ac:dyDescent="0.2">
      <c r="A88" s="31" t="s">
        <v>104</v>
      </c>
      <c r="B88" s="23" t="s">
        <v>105</v>
      </c>
      <c r="C88" s="11">
        <f>C89+C90</f>
        <v>610658763</v>
      </c>
      <c r="D88" s="11">
        <f t="shared" ref="D88:J88" si="36">D89+D90</f>
        <v>579815485.88999999</v>
      </c>
      <c r="E88" s="11">
        <f t="shared" si="36"/>
        <v>314106948.25</v>
      </c>
      <c r="F88" s="11">
        <f t="shared" si="36"/>
        <v>579815485.88999999</v>
      </c>
      <c r="G88" s="11">
        <f t="shared" si="36"/>
        <v>194.74711619346627</v>
      </c>
      <c r="H88" s="11">
        <f t="shared" si="36"/>
        <v>200</v>
      </c>
      <c r="I88" s="11">
        <f t="shared" si="36"/>
        <v>-30843277.110000014</v>
      </c>
      <c r="J88" s="11">
        <f t="shared" si="36"/>
        <v>0</v>
      </c>
    </row>
    <row r="89" spans="1:10" ht="33.75" x14ac:dyDescent="0.2">
      <c r="A89" s="31" t="s">
        <v>33</v>
      </c>
      <c r="B89" s="23" t="s">
        <v>106</v>
      </c>
      <c r="C89" s="11">
        <v>587168463</v>
      </c>
      <c r="D89" s="11">
        <v>556325185.88999999</v>
      </c>
      <c r="E89" s="11">
        <v>305395322.20999998</v>
      </c>
      <c r="F89" s="26">
        <f t="shared" ref="F89:F90" si="37">D89</f>
        <v>556325185.88999999</v>
      </c>
      <c r="G89" s="33">
        <f t="shared" si="22"/>
        <v>94.747116193466269</v>
      </c>
      <c r="H89" s="24">
        <f t="shared" si="23"/>
        <v>100</v>
      </c>
      <c r="I89" s="25">
        <f t="shared" si="24"/>
        <v>-30843277.110000014</v>
      </c>
      <c r="J89" s="25">
        <f t="shared" si="25"/>
        <v>0</v>
      </c>
    </row>
    <row r="90" spans="1:10" x14ac:dyDescent="0.2">
      <c r="A90" s="31" t="s">
        <v>18</v>
      </c>
      <c r="B90" s="23" t="s">
        <v>107</v>
      </c>
      <c r="C90" s="11">
        <v>23490300</v>
      </c>
      <c r="D90" s="11">
        <v>23490300</v>
      </c>
      <c r="E90" s="11">
        <v>8711626.0399999991</v>
      </c>
      <c r="F90" s="26">
        <f t="shared" si="37"/>
        <v>23490300</v>
      </c>
      <c r="G90" s="33">
        <f t="shared" si="22"/>
        <v>100</v>
      </c>
      <c r="H90" s="24">
        <f t="shared" si="23"/>
        <v>100</v>
      </c>
      <c r="I90" s="25">
        <f t="shared" si="24"/>
        <v>0</v>
      </c>
      <c r="J90" s="25">
        <f t="shared" si="25"/>
        <v>0</v>
      </c>
    </row>
    <row r="91" spans="1:10" x14ac:dyDescent="0.2">
      <c r="A91" s="31" t="s">
        <v>108</v>
      </c>
      <c r="B91" s="23" t="s">
        <v>109</v>
      </c>
      <c r="C91" s="11">
        <f>C92</f>
        <v>1474216470.0899999</v>
      </c>
      <c r="D91" s="11">
        <f t="shared" ref="D91:J91" si="38">D92</f>
        <v>1555739742.48</v>
      </c>
      <c r="E91" s="11">
        <f t="shared" si="38"/>
        <v>850194452.51999998</v>
      </c>
      <c r="F91" s="11">
        <f t="shared" si="38"/>
        <v>1555739742.48</v>
      </c>
      <c r="G91" s="11">
        <f t="shared" si="38"/>
        <v>105.52993905874781</v>
      </c>
      <c r="H91" s="11">
        <f t="shared" si="38"/>
        <v>100</v>
      </c>
      <c r="I91" s="11">
        <f t="shared" si="38"/>
        <v>81523272.390000105</v>
      </c>
      <c r="J91" s="11">
        <f t="shared" si="38"/>
        <v>0</v>
      </c>
    </row>
    <row r="92" spans="1:10" ht="33.75" x14ac:dyDescent="0.2">
      <c r="A92" s="31" t="s">
        <v>33</v>
      </c>
      <c r="B92" s="23" t="s">
        <v>110</v>
      </c>
      <c r="C92" s="11">
        <v>1474216470.0899999</v>
      </c>
      <c r="D92" s="11">
        <v>1555739742.48</v>
      </c>
      <c r="E92" s="11">
        <v>850194452.51999998</v>
      </c>
      <c r="F92" s="26">
        <f t="shared" ref="F92" si="39">D92</f>
        <v>1555739742.48</v>
      </c>
      <c r="G92" s="33">
        <f t="shared" si="22"/>
        <v>105.52993905874781</v>
      </c>
      <c r="H92" s="24">
        <f t="shared" si="23"/>
        <v>100</v>
      </c>
      <c r="I92" s="25">
        <f t="shared" si="24"/>
        <v>81523272.390000105</v>
      </c>
      <c r="J92" s="25">
        <f t="shared" si="25"/>
        <v>0</v>
      </c>
    </row>
    <row r="93" spans="1:10" x14ac:dyDescent="0.2">
      <c r="A93" s="31" t="s">
        <v>111</v>
      </c>
      <c r="B93" s="23" t="s">
        <v>112</v>
      </c>
      <c r="C93" s="11">
        <f>C94+C95</f>
        <v>217504882</v>
      </c>
      <c r="D93" s="11">
        <f t="shared" ref="D93:J93" si="40">D94+D95</f>
        <v>200541857.43000001</v>
      </c>
      <c r="E93" s="11">
        <f t="shared" si="40"/>
        <v>127220186.33</v>
      </c>
      <c r="F93" s="11">
        <f t="shared" si="40"/>
        <v>200541857.43000001</v>
      </c>
      <c r="G93" s="11">
        <f t="shared" si="40"/>
        <v>192.05573745630488</v>
      </c>
      <c r="H93" s="11">
        <f t="shared" si="40"/>
        <v>200</v>
      </c>
      <c r="I93" s="11">
        <f t="shared" si="40"/>
        <v>-16963024.569999993</v>
      </c>
      <c r="J93" s="11">
        <f t="shared" si="40"/>
        <v>0</v>
      </c>
    </row>
    <row r="94" spans="1:10" ht="33.75" x14ac:dyDescent="0.2">
      <c r="A94" s="31" t="s">
        <v>33</v>
      </c>
      <c r="B94" s="23" t="s">
        <v>113</v>
      </c>
      <c r="C94" s="11">
        <v>213525478</v>
      </c>
      <c r="D94" s="11">
        <v>196562453.43000001</v>
      </c>
      <c r="E94" s="11">
        <v>125170363.33</v>
      </c>
      <c r="F94" s="26">
        <f t="shared" ref="F94:F95" si="41">D94</f>
        <v>196562453.43000001</v>
      </c>
      <c r="G94" s="33">
        <f t="shared" si="22"/>
        <v>92.055737456304868</v>
      </c>
      <c r="H94" s="24">
        <f t="shared" si="23"/>
        <v>100</v>
      </c>
      <c r="I94" s="25">
        <f t="shared" si="24"/>
        <v>-16963024.569999993</v>
      </c>
      <c r="J94" s="25">
        <f t="shared" si="25"/>
        <v>0</v>
      </c>
    </row>
    <row r="95" spans="1:10" s="5" customFormat="1" x14ac:dyDescent="0.2">
      <c r="A95" s="31" t="s">
        <v>18</v>
      </c>
      <c r="B95" s="23" t="s">
        <v>210</v>
      </c>
      <c r="C95" s="11">
        <v>3979404</v>
      </c>
      <c r="D95" s="11">
        <v>3979404</v>
      </c>
      <c r="E95" s="11">
        <v>2049823</v>
      </c>
      <c r="F95" s="26">
        <f t="shared" si="41"/>
        <v>3979404</v>
      </c>
      <c r="G95" s="33">
        <f t="shared" si="22"/>
        <v>100</v>
      </c>
      <c r="H95" s="24">
        <f t="shared" si="23"/>
        <v>100</v>
      </c>
      <c r="I95" s="25">
        <f t="shared" si="24"/>
        <v>0</v>
      </c>
      <c r="J95" s="25">
        <f t="shared" si="25"/>
        <v>0</v>
      </c>
    </row>
    <row r="96" spans="1:10" ht="33.75" x14ac:dyDescent="0.2">
      <c r="A96" s="31" t="s">
        <v>114</v>
      </c>
      <c r="B96" s="23" t="s">
        <v>115</v>
      </c>
      <c r="C96" s="11">
        <f>C97+C98</f>
        <v>2752840</v>
      </c>
      <c r="D96" s="11">
        <f>D97+D98</f>
        <v>2652045.37</v>
      </c>
      <c r="E96" s="11">
        <f>E97+E98</f>
        <v>1924890.21</v>
      </c>
      <c r="F96" s="11">
        <f>F97+F98</f>
        <v>2652045.37</v>
      </c>
      <c r="G96" s="33">
        <f t="shared" si="22"/>
        <v>96.338522035425228</v>
      </c>
      <c r="H96" s="24">
        <f t="shared" si="23"/>
        <v>100</v>
      </c>
      <c r="I96" s="25">
        <f t="shared" si="24"/>
        <v>-100794.62999999989</v>
      </c>
      <c r="J96" s="25">
        <f t="shared" si="25"/>
        <v>0</v>
      </c>
    </row>
    <row r="97" spans="1:10" ht="33.75" x14ac:dyDescent="0.2">
      <c r="A97" s="31" t="s">
        <v>16</v>
      </c>
      <c r="B97" s="23" t="s">
        <v>116</v>
      </c>
      <c r="C97" s="11">
        <v>957080</v>
      </c>
      <c r="D97" s="11">
        <v>920547.38</v>
      </c>
      <c r="E97" s="11">
        <v>508379.72</v>
      </c>
      <c r="F97" s="26">
        <f t="shared" ref="F97:F98" si="42">D97</f>
        <v>920547.38</v>
      </c>
      <c r="G97" s="33">
        <f t="shared" si="22"/>
        <v>96.182908429807341</v>
      </c>
      <c r="H97" s="24">
        <f t="shared" si="23"/>
        <v>100</v>
      </c>
      <c r="I97" s="25">
        <f t="shared" si="24"/>
        <v>-36532.619999999995</v>
      </c>
      <c r="J97" s="25">
        <f t="shared" si="25"/>
        <v>0</v>
      </c>
    </row>
    <row r="98" spans="1:10" ht="33.75" x14ac:dyDescent="0.2">
      <c r="A98" s="31" t="s">
        <v>33</v>
      </c>
      <c r="B98" s="23" t="s">
        <v>117</v>
      </c>
      <c r="C98" s="11">
        <v>1795760</v>
      </c>
      <c r="D98" s="11">
        <v>1731497.99</v>
      </c>
      <c r="E98" s="11">
        <v>1416510.49</v>
      </c>
      <c r="F98" s="26">
        <f t="shared" si="42"/>
        <v>1731497.99</v>
      </c>
      <c r="G98" s="33">
        <f t="shared" si="22"/>
        <v>96.421458880919502</v>
      </c>
      <c r="H98" s="24">
        <f t="shared" si="23"/>
        <v>100</v>
      </c>
      <c r="I98" s="25">
        <f t="shared" si="24"/>
        <v>-64262.010000000009</v>
      </c>
      <c r="J98" s="25">
        <f t="shared" si="25"/>
        <v>0</v>
      </c>
    </row>
    <row r="99" spans="1:10" x14ac:dyDescent="0.2">
      <c r="A99" s="31" t="s">
        <v>118</v>
      </c>
      <c r="B99" s="23" t="s">
        <v>119</v>
      </c>
      <c r="C99" s="11">
        <f>C100</f>
        <v>37106548.5</v>
      </c>
      <c r="D99" s="11">
        <f t="shared" ref="D99:J99" si="43">D100</f>
        <v>48093490.030000001</v>
      </c>
      <c r="E99" s="11">
        <f t="shared" si="43"/>
        <v>22731708.510000002</v>
      </c>
      <c r="F99" s="11">
        <f t="shared" si="43"/>
        <v>48093490.030000001</v>
      </c>
      <c r="G99" s="11">
        <f t="shared" si="43"/>
        <v>129.60917135691022</v>
      </c>
      <c r="H99" s="11">
        <f t="shared" si="43"/>
        <v>100</v>
      </c>
      <c r="I99" s="11">
        <f t="shared" si="43"/>
        <v>10986941.530000001</v>
      </c>
      <c r="J99" s="11">
        <f t="shared" si="43"/>
        <v>0</v>
      </c>
    </row>
    <row r="100" spans="1:10" ht="33.75" x14ac:dyDescent="0.2">
      <c r="A100" s="31" t="s">
        <v>33</v>
      </c>
      <c r="B100" s="23" t="s">
        <v>120</v>
      </c>
      <c r="C100" s="11">
        <v>37106548.5</v>
      </c>
      <c r="D100" s="11">
        <v>48093490.030000001</v>
      </c>
      <c r="E100" s="11">
        <v>22731708.510000002</v>
      </c>
      <c r="F100" s="26">
        <f t="shared" ref="F100" si="44">D100</f>
        <v>48093490.030000001</v>
      </c>
      <c r="G100" s="33">
        <f t="shared" si="22"/>
        <v>129.60917135691022</v>
      </c>
      <c r="H100" s="24">
        <f t="shared" si="23"/>
        <v>100</v>
      </c>
      <c r="I100" s="25">
        <f t="shared" si="24"/>
        <v>10986941.530000001</v>
      </c>
      <c r="J100" s="25">
        <f t="shared" si="25"/>
        <v>0</v>
      </c>
    </row>
    <row r="101" spans="1:10" x14ac:dyDescent="0.2">
      <c r="A101" s="31" t="s">
        <v>121</v>
      </c>
      <c r="B101" s="23" t="s">
        <v>122</v>
      </c>
      <c r="C101" s="11">
        <f>C102+C103+C104+C105</f>
        <v>69490708.549999997</v>
      </c>
      <c r="D101" s="11">
        <f>D102+D103+D104+D105</f>
        <v>64905533.799999997</v>
      </c>
      <c r="E101" s="11">
        <f>E102+E103+E104+E105</f>
        <v>33015365.41</v>
      </c>
      <c r="F101" s="11">
        <f>F102+F103+F104+F105</f>
        <v>64905533.799999997</v>
      </c>
      <c r="G101" s="33">
        <f t="shared" si="22"/>
        <v>93.401744138641391</v>
      </c>
      <c r="H101" s="24">
        <f t="shared" si="23"/>
        <v>100</v>
      </c>
      <c r="I101" s="25">
        <f t="shared" si="24"/>
        <v>-4585174.75</v>
      </c>
      <c r="J101" s="25">
        <f t="shared" si="25"/>
        <v>0</v>
      </c>
    </row>
    <row r="102" spans="1:10" ht="67.5" x14ac:dyDescent="0.2">
      <c r="A102" s="31" t="s">
        <v>7</v>
      </c>
      <c r="B102" s="23" t="s">
        <v>123</v>
      </c>
      <c r="C102" s="11">
        <v>43001280.479999997</v>
      </c>
      <c r="D102" s="11">
        <v>39198600.579999998</v>
      </c>
      <c r="E102" s="11">
        <v>26440676.25</v>
      </c>
      <c r="F102" s="26">
        <f t="shared" ref="F102:F105" si="45">D102</f>
        <v>39198600.579999998</v>
      </c>
      <c r="G102" s="33">
        <f t="shared" si="22"/>
        <v>91.156821709603193</v>
      </c>
      <c r="H102" s="24">
        <f t="shared" si="23"/>
        <v>100</v>
      </c>
      <c r="I102" s="25">
        <f t="shared" si="24"/>
        <v>-3802679.8999999985</v>
      </c>
      <c r="J102" s="25">
        <f t="shared" si="25"/>
        <v>0</v>
      </c>
    </row>
    <row r="103" spans="1:10" ht="33.75" x14ac:dyDescent="0.2">
      <c r="A103" s="31" t="s">
        <v>16</v>
      </c>
      <c r="B103" s="23" t="s">
        <v>124</v>
      </c>
      <c r="C103" s="11">
        <v>10847212.970000001</v>
      </c>
      <c r="D103" s="11">
        <v>10647651.390000001</v>
      </c>
      <c r="E103" s="11">
        <v>634137.06000000006</v>
      </c>
      <c r="F103" s="26">
        <f t="shared" si="45"/>
        <v>10647651.390000001</v>
      </c>
      <c r="G103" s="33">
        <f t="shared" si="22"/>
        <v>98.160250190054114</v>
      </c>
      <c r="H103" s="24">
        <f t="shared" si="23"/>
        <v>100</v>
      </c>
      <c r="I103" s="25">
        <f t="shared" si="24"/>
        <v>-199561.58000000007</v>
      </c>
      <c r="J103" s="25">
        <f t="shared" si="25"/>
        <v>0</v>
      </c>
    </row>
    <row r="104" spans="1:10" ht="22.5" x14ac:dyDescent="0.2">
      <c r="A104" s="31" t="s">
        <v>12</v>
      </c>
      <c r="B104" s="23" t="s">
        <v>125</v>
      </c>
      <c r="C104" s="11">
        <v>458000</v>
      </c>
      <c r="D104" s="11">
        <v>1021078.6</v>
      </c>
      <c r="E104" s="11">
        <v>739653.6</v>
      </c>
      <c r="F104" s="26">
        <f t="shared" si="45"/>
        <v>1021078.6</v>
      </c>
      <c r="G104" s="33">
        <f t="shared" si="22"/>
        <v>222.94292576419213</v>
      </c>
      <c r="H104" s="24">
        <f t="shared" si="23"/>
        <v>100</v>
      </c>
      <c r="I104" s="25">
        <f t="shared" si="24"/>
        <v>563078.6</v>
      </c>
      <c r="J104" s="25">
        <f t="shared" si="25"/>
        <v>0</v>
      </c>
    </row>
    <row r="105" spans="1:10" ht="33.75" x14ac:dyDescent="0.2">
      <c r="A105" s="31" t="s">
        <v>33</v>
      </c>
      <c r="B105" s="23" t="s">
        <v>126</v>
      </c>
      <c r="C105" s="11">
        <v>15184215.1</v>
      </c>
      <c r="D105" s="11">
        <v>14038203.23</v>
      </c>
      <c r="E105" s="11">
        <v>5200898.5</v>
      </c>
      <c r="F105" s="26">
        <f t="shared" si="45"/>
        <v>14038203.23</v>
      </c>
      <c r="G105" s="33">
        <f t="shared" si="22"/>
        <v>92.452610408555131</v>
      </c>
      <c r="H105" s="24">
        <f t="shared" si="23"/>
        <v>100</v>
      </c>
      <c r="I105" s="25">
        <f t="shared" si="24"/>
        <v>-1146011.8699999992</v>
      </c>
      <c r="J105" s="25">
        <f t="shared" si="25"/>
        <v>0</v>
      </c>
    </row>
    <row r="106" spans="1:10" x14ac:dyDescent="0.2">
      <c r="A106" s="31" t="s">
        <v>191</v>
      </c>
      <c r="B106" s="23" t="s">
        <v>127</v>
      </c>
      <c r="C106" s="11">
        <f>C107+C110</f>
        <v>210929665.65000001</v>
      </c>
      <c r="D106" s="11">
        <f>D107+D110</f>
        <v>440264696.13999999</v>
      </c>
      <c r="E106" s="11">
        <f>E107+E110</f>
        <v>148794256.40000001</v>
      </c>
      <c r="F106" s="11">
        <f>F107+F110</f>
        <v>440264696.13999999</v>
      </c>
      <c r="G106" s="33">
        <f t="shared" si="22"/>
        <v>208.72583037728813</v>
      </c>
      <c r="H106" s="24">
        <f t="shared" si="23"/>
        <v>100</v>
      </c>
      <c r="I106" s="25">
        <f t="shared" si="24"/>
        <v>229335030.48999998</v>
      </c>
      <c r="J106" s="25">
        <f t="shared" si="25"/>
        <v>0</v>
      </c>
    </row>
    <row r="107" spans="1:10" x14ac:dyDescent="0.2">
      <c r="A107" s="31" t="s">
        <v>128</v>
      </c>
      <c r="B107" s="23" t="s">
        <v>129</v>
      </c>
      <c r="C107" s="11">
        <f>C108+C109</f>
        <v>179655206.65000001</v>
      </c>
      <c r="D107" s="11">
        <f>D108+D109</f>
        <v>406372378.13</v>
      </c>
      <c r="E107" s="11">
        <f>E108+E109</f>
        <v>128980787.64</v>
      </c>
      <c r="F107" s="11">
        <f>F108+F109</f>
        <v>406372378.13</v>
      </c>
      <c r="G107" s="33">
        <f t="shared" si="22"/>
        <v>226.19571439512188</v>
      </c>
      <c r="H107" s="24">
        <f t="shared" si="23"/>
        <v>100</v>
      </c>
      <c r="I107" s="25">
        <f t="shared" si="24"/>
        <v>226717171.47999999</v>
      </c>
      <c r="J107" s="25">
        <f t="shared" si="25"/>
        <v>0</v>
      </c>
    </row>
    <row r="108" spans="1:10" ht="33.75" x14ac:dyDescent="0.2">
      <c r="A108" s="31" t="s">
        <v>83</v>
      </c>
      <c r="B108" s="23" t="s">
        <v>130</v>
      </c>
      <c r="C108" s="11">
        <v>0</v>
      </c>
      <c r="D108" s="11">
        <v>181802495.03</v>
      </c>
      <c r="E108" s="11">
        <v>0</v>
      </c>
      <c r="F108" s="26">
        <f t="shared" ref="F108:F109" si="46">D108</f>
        <v>181802495.03</v>
      </c>
      <c r="G108" s="33" t="e">
        <f t="shared" si="22"/>
        <v>#DIV/0!</v>
      </c>
      <c r="H108" s="24">
        <f t="shared" si="23"/>
        <v>100</v>
      </c>
      <c r="I108" s="25">
        <f t="shared" si="24"/>
        <v>181802495.03</v>
      </c>
      <c r="J108" s="25">
        <f t="shared" si="25"/>
        <v>0</v>
      </c>
    </row>
    <row r="109" spans="1:10" ht="33.75" x14ac:dyDescent="0.2">
      <c r="A109" s="31" t="s">
        <v>33</v>
      </c>
      <c r="B109" s="23" t="s">
        <v>131</v>
      </c>
      <c r="C109" s="11">
        <v>179655206.65000001</v>
      </c>
      <c r="D109" s="11">
        <v>224569883.09999999</v>
      </c>
      <c r="E109" s="11">
        <v>128980787.64</v>
      </c>
      <c r="F109" s="26">
        <f t="shared" si="46"/>
        <v>224569883.09999999</v>
      </c>
      <c r="G109" s="33">
        <f t="shared" si="22"/>
        <v>125.00048692577093</v>
      </c>
      <c r="H109" s="24">
        <f t="shared" si="23"/>
        <v>100</v>
      </c>
      <c r="I109" s="25">
        <f t="shared" si="24"/>
        <v>44914676.449999988</v>
      </c>
      <c r="J109" s="25">
        <f t="shared" si="25"/>
        <v>0</v>
      </c>
    </row>
    <row r="110" spans="1:10" ht="22.5" x14ac:dyDescent="0.2">
      <c r="A110" s="31" t="s">
        <v>132</v>
      </c>
      <c r="B110" s="23" t="s">
        <v>133</v>
      </c>
      <c r="C110" s="11">
        <f>C111+C112</f>
        <v>31274459</v>
      </c>
      <c r="D110" s="11">
        <f t="shared" ref="D110:J110" si="47">D111+D112</f>
        <v>33892318.010000005</v>
      </c>
      <c r="E110" s="11">
        <f t="shared" si="47"/>
        <v>19813468.760000002</v>
      </c>
      <c r="F110" s="11">
        <f t="shared" si="47"/>
        <v>33892318.010000005</v>
      </c>
      <c r="G110" s="11">
        <f t="shared" si="47"/>
        <v>214.43670897832448</v>
      </c>
      <c r="H110" s="11">
        <f t="shared" si="47"/>
        <v>200</v>
      </c>
      <c r="I110" s="11">
        <f t="shared" si="47"/>
        <v>2617859.0100000016</v>
      </c>
      <c r="J110" s="11">
        <f t="shared" si="47"/>
        <v>0</v>
      </c>
    </row>
    <row r="111" spans="1:10" ht="67.5" x14ac:dyDescent="0.2">
      <c r="A111" s="31" t="s">
        <v>7</v>
      </c>
      <c r="B111" s="23" t="s">
        <v>134</v>
      </c>
      <c r="C111" s="11">
        <v>22106900</v>
      </c>
      <c r="D111" s="11">
        <v>24318326.530000001</v>
      </c>
      <c r="E111" s="11">
        <v>14800519.880000001</v>
      </c>
      <c r="F111" s="26">
        <f t="shared" ref="F111:F113" si="48">D111</f>
        <v>24318326.530000001</v>
      </c>
      <c r="G111" s="33">
        <f t="shared" si="22"/>
        <v>110.003331674726</v>
      </c>
      <c r="H111" s="24">
        <f t="shared" si="23"/>
        <v>100</v>
      </c>
      <c r="I111" s="25">
        <f t="shared" si="24"/>
        <v>2211426.5300000012</v>
      </c>
      <c r="J111" s="25">
        <f t="shared" si="25"/>
        <v>0</v>
      </c>
    </row>
    <row r="112" spans="1:10" ht="33.75" x14ac:dyDescent="0.2">
      <c r="A112" s="31" t="s">
        <v>16</v>
      </c>
      <c r="B112" s="23" t="s">
        <v>135</v>
      </c>
      <c r="C112" s="11">
        <v>9167559</v>
      </c>
      <c r="D112" s="11">
        <v>9573991.4800000004</v>
      </c>
      <c r="E112" s="11">
        <v>5012948.88</v>
      </c>
      <c r="F112" s="26">
        <f t="shared" si="48"/>
        <v>9573991.4800000004</v>
      </c>
      <c r="G112" s="33">
        <f t="shared" si="22"/>
        <v>104.43337730359849</v>
      </c>
      <c r="H112" s="24">
        <f t="shared" si="23"/>
        <v>100</v>
      </c>
      <c r="I112" s="25">
        <f t="shared" si="24"/>
        <v>406432.48000000045</v>
      </c>
      <c r="J112" s="25">
        <f t="shared" si="25"/>
        <v>0</v>
      </c>
    </row>
    <row r="113" spans="1:10" s="5" customFormat="1" x14ac:dyDescent="0.2">
      <c r="A113" s="31" t="s">
        <v>18</v>
      </c>
      <c r="B113" s="23" t="s">
        <v>212</v>
      </c>
      <c r="C113" s="11">
        <v>0</v>
      </c>
      <c r="D113" s="11">
        <v>20.99</v>
      </c>
      <c r="E113" s="11">
        <v>20.99</v>
      </c>
      <c r="F113" s="26">
        <f t="shared" si="48"/>
        <v>20.99</v>
      </c>
      <c r="G113" s="33" t="e">
        <f t="shared" si="22"/>
        <v>#DIV/0!</v>
      </c>
      <c r="H113" s="24">
        <f t="shared" si="23"/>
        <v>100</v>
      </c>
      <c r="I113" s="25">
        <f t="shared" si="24"/>
        <v>20.99</v>
      </c>
      <c r="J113" s="25">
        <f t="shared" si="25"/>
        <v>0</v>
      </c>
    </row>
    <row r="114" spans="1:10" x14ac:dyDescent="0.2">
      <c r="A114" s="31" t="s">
        <v>192</v>
      </c>
      <c r="B114" s="23" t="s">
        <v>136</v>
      </c>
      <c r="C114" s="11">
        <f>C115</f>
        <v>7975500</v>
      </c>
      <c r="D114" s="11">
        <f>D115</f>
        <v>7975500</v>
      </c>
      <c r="E114" s="11">
        <f>E115</f>
        <v>0</v>
      </c>
      <c r="F114" s="11">
        <f>F115</f>
        <v>7975500</v>
      </c>
      <c r="G114" s="33">
        <f t="shared" si="22"/>
        <v>100</v>
      </c>
      <c r="H114" s="24">
        <f t="shared" si="23"/>
        <v>100</v>
      </c>
      <c r="I114" s="25">
        <f t="shared" si="24"/>
        <v>0</v>
      </c>
      <c r="J114" s="25">
        <f t="shared" si="25"/>
        <v>0</v>
      </c>
    </row>
    <row r="115" spans="1:10" ht="22.5" x14ac:dyDescent="0.2">
      <c r="A115" s="31" t="s">
        <v>137</v>
      </c>
      <c r="B115" s="23" t="s">
        <v>138</v>
      </c>
      <c r="C115" s="11">
        <f>C116+C117</f>
        <v>7975500</v>
      </c>
      <c r="D115" s="11">
        <f>D116+D117</f>
        <v>7975500</v>
      </c>
      <c r="E115" s="11">
        <f>E116+E117</f>
        <v>0</v>
      </c>
      <c r="F115" s="11">
        <f>F116+F117</f>
        <v>7975500</v>
      </c>
      <c r="G115" s="33">
        <f t="shared" ref="G115:G144" si="49">F115/C115*100</f>
        <v>100</v>
      </c>
      <c r="H115" s="24">
        <f t="shared" ref="H115:H144" si="50">F115/D115*100</f>
        <v>100</v>
      </c>
      <c r="I115" s="25">
        <f t="shared" ref="I115:I144" si="51">F115-C115</f>
        <v>0</v>
      </c>
      <c r="J115" s="25">
        <f t="shared" ref="J115:J144" si="52">F115-D115</f>
        <v>0</v>
      </c>
    </row>
    <row r="116" spans="1:10" ht="67.5" x14ac:dyDescent="0.2">
      <c r="A116" s="31" t="s">
        <v>7</v>
      </c>
      <c r="B116" s="23" t="s">
        <v>139</v>
      </c>
      <c r="C116" s="11">
        <v>32700</v>
      </c>
      <c r="D116" s="11">
        <v>32700</v>
      </c>
      <c r="E116" s="11">
        <v>0</v>
      </c>
      <c r="F116" s="26">
        <f t="shared" ref="F116:F117" si="53">D116</f>
        <v>32700</v>
      </c>
      <c r="G116" s="33">
        <f t="shared" si="49"/>
        <v>100</v>
      </c>
      <c r="H116" s="24">
        <f t="shared" si="50"/>
        <v>100</v>
      </c>
      <c r="I116" s="25">
        <f t="shared" si="51"/>
        <v>0</v>
      </c>
      <c r="J116" s="25">
        <f t="shared" si="52"/>
        <v>0</v>
      </c>
    </row>
    <row r="117" spans="1:10" ht="33.75" x14ac:dyDescent="0.2">
      <c r="A117" s="31" t="s">
        <v>16</v>
      </c>
      <c r="B117" s="23" t="s">
        <v>140</v>
      </c>
      <c r="C117" s="11">
        <v>7942800</v>
      </c>
      <c r="D117" s="11">
        <v>7942800</v>
      </c>
      <c r="E117" s="11">
        <v>0</v>
      </c>
      <c r="F117" s="26">
        <f t="shared" si="53"/>
        <v>7942800</v>
      </c>
      <c r="G117" s="33">
        <f t="shared" si="49"/>
        <v>100</v>
      </c>
      <c r="H117" s="24">
        <f t="shared" si="50"/>
        <v>100</v>
      </c>
      <c r="I117" s="25">
        <f t="shared" si="51"/>
        <v>0</v>
      </c>
      <c r="J117" s="25">
        <f t="shared" si="52"/>
        <v>0</v>
      </c>
    </row>
    <row r="118" spans="1:10" x14ac:dyDescent="0.2">
      <c r="A118" s="31" t="s">
        <v>193</v>
      </c>
      <c r="B118" s="23" t="s">
        <v>141</v>
      </c>
      <c r="C118" s="11">
        <f>C119+C121+C123</f>
        <v>78495404.700000003</v>
      </c>
      <c r="D118" s="11">
        <f>D119+D121+D123</f>
        <v>100657021.76000001</v>
      </c>
      <c r="E118" s="11">
        <f>E119+E121+E123</f>
        <v>23473170.73</v>
      </c>
      <c r="F118" s="11">
        <f>F119+F121+F123</f>
        <v>100657021.76000001</v>
      </c>
      <c r="G118" s="33">
        <f t="shared" si="49"/>
        <v>128.23301204025771</v>
      </c>
      <c r="H118" s="24">
        <f t="shared" si="50"/>
        <v>100</v>
      </c>
      <c r="I118" s="25">
        <f t="shared" si="51"/>
        <v>22161617.060000002</v>
      </c>
      <c r="J118" s="25">
        <f t="shared" si="52"/>
        <v>0</v>
      </c>
    </row>
    <row r="119" spans="1:10" x14ac:dyDescent="0.2">
      <c r="A119" s="31" t="s">
        <v>142</v>
      </c>
      <c r="B119" s="23" t="s">
        <v>143</v>
      </c>
      <c r="C119" s="11">
        <f>C120</f>
        <v>9109350</v>
      </c>
      <c r="D119" s="11">
        <f>D120</f>
        <v>19669350</v>
      </c>
      <c r="E119" s="11">
        <f>E120</f>
        <v>12162459</v>
      </c>
      <c r="F119" s="11">
        <f>F120</f>
        <v>19669350</v>
      </c>
      <c r="G119" s="33">
        <f t="shared" si="49"/>
        <v>215.92484644897826</v>
      </c>
      <c r="H119" s="24">
        <f t="shared" si="50"/>
        <v>100</v>
      </c>
      <c r="I119" s="25">
        <f t="shared" si="51"/>
        <v>10560000</v>
      </c>
      <c r="J119" s="25">
        <f t="shared" si="52"/>
        <v>0</v>
      </c>
    </row>
    <row r="120" spans="1:10" ht="22.5" x14ac:dyDescent="0.2">
      <c r="A120" s="31" t="s">
        <v>12</v>
      </c>
      <c r="B120" s="23" t="s">
        <v>144</v>
      </c>
      <c r="C120" s="11">
        <v>9109350</v>
      </c>
      <c r="D120" s="11">
        <v>19669350</v>
      </c>
      <c r="E120" s="11">
        <v>12162459</v>
      </c>
      <c r="F120" s="26">
        <f>D120</f>
        <v>19669350</v>
      </c>
      <c r="G120" s="33">
        <f t="shared" si="49"/>
        <v>215.92484644897826</v>
      </c>
      <c r="H120" s="24">
        <f t="shared" si="50"/>
        <v>100</v>
      </c>
      <c r="I120" s="25">
        <f t="shared" si="51"/>
        <v>10560000</v>
      </c>
      <c r="J120" s="25">
        <f t="shared" si="52"/>
        <v>0</v>
      </c>
    </row>
    <row r="121" spans="1:10" x14ac:dyDescent="0.2">
      <c r="A121" s="31" t="s">
        <v>145</v>
      </c>
      <c r="B121" s="23" t="s">
        <v>146</v>
      </c>
      <c r="C121" s="11">
        <f>C122</f>
        <v>51341949.439999998</v>
      </c>
      <c r="D121" s="11">
        <f>D122</f>
        <v>62125250.710000001</v>
      </c>
      <c r="E121" s="11">
        <f>E122</f>
        <v>0</v>
      </c>
      <c r="F121" s="11">
        <f>F122</f>
        <v>62125250.710000001</v>
      </c>
      <c r="G121" s="33">
        <f t="shared" si="49"/>
        <v>121.00290578682009</v>
      </c>
      <c r="H121" s="24">
        <f t="shared" si="50"/>
        <v>100</v>
      </c>
      <c r="I121" s="25">
        <f t="shared" si="51"/>
        <v>10783301.270000003</v>
      </c>
      <c r="J121" s="25">
        <f t="shared" si="52"/>
        <v>0</v>
      </c>
    </row>
    <row r="122" spans="1:10" ht="22.5" x14ac:dyDescent="0.2">
      <c r="A122" s="31" t="s">
        <v>12</v>
      </c>
      <c r="B122" s="23" t="s">
        <v>147</v>
      </c>
      <c r="C122" s="11">
        <v>51341949.439999998</v>
      </c>
      <c r="D122" s="11">
        <v>62125250.710000001</v>
      </c>
      <c r="E122" s="11">
        <v>0</v>
      </c>
      <c r="F122" s="26">
        <f>D122</f>
        <v>62125250.710000001</v>
      </c>
      <c r="G122" s="33">
        <f t="shared" si="49"/>
        <v>121.00290578682009</v>
      </c>
      <c r="H122" s="24">
        <f t="shared" si="50"/>
        <v>100</v>
      </c>
      <c r="I122" s="25">
        <f t="shared" si="51"/>
        <v>10783301.270000003</v>
      </c>
      <c r="J122" s="25">
        <f t="shared" si="52"/>
        <v>0</v>
      </c>
    </row>
    <row r="123" spans="1:10" x14ac:dyDescent="0.2">
      <c r="A123" s="31" t="s">
        <v>148</v>
      </c>
      <c r="B123" s="23" t="s">
        <v>149</v>
      </c>
      <c r="C123" s="11">
        <f>C124</f>
        <v>18044105.260000002</v>
      </c>
      <c r="D123" s="11">
        <f>D124</f>
        <v>18862421.050000001</v>
      </c>
      <c r="E123" s="11">
        <f>E124</f>
        <v>11310711.73</v>
      </c>
      <c r="F123" s="11">
        <f>F124</f>
        <v>18862421.050000001</v>
      </c>
      <c r="G123" s="33">
        <f t="shared" si="49"/>
        <v>104.53508654604246</v>
      </c>
      <c r="H123" s="24">
        <f t="shared" si="50"/>
        <v>100</v>
      </c>
      <c r="I123" s="25">
        <f t="shared" si="51"/>
        <v>818315.78999999911</v>
      </c>
      <c r="J123" s="25">
        <f t="shared" si="52"/>
        <v>0</v>
      </c>
    </row>
    <row r="124" spans="1:10" ht="22.5" x14ac:dyDescent="0.2">
      <c r="A124" s="31" t="s">
        <v>12</v>
      </c>
      <c r="B124" s="23" t="s">
        <v>150</v>
      </c>
      <c r="C124" s="11">
        <v>18044105.260000002</v>
      </c>
      <c r="D124" s="11">
        <v>18862421.050000001</v>
      </c>
      <c r="E124" s="11">
        <v>11310711.73</v>
      </c>
      <c r="F124" s="26">
        <f>D124</f>
        <v>18862421.050000001</v>
      </c>
      <c r="G124" s="33">
        <f t="shared" si="49"/>
        <v>104.53508654604246</v>
      </c>
      <c r="H124" s="24">
        <f t="shared" si="50"/>
        <v>100</v>
      </c>
      <c r="I124" s="25">
        <f t="shared" si="51"/>
        <v>818315.78999999911</v>
      </c>
      <c r="J124" s="25">
        <f t="shared" si="52"/>
        <v>0</v>
      </c>
    </row>
    <row r="125" spans="1:10" x14ac:dyDescent="0.2">
      <c r="A125" s="31" t="s">
        <v>194</v>
      </c>
      <c r="B125" s="23" t="s">
        <v>151</v>
      </c>
      <c r="C125" s="11">
        <f>C126+C130+C132</f>
        <v>180421559.44</v>
      </c>
      <c r="D125" s="11">
        <f>D126+D130+D132</f>
        <v>186960426.44</v>
      </c>
      <c r="E125" s="11">
        <f>E126+E130+E132</f>
        <v>97076610</v>
      </c>
      <c r="F125" s="11">
        <f>F126+F130+F132</f>
        <v>186960426.44</v>
      </c>
      <c r="G125" s="33">
        <f t="shared" si="49"/>
        <v>103.62421598632426</v>
      </c>
      <c r="H125" s="24">
        <f t="shared" si="50"/>
        <v>100</v>
      </c>
      <c r="I125" s="25">
        <f t="shared" si="51"/>
        <v>6538867</v>
      </c>
      <c r="J125" s="25">
        <f t="shared" si="52"/>
        <v>0</v>
      </c>
    </row>
    <row r="126" spans="1:10" x14ac:dyDescent="0.2">
      <c r="A126" s="31" t="s">
        <v>152</v>
      </c>
      <c r="B126" s="23" t="s">
        <v>153</v>
      </c>
      <c r="C126" s="11">
        <f>C127+C128+C129</f>
        <v>172871684.44</v>
      </c>
      <c r="D126" s="11">
        <f t="shared" ref="D126:J126" si="54">D127+D128+D129</f>
        <v>175510551.44</v>
      </c>
      <c r="E126" s="11">
        <f t="shared" si="54"/>
        <v>94288659.5</v>
      </c>
      <c r="F126" s="11">
        <f t="shared" si="54"/>
        <v>175510551.44</v>
      </c>
      <c r="G126" s="11">
        <f t="shared" si="54"/>
        <v>301.52807994696286</v>
      </c>
      <c r="H126" s="11">
        <f t="shared" si="54"/>
        <v>300</v>
      </c>
      <c r="I126" s="11">
        <f t="shared" si="54"/>
        <v>2638867</v>
      </c>
      <c r="J126" s="11">
        <f t="shared" si="54"/>
        <v>0</v>
      </c>
    </row>
    <row r="127" spans="1:10" ht="33.75" x14ac:dyDescent="0.2">
      <c r="A127" s="31" t="s">
        <v>16</v>
      </c>
      <c r="B127" s="23" t="s">
        <v>154</v>
      </c>
      <c r="C127" s="11">
        <v>30000</v>
      </c>
      <c r="D127" s="11">
        <v>30000</v>
      </c>
      <c r="E127" s="11">
        <v>0</v>
      </c>
      <c r="F127" s="26">
        <f t="shared" ref="F127:F129" si="55">D127</f>
        <v>30000</v>
      </c>
      <c r="G127" s="33">
        <f t="shared" si="49"/>
        <v>100</v>
      </c>
      <c r="H127" s="24">
        <f t="shared" si="50"/>
        <v>100</v>
      </c>
      <c r="I127" s="25">
        <f t="shared" si="51"/>
        <v>0</v>
      </c>
      <c r="J127" s="25">
        <f t="shared" si="52"/>
        <v>0</v>
      </c>
    </row>
    <row r="128" spans="1:10" ht="22.5" x14ac:dyDescent="0.2">
      <c r="A128" s="31" t="s">
        <v>12</v>
      </c>
      <c r="B128" s="23" t="s">
        <v>155</v>
      </c>
      <c r="C128" s="11">
        <v>150000</v>
      </c>
      <c r="D128" s="11">
        <v>150000</v>
      </c>
      <c r="E128" s="11">
        <v>70200</v>
      </c>
      <c r="F128" s="26">
        <f t="shared" si="55"/>
        <v>150000</v>
      </c>
      <c r="G128" s="33">
        <f t="shared" si="49"/>
        <v>100</v>
      </c>
      <c r="H128" s="24">
        <f t="shared" si="50"/>
        <v>100</v>
      </c>
      <c r="I128" s="25">
        <f t="shared" si="51"/>
        <v>0</v>
      </c>
      <c r="J128" s="25">
        <f t="shared" si="52"/>
        <v>0</v>
      </c>
    </row>
    <row r="129" spans="1:10" ht="33.75" x14ac:dyDescent="0.2">
      <c r="A129" s="31" t="s">
        <v>33</v>
      </c>
      <c r="B129" s="23" t="s">
        <v>156</v>
      </c>
      <c r="C129" s="11">
        <v>172691684.44</v>
      </c>
      <c r="D129" s="11">
        <v>175330551.44</v>
      </c>
      <c r="E129" s="11">
        <v>94218459.5</v>
      </c>
      <c r="F129" s="26">
        <f t="shared" si="55"/>
        <v>175330551.44</v>
      </c>
      <c r="G129" s="33">
        <f t="shared" si="49"/>
        <v>101.52807994696285</v>
      </c>
      <c r="H129" s="24">
        <f t="shared" si="50"/>
        <v>100</v>
      </c>
      <c r="I129" s="25">
        <f t="shared" si="51"/>
        <v>2638867</v>
      </c>
      <c r="J129" s="25">
        <f t="shared" si="52"/>
        <v>0</v>
      </c>
    </row>
    <row r="130" spans="1:10" x14ac:dyDescent="0.2">
      <c r="A130" s="31" t="s">
        <v>157</v>
      </c>
      <c r="B130" s="23" t="s">
        <v>158</v>
      </c>
      <c r="C130" s="11">
        <v>0</v>
      </c>
      <c r="D130" s="11">
        <f>D131</f>
        <v>3900000</v>
      </c>
      <c r="E130" s="11">
        <f>E131</f>
        <v>0</v>
      </c>
      <c r="F130" s="11">
        <f>F131</f>
        <v>3900000</v>
      </c>
      <c r="G130" s="33" t="e">
        <f t="shared" si="49"/>
        <v>#DIV/0!</v>
      </c>
      <c r="H130" s="24">
        <f t="shared" si="50"/>
        <v>100</v>
      </c>
      <c r="I130" s="25">
        <f t="shared" si="51"/>
        <v>3900000</v>
      </c>
      <c r="J130" s="25">
        <f t="shared" si="52"/>
        <v>0</v>
      </c>
    </row>
    <row r="131" spans="1:10" ht="33.75" x14ac:dyDescent="0.2">
      <c r="A131" s="31" t="s">
        <v>33</v>
      </c>
      <c r="B131" s="23" t="s">
        <v>159</v>
      </c>
      <c r="C131" s="11">
        <v>0</v>
      </c>
      <c r="D131" s="11">
        <v>3900000</v>
      </c>
      <c r="E131" s="11">
        <v>0</v>
      </c>
      <c r="F131" s="26">
        <f>D131</f>
        <v>3900000</v>
      </c>
      <c r="G131" s="33" t="e">
        <f t="shared" si="49"/>
        <v>#DIV/0!</v>
      </c>
      <c r="H131" s="24">
        <f t="shared" si="50"/>
        <v>100</v>
      </c>
      <c r="I131" s="25">
        <f t="shared" si="51"/>
        <v>3900000</v>
      </c>
      <c r="J131" s="25">
        <f t="shared" si="52"/>
        <v>0</v>
      </c>
    </row>
    <row r="132" spans="1:10" x14ac:dyDescent="0.2">
      <c r="A132" s="31" t="s">
        <v>195</v>
      </c>
      <c r="B132" s="23" t="s">
        <v>201</v>
      </c>
      <c r="C132" s="11">
        <f>C133</f>
        <v>7549875</v>
      </c>
      <c r="D132" s="11">
        <f>D133</f>
        <v>7549875</v>
      </c>
      <c r="E132" s="11">
        <f>E133</f>
        <v>2787950.5</v>
      </c>
      <c r="F132" s="11">
        <f>F133</f>
        <v>7549875</v>
      </c>
      <c r="G132" s="33">
        <f t="shared" si="49"/>
        <v>100</v>
      </c>
      <c r="H132" s="24">
        <f t="shared" si="50"/>
        <v>100</v>
      </c>
      <c r="I132" s="25">
        <f t="shared" si="51"/>
        <v>0</v>
      </c>
      <c r="J132" s="25">
        <f t="shared" si="52"/>
        <v>0</v>
      </c>
    </row>
    <row r="133" spans="1:10" ht="33.75" x14ac:dyDescent="0.2">
      <c r="A133" s="31" t="s">
        <v>33</v>
      </c>
      <c r="B133" s="23" t="s">
        <v>202</v>
      </c>
      <c r="C133" s="11">
        <v>7549875</v>
      </c>
      <c r="D133" s="11">
        <v>7549875</v>
      </c>
      <c r="E133" s="11">
        <v>2787950.5</v>
      </c>
      <c r="F133" s="26">
        <f>D133</f>
        <v>7549875</v>
      </c>
      <c r="G133" s="33">
        <f t="shared" si="49"/>
        <v>100</v>
      </c>
      <c r="H133" s="24">
        <f t="shared" si="50"/>
        <v>100</v>
      </c>
      <c r="I133" s="25">
        <f t="shared" si="51"/>
        <v>0</v>
      </c>
      <c r="J133" s="25">
        <f t="shared" si="52"/>
        <v>0</v>
      </c>
    </row>
    <row r="134" spans="1:10" x14ac:dyDescent="0.2">
      <c r="A134" s="31" t="s">
        <v>196</v>
      </c>
      <c r="B134" s="23" t="s">
        <v>160</v>
      </c>
      <c r="C134" s="11">
        <f>C135</f>
        <v>15836900</v>
      </c>
      <c r="D134" s="11">
        <f>D135</f>
        <v>13883900</v>
      </c>
      <c r="E134" s="11">
        <f>E135</f>
        <v>5072009.95</v>
      </c>
      <c r="F134" s="11">
        <f>F135</f>
        <v>13883900</v>
      </c>
      <c r="G134" s="33">
        <f t="shared" si="49"/>
        <v>87.668041093900953</v>
      </c>
      <c r="H134" s="24">
        <f t="shared" si="50"/>
        <v>100</v>
      </c>
      <c r="I134" s="25">
        <f t="shared" si="51"/>
        <v>-1953000</v>
      </c>
      <c r="J134" s="25">
        <f t="shared" si="52"/>
        <v>0</v>
      </c>
    </row>
    <row r="135" spans="1:10" x14ac:dyDescent="0.2">
      <c r="A135" s="31" t="s">
        <v>161</v>
      </c>
      <c r="B135" s="23" t="s">
        <v>162</v>
      </c>
      <c r="C135" s="11">
        <f>C136</f>
        <v>15836900</v>
      </c>
      <c r="D135" s="11">
        <f t="shared" ref="D135:J135" si="56">D136</f>
        <v>13883900</v>
      </c>
      <c r="E135" s="11">
        <f t="shared" si="56"/>
        <v>5072009.95</v>
      </c>
      <c r="F135" s="11">
        <f t="shared" si="56"/>
        <v>13883900</v>
      </c>
      <c r="G135" s="11">
        <f t="shared" si="56"/>
        <v>87.668041093900953</v>
      </c>
      <c r="H135" s="11">
        <f t="shared" si="56"/>
        <v>100</v>
      </c>
      <c r="I135" s="11">
        <f t="shared" si="56"/>
        <v>-1953000</v>
      </c>
      <c r="J135" s="11">
        <f t="shared" si="56"/>
        <v>0</v>
      </c>
    </row>
    <row r="136" spans="1:10" ht="33.75" x14ac:dyDescent="0.2">
      <c r="A136" s="31" t="s">
        <v>33</v>
      </c>
      <c r="B136" s="23" t="s">
        <v>163</v>
      </c>
      <c r="C136" s="11">
        <v>15836900</v>
      </c>
      <c r="D136" s="11">
        <v>13883900</v>
      </c>
      <c r="E136" s="11">
        <v>5072009.95</v>
      </c>
      <c r="F136" s="26">
        <f t="shared" ref="F136" si="57">D136</f>
        <v>13883900</v>
      </c>
      <c r="G136" s="33">
        <f t="shared" si="49"/>
        <v>87.668041093900953</v>
      </c>
      <c r="H136" s="24">
        <f t="shared" si="50"/>
        <v>100</v>
      </c>
      <c r="I136" s="25">
        <f t="shared" si="51"/>
        <v>-1953000</v>
      </c>
      <c r="J136" s="25">
        <f t="shared" si="52"/>
        <v>0</v>
      </c>
    </row>
    <row r="137" spans="1:10" ht="22.5" x14ac:dyDescent="0.2">
      <c r="A137" s="31" t="s">
        <v>167</v>
      </c>
      <c r="B137" s="23" t="s">
        <v>164</v>
      </c>
      <c r="C137" s="11">
        <f t="shared" ref="C137:F138" si="58">C138</f>
        <v>500000</v>
      </c>
      <c r="D137" s="11">
        <f t="shared" si="58"/>
        <v>500000</v>
      </c>
      <c r="E137" s="11">
        <f t="shared" si="58"/>
        <v>164953.93</v>
      </c>
      <c r="F137" s="11">
        <f t="shared" si="58"/>
        <v>500000</v>
      </c>
      <c r="G137" s="33">
        <f t="shared" si="49"/>
        <v>100</v>
      </c>
      <c r="H137" s="24">
        <f t="shared" si="50"/>
        <v>100</v>
      </c>
      <c r="I137" s="25">
        <f t="shared" si="51"/>
        <v>0</v>
      </c>
      <c r="J137" s="25">
        <f t="shared" si="52"/>
        <v>0</v>
      </c>
    </row>
    <row r="138" spans="1:10" ht="22.5" x14ac:dyDescent="0.2">
      <c r="A138" s="31" t="s">
        <v>165</v>
      </c>
      <c r="B138" s="23" t="s">
        <v>166</v>
      </c>
      <c r="C138" s="11">
        <f t="shared" si="58"/>
        <v>500000</v>
      </c>
      <c r="D138" s="11">
        <f t="shared" si="58"/>
        <v>500000</v>
      </c>
      <c r="E138" s="11">
        <f t="shared" si="58"/>
        <v>164953.93</v>
      </c>
      <c r="F138" s="11">
        <f t="shared" si="58"/>
        <v>500000</v>
      </c>
      <c r="G138" s="33">
        <f t="shared" si="49"/>
        <v>100</v>
      </c>
      <c r="H138" s="24">
        <f t="shared" si="50"/>
        <v>100</v>
      </c>
      <c r="I138" s="25">
        <f t="shared" si="51"/>
        <v>0</v>
      </c>
      <c r="J138" s="25">
        <f t="shared" si="52"/>
        <v>0</v>
      </c>
    </row>
    <row r="139" spans="1:10" ht="22.5" x14ac:dyDescent="0.2">
      <c r="A139" s="31" t="s">
        <v>167</v>
      </c>
      <c r="B139" s="23" t="s">
        <v>168</v>
      </c>
      <c r="C139" s="11">
        <v>500000</v>
      </c>
      <c r="D139" s="11">
        <v>500000</v>
      </c>
      <c r="E139" s="11">
        <v>164953.93</v>
      </c>
      <c r="F139" s="26">
        <f>D139</f>
        <v>500000</v>
      </c>
      <c r="G139" s="33">
        <f t="shared" si="49"/>
        <v>100</v>
      </c>
      <c r="H139" s="24">
        <f t="shared" si="50"/>
        <v>100</v>
      </c>
      <c r="I139" s="25">
        <f t="shared" si="51"/>
        <v>0</v>
      </c>
      <c r="J139" s="25">
        <f t="shared" si="52"/>
        <v>0</v>
      </c>
    </row>
    <row r="140" spans="1:10" ht="33.75" x14ac:dyDescent="0.2">
      <c r="A140" s="31" t="s">
        <v>197</v>
      </c>
      <c r="B140" s="23" t="s">
        <v>169</v>
      </c>
      <c r="C140" s="11">
        <f>C141+C143</f>
        <v>770023440.70000005</v>
      </c>
      <c r="D140" s="11">
        <f>D141+D143</f>
        <v>690576523.99000001</v>
      </c>
      <c r="E140" s="11">
        <f>E141+E143</f>
        <v>288010358.87</v>
      </c>
      <c r="F140" s="11">
        <f>F141+F143</f>
        <v>690576523.99000001</v>
      </c>
      <c r="G140" s="33">
        <f t="shared" si="49"/>
        <v>89.682532698254263</v>
      </c>
      <c r="H140" s="24">
        <f t="shared" si="50"/>
        <v>100</v>
      </c>
      <c r="I140" s="25">
        <f t="shared" si="51"/>
        <v>-79446916.710000038</v>
      </c>
      <c r="J140" s="25">
        <f t="shared" si="52"/>
        <v>0</v>
      </c>
    </row>
    <row r="141" spans="1:10" ht="45" x14ac:dyDescent="0.2">
      <c r="A141" s="31" t="s">
        <v>170</v>
      </c>
      <c r="B141" s="23" t="s">
        <v>171</v>
      </c>
      <c r="C141" s="11">
        <f>C142</f>
        <v>329051800</v>
      </c>
      <c r="D141" s="11">
        <f>D142</f>
        <v>329051800</v>
      </c>
      <c r="E141" s="11">
        <f>E142</f>
        <v>198263800</v>
      </c>
      <c r="F141" s="11">
        <f>F142</f>
        <v>329051800</v>
      </c>
      <c r="G141" s="33">
        <f t="shared" si="49"/>
        <v>100</v>
      </c>
      <c r="H141" s="24">
        <f t="shared" si="50"/>
        <v>100</v>
      </c>
      <c r="I141" s="25">
        <f t="shared" si="51"/>
        <v>0</v>
      </c>
      <c r="J141" s="25">
        <f t="shared" si="52"/>
        <v>0</v>
      </c>
    </row>
    <row r="142" spans="1:10" x14ac:dyDescent="0.2">
      <c r="A142" s="31" t="s">
        <v>39</v>
      </c>
      <c r="B142" s="23" t="s">
        <v>172</v>
      </c>
      <c r="C142" s="11">
        <v>329051800</v>
      </c>
      <c r="D142" s="11">
        <v>329051800</v>
      </c>
      <c r="E142" s="11">
        <v>198263800</v>
      </c>
      <c r="F142" s="26">
        <f>D142</f>
        <v>329051800</v>
      </c>
      <c r="G142" s="33">
        <f t="shared" si="49"/>
        <v>100</v>
      </c>
      <c r="H142" s="24">
        <f t="shared" si="50"/>
        <v>100</v>
      </c>
      <c r="I142" s="25">
        <f t="shared" si="51"/>
        <v>0</v>
      </c>
      <c r="J142" s="25">
        <f t="shared" si="52"/>
        <v>0</v>
      </c>
    </row>
    <row r="143" spans="1:10" ht="22.5" x14ac:dyDescent="0.2">
      <c r="A143" s="31" t="s">
        <v>173</v>
      </c>
      <c r="B143" s="23" t="s">
        <v>174</v>
      </c>
      <c r="C143" s="11">
        <f>C144</f>
        <v>440971640.69999999</v>
      </c>
      <c r="D143" s="11">
        <f>D144</f>
        <v>361524723.99000001</v>
      </c>
      <c r="E143" s="11">
        <f>E144</f>
        <v>89746558.870000005</v>
      </c>
      <c r="F143" s="11">
        <f>F144</f>
        <v>361524723.99000001</v>
      </c>
      <c r="G143" s="33">
        <f t="shared" si="49"/>
        <v>81.983667570121824</v>
      </c>
      <c r="H143" s="24">
        <f t="shared" si="50"/>
        <v>100</v>
      </c>
      <c r="I143" s="25">
        <f t="shared" si="51"/>
        <v>-79446916.709999979</v>
      </c>
      <c r="J143" s="25">
        <f t="shared" si="52"/>
        <v>0</v>
      </c>
    </row>
    <row r="144" spans="1:10" x14ac:dyDescent="0.2">
      <c r="A144" s="31" t="s">
        <v>39</v>
      </c>
      <c r="B144" s="23" t="s">
        <v>175</v>
      </c>
      <c r="C144" s="11">
        <v>440971640.69999999</v>
      </c>
      <c r="D144" s="11">
        <v>361524723.99000001</v>
      </c>
      <c r="E144" s="11">
        <v>89746558.870000005</v>
      </c>
      <c r="F144" s="26">
        <f>D144</f>
        <v>361524723.99000001</v>
      </c>
      <c r="G144" s="33">
        <f t="shared" si="49"/>
        <v>81.983667570121824</v>
      </c>
      <c r="H144" s="24">
        <f t="shared" si="50"/>
        <v>100</v>
      </c>
      <c r="I144" s="25">
        <f t="shared" si="51"/>
        <v>-79446916.709999979</v>
      </c>
      <c r="J144" s="25">
        <f t="shared" si="52"/>
        <v>0</v>
      </c>
    </row>
    <row r="145" spans="1:6" x14ac:dyDescent="0.2">
      <c r="A145" s="1"/>
      <c r="B145" s="1"/>
      <c r="C145" s="1"/>
      <c r="D145" s="1"/>
      <c r="E145" s="1"/>
    </row>
    <row r="146" spans="1:6" x14ac:dyDescent="0.2">
      <c r="C146" s="7"/>
      <c r="D146" s="7"/>
      <c r="E146" s="7"/>
      <c r="F146" s="7"/>
    </row>
    <row r="147" spans="1:6" x14ac:dyDescent="0.2">
      <c r="C147" s="7"/>
      <c r="D147" s="7"/>
      <c r="E147" s="27"/>
      <c r="F147" s="28"/>
    </row>
    <row r="149" spans="1:6" x14ac:dyDescent="0.2">
      <c r="D149" s="7"/>
    </row>
  </sheetData>
  <autoFilter ref="A8:D144" xr:uid="{00000000-0001-0000-0200-000000000000}"/>
  <customSheetViews>
    <customSheetView guid="{149B6EF2-2B61-4B38-A5F5-3A7AEFF4AECA}">
      <selection activeCell="C164" sqref="C164"/>
      <pageMargins left="0.7" right="0.7" top="0.75" bottom="0.75" header="0.3" footer="0.3"/>
      <pageSetup paperSize="9" orientation="portrait" r:id="rId1"/>
    </customSheetView>
    <customSheetView guid="{C13122CD-9FB4-417F-B16A-F3E5BC7AC7A4}" scale="120" topLeftCell="A82">
      <selection activeCell="D98" sqref="D98"/>
      <pageMargins left="0.7" right="0.7" top="0.75" bottom="0.75" header="0.3" footer="0.3"/>
      <pageSetup paperSize="9" orientation="portrait" r:id="rId2"/>
    </customSheetView>
  </customSheetViews>
  <mergeCells count="7">
    <mergeCell ref="A3:E3"/>
    <mergeCell ref="C6:F6"/>
    <mergeCell ref="G6:H6"/>
    <mergeCell ref="I6:J6"/>
    <mergeCell ref="C5:J5"/>
    <mergeCell ref="A5:A7"/>
    <mergeCell ref="B5:B7"/>
  </mergeCells>
  <phoneticPr fontId="11" type="noConversion"/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Шикунова Лина Вадимовна</dc:creator>
  <cp:lastModifiedBy>Шикунова Лина Вадимовна</cp:lastModifiedBy>
  <dcterms:created xsi:type="dcterms:W3CDTF">2022-09-27T10:08:14Z</dcterms:created>
  <dcterms:modified xsi:type="dcterms:W3CDTF">2024-10-08T04:51:10Z</dcterms:modified>
</cp:coreProperties>
</file>