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4_{33F10295-4F13-481C-A5CF-DDCA61C0407D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 " sheetId="11" r:id="rId1"/>
    <sheet name="таблица 3" sheetId="12" r:id="rId2"/>
    <sheet name="таблица 4" sheetId="15" r:id="rId3"/>
    <sheet name="таблица 5" sheetId="16" r:id="rId4"/>
    <sheet name="таблица 6" sheetId="17" r:id="rId5"/>
    <sheet name="таблица 7" sheetId="18" r:id="rId6"/>
    <sheet name="таблица 8" sheetId="14" r:id="rId7"/>
  </sheets>
  <definedNames>
    <definedName name="_Par2040" localSheetId="6">'таблица 8'!#REF!</definedName>
    <definedName name="_Par2042" localSheetId="6">'таблица 8'!#REF!</definedName>
    <definedName name="_xlnm.Print_Titles" localSheetId="0">'таблица 2 '!$3:$6</definedName>
    <definedName name="_xlnm.Print_Titles" localSheetId="1">'таблица 3'!$6:$9</definedName>
    <definedName name="_xlnm.Print_Titles" localSheetId="3">'таблица 5'!$3:$5</definedName>
    <definedName name="_xlnm.Print_Titles" localSheetId="4">'таблица 6'!$5:$7</definedName>
    <definedName name="_xlnm.Print_Titles" localSheetId="5">'таблица 7'!$4:$8</definedName>
    <definedName name="_xlnm.Print_Titles" localSheetId="6">'таблица 8'!$4:$6</definedName>
    <definedName name="_xlnm.Print_Area" localSheetId="0">'таблица 2 '!$A$1:$J$253</definedName>
    <definedName name="_xlnm.Print_Area" localSheetId="1">'таблица 3'!$A$2:$D$34</definedName>
    <definedName name="_xlnm.Print_Area" localSheetId="2">'таблица 4'!$A$1:$N$36</definedName>
    <definedName name="_xlnm.Print_Area" localSheetId="3">'таблица 5'!$A$1:$G$8</definedName>
    <definedName name="_xlnm.Print_Area" localSheetId="4">'таблица 6'!$A$1:$D$10</definedName>
    <definedName name="_xlnm.Print_Area" localSheetId="5">'таблица 7'!$A$1:$K$14</definedName>
    <definedName name="_xlnm.Print_Area" localSheetId="6">'таблица 8'!$A$1:$K$9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1" l="1"/>
  <c r="G27" i="11"/>
  <c r="G141" i="11" l="1"/>
  <c r="G134" i="11"/>
  <c r="G40" i="11" l="1"/>
  <c r="G26" i="11" s="1"/>
  <c r="G148" i="11"/>
  <c r="G112" i="11"/>
  <c r="G84" i="11"/>
  <c r="G69" i="11"/>
  <c r="G68" i="11" l="1"/>
  <c r="E26" i="11"/>
  <c r="J151" i="11" l="1"/>
  <c r="G150" i="11"/>
  <c r="G149" i="11"/>
  <c r="J115" i="11" l="1"/>
  <c r="I115" i="11"/>
  <c r="J101" i="11"/>
  <c r="J91" i="11"/>
  <c r="F141" i="11" l="1"/>
  <c r="F134" i="11"/>
  <c r="F84" i="11" l="1"/>
  <c r="G87" i="11" l="1"/>
  <c r="F162" i="11"/>
  <c r="G158" i="11" l="1"/>
  <c r="G169" i="11"/>
  <c r="G137" i="11"/>
  <c r="F155" i="11"/>
  <c r="F169" i="11" s="1"/>
  <c r="F112" i="11" l="1"/>
  <c r="F122" i="11" l="1"/>
  <c r="F80" i="11"/>
  <c r="G16" i="11" l="1"/>
  <c r="I165" i="11" l="1"/>
  <c r="H165" i="11"/>
  <c r="G165" i="11"/>
  <c r="I158" i="11"/>
  <c r="I151" i="11" s="1"/>
  <c r="H158" i="11"/>
  <c r="I144" i="11"/>
  <c r="H144" i="11"/>
  <c r="I137" i="11"/>
  <c r="H134" i="11"/>
  <c r="H137" i="11"/>
  <c r="H115" i="11"/>
  <c r="I112" i="11"/>
  <c r="H112" i="11"/>
  <c r="I87" i="11"/>
  <c r="I84" i="11"/>
  <c r="H87" i="11"/>
  <c r="H122" i="11" s="1"/>
  <c r="H84" i="11"/>
  <c r="G115" i="11"/>
  <c r="H172" i="11" l="1"/>
  <c r="H151" i="11"/>
  <c r="I172" i="11"/>
  <c r="G172" i="11"/>
  <c r="G151" i="11"/>
  <c r="F62" i="11" l="1"/>
  <c r="F105" i="11"/>
  <c r="F20" i="11" l="1"/>
  <c r="F238" i="11" l="1"/>
  <c r="J95" i="11" l="1"/>
  <c r="F137" i="11" l="1"/>
  <c r="F41" i="11" l="1"/>
  <c r="E55" i="11" l="1"/>
  <c r="F48" i="11"/>
  <c r="F249" i="11" l="1"/>
  <c r="F65" i="11" l="1"/>
  <c r="F34" i="11" l="1"/>
  <c r="F27" i="11" l="1"/>
  <c r="F69" i="11" s="1"/>
  <c r="E46" i="11"/>
  <c r="J45" i="11"/>
  <c r="I45" i="11"/>
  <c r="H45" i="11"/>
  <c r="G45" i="11"/>
  <c r="J155" i="11" l="1"/>
  <c r="J162" i="11"/>
  <c r="J84" i="11"/>
  <c r="I91" i="11"/>
  <c r="H91" i="11"/>
  <c r="G91" i="11"/>
  <c r="G228" i="11" s="1"/>
  <c r="F91" i="11"/>
  <c r="F88" i="11" l="1"/>
  <c r="F119" i="11"/>
  <c r="F176" i="11" s="1"/>
  <c r="F77" i="11"/>
  <c r="G88" i="11"/>
  <c r="G77" i="11"/>
  <c r="G119" i="11"/>
  <c r="F228" i="11"/>
  <c r="F45" i="11"/>
  <c r="E45" i="11" s="1"/>
  <c r="F148" i="11" l="1"/>
  <c r="J231" i="11" l="1"/>
  <c r="I231" i="11"/>
  <c r="H231" i="11"/>
  <c r="G231" i="11"/>
  <c r="G252" i="11"/>
  <c r="H252" i="11"/>
  <c r="I252" i="11"/>
  <c r="J252" i="11"/>
  <c r="F252" i="11"/>
  <c r="F231" i="11"/>
  <c r="E231" i="11" l="1"/>
  <c r="G249" i="11"/>
  <c r="I249" i="11" l="1"/>
  <c r="E48" i="11"/>
  <c r="E51" i="11"/>
  <c r="E50" i="11"/>
  <c r="E49" i="11"/>
  <c r="E47" i="11"/>
  <c r="E252" i="11"/>
  <c r="J228" i="11"/>
  <c r="I228" i="11"/>
  <c r="H228" i="11"/>
  <c r="F167" i="11"/>
  <c r="G167" i="11"/>
  <c r="H167" i="11"/>
  <c r="I167" i="11"/>
  <c r="J167" i="11"/>
  <c r="F168" i="11"/>
  <c r="G168" i="11"/>
  <c r="H168" i="11"/>
  <c r="I168" i="11"/>
  <c r="J168" i="11"/>
  <c r="I169" i="11"/>
  <c r="J172" i="11"/>
  <c r="F172" i="11"/>
  <c r="E151" i="11"/>
  <c r="E150" i="11"/>
  <c r="E149" i="11"/>
  <c r="E147" i="11"/>
  <c r="E146" i="11"/>
  <c r="J148" i="11"/>
  <c r="J145" i="11" s="1"/>
  <c r="I152" i="11"/>
  <c r="H152" i="11"/>
  <c r="J169" i="11"/>
  <c r="E158" i="11"/>
  <c r="E157" i="11"/>
  <c r="E156" i="11"/>
  <c r="E154" i="11"/>
  <c r="E153" i="11"/>
  <c r="J152" i="11"/>
  <c r="F152" i="11"/>
  <c r="F75" i="11"/>
  <c r="G75" i="11"/>
  <c r="H75" i="11"/>
  <c r="I75" i="11"/>
  <c r="J75" i="11"/>
  <c r="F76" i="11"/>
  <c r="G76" i="11"/>
  <c r="H76" i="11"/>
  <c r="I76" i="11"/>
  <c r="J76" i="11"/>
  <c r="F78" i="11"/>
  <c r="G78" i="11"/>
  <c r="H78" i="11"/>
  <c r="I78" i="11"/>
  <c r="J78" i="11"/>
  <c r="F79" i="11"/>
  <c r="G79" i="11"/>
  <c r="H79" i="11"/>
  <c r="I79" i="11"/>
  <c r="J79" i="11"/>
  <c r="E168" i="11" l="1"/>
  <c r="E155" i="11"/>
  <c r="G145" i="11"/>
  <c r="J249" i="11"/>
  <c r="H148" i="11"/>
  <c r="H145" i="11" s="1"/>
  <c r="I148" i="11"/>
  <c r="I145" i="11" s="1"/>
  <c r="H169" i="11"/>
  <c r="H249" i="11"/>
  <c r="E249" i="11" s="1"/>
  <c r="G152" i="11"/>
  <c r="E152" i="11" s="1"/>
  <c r="E75" i="11"/>
  <c r="E76" i="11"/>
  <c r="E79" i="11"/>
  <c r="E78" i="11"/>
  <c r="J138" i="11"/>
  <c r="F245" i="11"/>
  <c r="J247" i="11"/>
  <c r="H247" i="11"/>
  <c r="G247" i="11"/>
  <c r="F247" i="11"/>
  <c r="J248" i="11"/>
  <c r="I248" i="11"/>
  <c r="G248" i="11"/>
  <c r="F248" i="11"/>
  <c r="F170" i="11"/>
  <c r="F250" i="11" s="1"/>
  <c r="F171" i="11"/>
  <c r="F251" i="11" s="1"/>
  <c r="J170" i="11"/>
  <c r="J250" i="11" s="1"/>
  <c r="I170" i="11"/>
  <c r="H170" i="11"/>
  <c r="H250" i="11" s="1"/>
  <c r="G170" i="11"/>
  <c r="G250" i="11" s="1"/>
  <c r="J171" i="11"/>
  <c r="J251" i="11" s="1"/>
  <c r="I171" i="11"/>
  <c r="I251" i="11" s="1"/>
  <c r="H171" i="11"/>
  <c r="H251" i="11" s="1"/>
  <c r="G171" i="11"/>
  <c r="G251" i="11" s="1"/>
  <c r="J131" i="11"/>
  <c r="E130" i="11"/>
  <c r="E137" i="11"/>
  <c r="E136" i="11"/>
  <c r="E135" i="11"/>
  <c r="E134" i="11"/>
  <c r="E133" i="11"/>
  <c r="E132" i="11"/>
  <c r="I131" i="11"/>
  <c r="H131" i="11"/>
  <c r="G131" i="11"/>
  <c r="E165" i="11"/>
  <c r="E164" i="11"/>
  <c r="E163" i="11"/>
  <c r="E162" i="11"/>
  <c r="E161" i="11"/>
  <c r="E160" i="11"/>
  <c r="J159" i="11"/>
  <c r="I159" i="11"/>
  <c r="H159" i="11"/>
  <c r="G159" i="11"/>
  <c r="F159" i="11"/>
  <c r="E144" i="11"/>
  <c r="E143" i="11"/>
  <c r="E142" i="11"/>
  <c r="F138" i="11"/>
  <c r="E141" i="11"/>
  <c r="E140" i="11"/>
  <c r="E139" i="11"/>
  <c r="I138" i="11"/>
  <c r="H138" i="11"/>
  <c r="G138" i="11"/>
  <c r="H124" i="11"/>
  <c r="G124" i="11"/>
  <c r="F145" i="11" l="1"/>
  <c r="E145" i="11" s="1"/>
  <c r="E148" i="11"/>
  <c r="E170" i="11"/>
  <c r="G166" i="11"/>
  <c r="F246" i="11"/>
  <c r="J246" i="11"/>
  <c r="E171" i="11"/>
  <c r="E167" i="11"/>
  <c r="I250" i="11"/>
  <c r="E250" i="11" s="1"/>
  <c r="I247" i="11"/>
  <c r="E247" i="11" s="1"/>
  <c r="H248" i="11"/>
  <c r="H246" i="11" s="1"/>
  <c r="E251" i="11"/>
  <c r="G246" i="11"/>
  <c r="E128" i="11"/>
  <c r="E129" i="11"/>
  <c r="F124" i="11"/>
  <c r="E126" i="11"/>
  <c r="E159" i="11"/>
  <c r="E125" i="11"/>
  <c r="E127" i="11"/>
  <c r="E169" i="11"/>
  <c r="H166" i="11"/>
  <c r="J124" i="11"/>
  <c r="E138" i="11"/>
  <c r="I166" i="11"/>
  <c r="F131" i="11"/>
  <c r="E131" i="11" s="1"/>
  <c r="F166" i="11"/>
  <c r="E248" i="11" l="1"/>
  <c r="I246" i="11"/>
  <c r="E246" i="11" s="1"/>
  <c r="E172" i="11"/>
  <c r="J166" i="11"/>
  <c r="E166" i="11" s="1"/>
  <c r="I124" i="11"/>
  <c r="E124" i="11" s="1"/>
  <c r="F102" i="11" l="1"/>
  <c r="J112" i="11"/>
  <c r="J235" i="11" s="1"/>
  <c r="I235" i="11"/>
  <c r="H109" i="11"/>
  <c r="G235" i="11"/>
  <c r="F109" i="11"/>
  <c r="E110" i="11"/>
  <c r="E111" i="11"/>
  <c r="E113" i="11"/>
  <c r="E114" i="11"/>
  <c r="E115" i="11"/>
  <c r="G80" i="11"/>
  <c r="H80" i="11"/>
  <c r="I80" i="11"/>
  <c r="J238" i="11"/>
  <c r="E112" i="11" l="1"/>
  <c r="I109" i="11"/>
  <c r="J109" i="11"/>
  <c r="H235" i="11"/>
  <c r="G238" i="11"/>
  <c r="E101" i="11"/>
  <c r="G109" i="11"/>
  <c r="G122" i="11"/>
  <c r="I122" i="11"/>
  <c r="I238" i="11"/>
  <c r="H238" i="11"/>
  <c r="F212" i="11"/>
  <c r="G212" i="11"/>
  <c r="H212" i="11"/>
  <c r="I212" i="11"/>
  <c r="J212" i="11"/>
  <c r="F213" i="11"/>
  <c r="G213" i="11"/>
  <c r="H213" i="11"/>
  <c r="I213" i="11"/>
  <c r="J213" i="11"/>
  <c r="F215" i="11"/>
  <c r="G215" i="11"/>
  <c r="H215" i="11"/>
  <c r="I215" i="11"/>
  <c r="J215" i="11"/>
  <c r="I216" i="11"/>
  <c r="J216" i="11"/>
  <c r="F216" i="11"/>
  <c r="G216" i="11"/>
  <c r="H216" i="11"/>
  <c r="F217" i="11"/>
  <c r="I217" i="11"/>
  <c r="F30" i="11"/>
  <c r="F233" i="11"/>
  <c r="F234" i="11"/>
  <c r="F236" i="11"/>
  <c r="G236" i="11"/>
  <c r="F237" i="11"/>
  <c r="G237" i="11"/>
  <c r="G233" i="11"/>
  <c r="G234" i="11"/>
  <c r="H233" i="11"/>
  <c r="H234" i="11"/>
  <c r="H236" i="11"/>
  <c r="H237" i="11"/>
  <c r="I233" i="11"/>
  <c r="I234" i="11"/>
  <c r="I236" i="11"/>
  <c r="I237" i="11"/>
  <c r="J233" i="11"/>
  <c r="J234" i="11"/>
  <c r="J236" i="11"/>
  <c r="J237" i="11"/>
  <c r="F117" i="11"/>
  <c r="G117" i="11"/>
  <c r="H117" i="11"/>
  <c r="I117" i="11"/>
  <c r="J117" i="11"/>
  <c r="F118" i="11"/>
  <c r="G118" i="11"/>
  <c r="H118" i="11"/>
  <c r="I118" i="11"/>
  <c r="J118" i="11"/>
  <c r="F120" i="11"/>
  <c r="G120" i="11"/>
  <c r="H120" i="11"/>
  <c r="I120" i="11"/>
  <c r="J120" i="11"/>
  <c r="F121" i="11"/>
  <c r="G121" i="11"/>
  <c r="H121" i="11"/>
  <c r="I121" i="11"/>
  <c r="J121" i="11"/>
  <c r="E23" i="11"/>
  <c r="I232" i="11" l="1"/>
  <c r="J232" i="11"/>
  <c r="H232" i="11"/>
  <c r="G232" i="11"/>
  <c r="F52" i="11"/>
  <c r="F235" i="11" l="1"/>
  <c r="F232" i="11" s="1"/>
  <c r="F31" i="11"/>
  <c r="F226" i="11"/>
  <c r="G226" i="11"/>
  <c r="H226" i="11"/>
  <c r="I226" i="11"/>
  <c r="J226" i="11"/>
  <c r="F227" i="11"/>
  <c r="G227" i="11"/>
  <c r="H227" i="11"/>
  <c r="I227" i="11"/>
  <c r="J227" i="11"/>
  <c r="F229" i="11"/>
  <c r="G229" i="11"/>
  <c r="H229" i="11"/>
  <c r="I229" i="11"/>
  <c r="J229" i="11"/>
  <c r="F230" i="11"/>
  <c r="G230" i="11"/>
  <c r="H230" i="11"/>
  <c r="I230" i="11"/>
  <c r="J230" i="11"/>
  <c r="F67" i="11"/>
  <c r="F174" i="11" s="1"/>
  <c r="G67" i="11"/>
  <c r="H67" i="11"/>
  <c r="H174" i="11" s="1"/>
  <c r="I67" i="11"/>
  <c r="I174" i="11" s="1"/>
  <c r="J67" i="11"/>
  <c r="J174" i="11" s="1"/>
  <c r="J68" i="11"/>
  <c r="J175" i="11" s="1"/>
  <c r="F68" i="11"/>
  <c r="F175" i="11" s="1"/>
  <c r="G175" i="11"/>
  <c r="H68" i="11"/>
  <c r="H175" i="11" s="1"/>
  <c r="I68" i="11"/>
  <c r="I175" i="11" s="1"/>
  <c r="J70" i="11"/>
  <c r="J177" i="11" s="1"/>
  <c r="F70" i="11"/>
  <c r="F177" i="11" s="1"/>
  <c r="G70" i="11"/>
  <c r="G177" i="11" s="1"/>
  <c r="H70" i="11"/>
  <c r="H177" i="11" s="1"/>
  <c r="I70" i="11"/>
  <c r="I177" i="11" s="1"/>
  <c r="J71" i="11"/>
  <c r="J178" i="11" s="1"/>
  <c r="F71" i="11"/>
  <c r="F178" i="11" s="1"/>
  <c r="G71" i="11"/>
  <c r="G178" i="11" s="1"/>
  <c r="H71" i="11"/>
  <c r="H178" i="11" s="1"/>
  <c r="I71" i="11"/>
  <c r="I178" i="11" s="1"/>
  <c r="J72" i="11"/>
  <c r="F72" i="11"/>
  <c r="F179" i="11" s="1"/>
  <c r="I72" i="11"/>
  <c r="I179" i="11" s="1"/>
  <c r="E65" i="11"/>
  <c r="E64" i="11"/>
  <c r="E63" i="11"/>
  <c r="E62" i="11"/>
  <c r="E61" i="11"/>
  <c r="E60" i="11"/>
  <c r="F59" i="11"/>
  <c r="J59" i="11"/>
  <c r="I59" i="11"/>
  <c r="H59" i="11"/>
  <c r="G59" i="11"/>
  <c r="G174" i="11" l="1"/>
  <c r="F24" i="11"/>
  <c r="E59" i="11"/>
  <c r="F225" i="11"/>
  <c r="J105" i="11"/>
  <c r="E98" i="11" l="1"/>
  <c r="I95" i="11"/>
  <c r="H95" i="11"/>
  <c r="G95" i="11"/>
  <c r="F95" i="11"/>
  <c r="E95" i="11" l="1"/>
  <c r="E216" i="11"/>
  <c r="E212" i="11"/>
  <c r="E215" i="11"/>
  <c r="E213" i="11"/>
  <c r="K36" i="15"/>
  <c r="I36" i="15"/>
  <c r="L35" i="15"/>
  <c r="K35" i="15"/>
  <c r="J35" i="15"/>
  <c r="I35" i="15"/>
  <c r="L34" i="15"/>
  <c r="K34" i="15"/>
  <c r="J34" i="15"/>
  <c r="I34" i="15"/>
  <c r="K33" i="15"/>
  <c r="J33" i="15"/>
  <c r="I33" i="15"/>
  <c r="L32" i="15"/>
  <c r="K32" i="15"/>
  <c r="J32" i="15"/>
  <c r="I32" i="15"/>
  <c r="L31" i="15"/>
  <c r="K31" i="15"/>
  <c r="J31" i="15"/>
  <c r="I31" i="15"/>
  <c r="L29" i="15"/>
  <c r="L23" i="15" s="1"/>
  <c r="H28" i="15"/>
  <c r="H27" i="15"/>
  <c r="H26" i="15"/>
  <c r="H25" i="15"/>
  <c r="H24" i="15"/>
  <c r="J23" i="15"/>
  <c r="I23" i="15"/>
  <c r="L22" i="15"/>
  <c r="J22" i="15"/>
  <c r="J36" i="15" s="1"/>
  <c r="H21" i="15"/>
  <c r="H20" i="15"/>
  <c r="H19" i="15"/>
  <c r="H18" i="15"/>
  <c r="H17" i="15"/>
  <c r="J16" i="15"/>
  <c r="I16" i="15"/>
  <c r="L15" i="15"/>
  <c r="H14" i="15"/>
  <c r="H13" i="15"/>
  <c r="L12" i="15"/>
  <c r="H12" i="15" s="1"/>
  <c r="H11" i="15"/>
  <c r="H10" i="15"/>
  <c r="J9" i="15"/>
  <c r="I9" i="15"/>
  <c r="L36" i="15" l="1"/>
  <c r="H36" i="15" s="1"/>
  <c r="I30" i="15"/>
  <c r="H22" i="15"/>
  <c r="H31" i="15"/>
  <c r="L9" i="15"/>
  <c r="L16" i="15"/>
  <c r="H34" i="15"/>
  <c r="H32" i="15"/>
  <c r="H35" i="15"/>
  <c r="J30" i="15"/>
  <c r="H16" i="15"/>
  <c r="L33" i="15"/>
  <c r="L30" i="15" s="1"/>
  <c r="H29" i="15"/>
  <c r="H23" i="15" s="1"/>
  <c r="H15" i="15"/>
  <c r="H9" i="15" s="1"/>
  <c r="H33" i="15" l="1"/>
  <c r="H30" i="15" s="1"/>
  <c r="J224" i="11"/>
  <c r="J223" i="11"/>
  <c r="J222" i="11"/>
  <c r="J221" i="11"/>
  <c r="J220" i="11"/>
  <c r="J219" i="11"/>
  <c r="I224" i="11"/>
  <c r="I223" i="11"/>
  <c r="I222" i="11"/>
  <c r="I221" i="11"/>
  <c r="I220" i="11"/>
  <c r="I219" i="11"/>
  <c r="H224" i="11"/>
  <c r="H223" i="11"/>
  <c r="H222" i="11"/>
  <c r="H221" i="11"/>
  <c r="H220" i="11"/>
  <c r="H219" i="11"/>
  <c r="G224" i="11"/>
  <c r="G223" i="11"/>
  <c r="G222" i="11"/>
  <c r="G221" i="11"/>
  <c r="G220" i="11"/>
  <c r="G219" i="11"/>
  <c r="F224" i="11"/>
  <c r="F223" i="11"/>
  <c r="F222" i="11"/>
  <c r="F221" i="11"/>
  <c r="F220" i="11"/>
  <c r="F219" i="11"/>
  <c r="E31" i="11" l="1"/>
  <c r="E37" i="11"/>
  <c r="E36" i="11"/>
  <c r="E35" i="11"/>
  <c r="E34" i="11"/>
  <c r="E33" i="11"/>
  <c r="E32" i="11"/>
  <c r="J87" i="11" l="1"/>
  <c r="J80" i="11" s="1"/>
  <c r="E80" i="11" s="1"/>
  <c r="J77" i="11"/>
  <c r="I77" i="11"/>
  <c r="I74" i="11" s="1"/>
  <c r="H77" i="11"/>
  <c r="H74" i="11" s="1"/>
  <c r="G74" i="11"/>
  <c r="J74" i="11" l="1"/>
  <c r="E77" i="11"/>
  <c r="F74" i="11"/>
  <c r="E74" i="11" s="1"/>
  <c r="F214" i="11"/>
  <c r="F211" i="11" s="1"/>
  <c r="H119" i="11"/>
  <c r="H81" i="11"/>
  <c r="J119" i="11"/>
  <c r="J214" i="11"/>
  <c r="I119" i="11"/>
  <c r="I214" i="11"/>
  <c r="I211" i="11" s="1"/>
  <c r="J122" i="11"/>
  <c r="J179" i="11" s="1"/>
  <c r="J217" i="11"/>
  <c r="H214" i="11"/>
  <c r="G214" i="11"/>
  <c r="F173" i="11" l="1"/>
  <c r="J211" i="11"/>
  <c r="E214" i="11"/>
  <c r="E25" i="11" l="1"/>
  <c r="E28" i="11"/>
  <c r="E29" i="11"/>
  <c r="E41" i="11"/>
  <c r="E27" i="11" s="1"/>
  <c r="E39" i="11"/>
  <c r="E40" i="11"/>
  <c r="E108" i="11"/>
  <c r="E42" i="11"/>
  <c r="E224" i="11"/>
  <c r="J38" i="11"/>
  <c r="F10" i="11"/>
  <c r="E18" i="11"/>
  <c r="E219" i="11" s="1"/>
  <c r="E19" i="11"/>
  <c r="E220" i="11" s="1"/>
  <c r="E20" i="11"/>
  <c r="E221" i="11" s="1"/>
  <c r="E21" i="11"/>
  <c r="E222" i="11" s="1"/>
  <c r="E22" i="11"/>
  <c r="E223" i="11" s="1"/>
  <c r="F66" i="11" l="1"/>
  <c r="E105" i="11"/>
  <c r="E91" i="11"/>
  <c r="E87" i="11"/>
  <c r="E85" i="11"/>
  <c r="E84" i="11"/>
  <c r="E13" i="11"/>
  <c r="H24" i="11" l="1"/>
  <c r="H27" i="11"/>
  <c r="H69" i="11" s="1"/>
  <c r="H176" i="11" s="1"/>
  <c r="G176" i="11"/>
  <c r="E121" i="11" l="1"/>
  <c r="E118" i="11"/>
  <c r="E120" i="11"/>
  <c r="E117" i="11"/>
  <c r="F116" i="11"/>
  <c r="E119" i="11" l="1"/>
  <c r="H217" i="11"/>
  <c r="H211" i="11" s="1"/>
  <c r="H72" i="11" l="1"/>
  <c r="H179" i="11" s="1"/>
  <c r="J27" i="11"/>
  <c r="I27" i="11"/>
  <c r="I69" i="11" s="1"/>
  <c r="I176" i="11" s="1"/>
  <c r="J69" i="11" l="1"/>
  <c r="J176" i="11" s="1"/>
  <c r="H66" i="11"/>
  <c r="E69" i="11"/>
  <c r="N58" i="11" l="1"/>
  <c r="G52" i="11" l="1"/>
  <c r="H52" i="11"/>
  <c r="I52" i="11"/>
  <c r="J52" i="11"/>
  <c r="G38" i="11"/>
  <c r="G24" i="11" s="1"/>
  <c r="H38" i="11"/>
  <c r="I38" i="11"/>
  <c r="F38" i="11"/>
  <c r="E57" i="11"/>
  <c r="E56" i="11"/>
  <c r="E54" i="11"/>
  <c r="E53" i="11"/>
  <c r="E52" i="11" l="1"/>
  <c r="E38" i="11"/>
  <c r="J24" i="11"/>
  <c r="I24" i="11"/>
  <c r="E67" i="11"/>
  <c r="E68" i="11"/>
  <c r="E70" i="11"/>
  <c r="E71" i="11"/>
  <c r="E24" i="11" l="1"/>
  <c r="E43" i="11"/>
  <c r="E44" i="11"/>
  <c r="E30" i="11" s="1"/>
  <c r="G72" i="11" l="1"/>
  <c r="G217" i="11"/>
  <c r="E16" i="11"/>
  <c r="E122" i="11"/>
  <c r="G179" i="11" l="1"/>
  <c r="G66" i="11"/>
  <c r="G211" i="11"/>
  <c r="E211" i="11" s="1"/>
  <c r="E217" i="11"/>
  <c r="G116" i="11"/>
  <c r="E179" i="11" l="1"/>
  <c r="G173" i="11"/>
  <c r="G242" i="11"/>
  <c r="G17" i="11" l="1"/>
  <c r="G218" i="11" s="1"/>
  <c r="I66" i="11" l="1"/>
  <c r="E72" i="11" l="1"/>
  <c r="F17" i="11" l="1"/>
  <c r="F218" i="11" l="1"/>
  <c r="J17" i="11"/>
  <c r="J218" i="11" s="1"/>
  <c r="H17" i="11"/>
  <c r="H218" i="11" s="1"/>
  <c r="I17" i="11"/>
  <c r="I218" i="11" s="1"/>
  <c r="G10" i="11"/>
  <c r="E17" i="11" l="1"/>
  <c r="E218" i="11" s="1"/>
  <c r="H10" i="11" l="1"/>
  <c r="I10" i="11"/>
  <c r="J10" i="11"/>
  <c r="J66" i="11" s="1"/>
  <c r="E66" i="11" s="1"/>
  <c r="E11" i="11"/>
  <c r="E12" i="11"/>
  <c r="E14" i="11"/>
  <c r="E15" i="11"/>
  <c r="F81" i="11"/>
  <c r="G81" i="11"/>
  <c r="I81" i="11"/>
  <c r="J81" i="11"/>
  <c r="E82" i="11"/>
  <c r="E83" i="11"/>
  <c r="E86" i="11"/>
  <c r="H88" i="11"/>
  <c r="I88" i="11"/>
  <c r="J88" i="11"/>
  <c r="E89" i="11"/>
  <c r="E90" i="11"/>
  <c r="E92" i="11"/>
  <c r="E93" i="11"/>
  <c r="E94" i="11"/>
  <c r="E96" i="11"/>
  <c r="E97" i="11"/>
  <c r="E99" i="11"/>
  <c r="E100" i="11"/>
  <c r="G102" i="11"/>
  <c r="H102" i="11"/>
  <c r="I102" i="11"/>
  <c r="J102" i="11"/>
  <c r="E103" i="11"/>
  <c r="E104" i="11"/>
  <c r="E106" i="11"/>
  <c r="E107" i="11"/>
  <c r="J191" i="11"/>
  <c r="J206" i="11" s="1"/>
  <c r="F240" i="11"/>
  <c r="G240" i="11"/>
  <c r="H240" i="11"/>
  <c r="I240" i="11"/>
  <c r="J240" i="11"/>
  <c r="F241" i="11"/>
  <c r="G241" i="11"/>
  <c r="H241" i="11"/>
  <c r="I241" i="11"/>
  <c r="J241" i="11"/>
  <c r="F242" i="11"/>
  <c r="H242" i="11"/>
  <c r="I242" i="11"/>
  <c r="J242" i="11"/>
  <c r="F243" i="11"/>
  <c r="G243" i="11"/>
  <c r="H243" i="11"/>
  <c r="I243" i="11"/>
  <c r="J243" i="11"/>
  <c r="F244" i="11"/>
  <c r="G244" i="11"/>
  <c r="H244" i="11"/>
  <c r="I244" i="11"/>
  <c r="J244" i="11"/>
  <c r="G245" i="11"/>
  <c r="H245" i="11"/>
  <c r="I245" i="11"/>
  <c r="J245" i="11"/>
  <c r="E81" i="11" l="1"/>
  <c r="E176" i="11"/>
  <c r="E102" i="11"/>
  <c r="E88" i="11"/>
  <c r="E10" i="11"/>
  <c r="I225" i="11"/>
  <c r="G225" i="11"/>
  <c r="J225" i="11"/>
  <c r="H225" i="11"/>
  <c r="G194" i="11"/>
  <c r="G209" i="11" s="1"/>
  <c r="I192" i="11"/>
  <c r="I207" i="11" s="1"/>
  <c r="G193" i="11"/>
  <c r="G208" i="11" s="1"/>
  <c r="H190" i="11"/>
  <c r="H205" i="11" s="1"/>
  <c r="I194" i="11"/>
  <c r="I209" i="11" s="1"/>
  <c r="G192" i="11"/>
  <c r="G207" i="11" s="1"/>
  <c r="J190" i="11"/>
  <c r="J205" i="11" s="1"/>
  <c r="G189" i="11"/>
  <c r="G204" i="11" s="1"/>
  <c r="J194" i="11"/>
  <c r="J209" i="11" s="1"/>
  <c r="I191" i="11"/>
  <c r="I206" i="11" s="1"/>
  <c r="E244" i="11"/>
  <c r="E242" i="11"/>
  <c r="E238" i="11"/>
  <c r="E236" i="11"/>
  <c r="E230" i="11"/>
  <c r="E228" i="11"/>
  <c r="E226" i="11"/>
  <c r="E245" i="11"/>
  <c r="E243" i="11"/>
  <c r="E241" i="11"/>
  <c r="E237" i="11"/>
  <c r="E229" i="11"/>
  <c r="E227" i="11"/>
  <c r="F194" i="11"/>
  <c r="I193" i="11"/>
  <c r="I208" i="11" s="1"/>
  <c r="J189" i="11"/>
  <c r="J204" i="11" s="1"/>
  <c r="H239" i="11"/>
  <c r="F239" i="11"/>
  <c r="J239" i="11"/>
  <c r="I239" i="11"/>
  <c r="G239" i="11"/>
  <c r="H192" i="11"/>
  <c r="H207" i="11" s="1"/>
  <c r="H191" i="11"/>
  <c r="H206" i="11" s="1"/>
  <c r="F191" i="11"/>
  <c r="J193" i="11"/>
  <c r="J208" i="11" s="1"/>
  <c r="G191" i="11"/>
  <c r="G206" i="11" s="1"/>
  <c r="E235" i="11"/>
  <c r="E240" i="11"/>
  <c r="H116" i="11"/>
  <c r="H193" i="11"/>
  <c r="H208" i="11" s="1"/>
  <c r="G190" i="11"/>
  <c r="G205" i="11" s="1"/>
  <c r="J116" i="11"/>
  <c r="J192" i="11"/>
  <c r="J207" i="11" s="1"/>
  <c r="E177" i="11" l="1"/>
  <c r="E178" i="11"/>
  <c r="F209" i="11"/>
  <c r="F206" i="11"/>
  <c r="E191" i="11"/>
  <c r="E206" i="11" s="1"/>
  <c r="H194" i="11"/>
  <c r="H209" i="11" s="1"/>
  <c r="F190" i="11"/>
  <c r="F192" i="11"/>
  <c r="E225" i="11"/>
  <c r="F193" i="11"/>
  <c r="E239" i="11"/>
  <c r="J173" i="11"/>
  <c r="J188" i="11" s="1"/>
  <c r="J203" i="11" s="1"/>
  <c r="F189" i="11"/>
  <c r="H173" i="11"/>
  <c r="H189" i="11"/>
  <c r="H204" i="11" s="1"/>
  <c r="G188" i="11"/>
  <c r="G203" i="11" s="1"/>
  <c r="F204" i="11" l="1"/>
  <c r="F208" i="11"/>
  <c r="E193" i="11"/>
  <c r="E208" i="11" s="1"/>
  <c r="F207" i="11"/>
  <c r="E192" i="11"/>
  <c r="E207" i="11" s="1"/>
  <c r="F205" i="11"/>
  <c r="E194" i="11"/>
  <c r="E209" i="11" s="1"/>
  <c r="F188" i="11"/>
  <c r="H188" i="11"/>
  <c r="H203" i="11" s="1"/>
  <c r="F203" i="11" l="1"/>
  <c r="E174" i="11"/>
  <c r="E233" i="11"/>
  <c r="I189" i="11" l="1"/>
  <c r="E232" i="11"/>
  <c r="I204" i="11" l="1"/>
  <c r="E189" i="11"/>
  <c r="E204" i="11" s="1"/>
  <c r="I116" i="11"/>
  <c r="E116" i="11" s="1"/>
  <c r="E175" i="11"/>
  <c r="E234" i="11"/>
  <c r="I190" i="11" l="1"/>
  <c r="I173" i="11"/>
  <c r="E173" i="11" s="1"/>
  <c r="I205" i="11" l="1"/>
  <c r="E190" i="11"/>
  <c r="E205" i="11" s="1"/>
  <c r="I188" i="11"/>
  <c r="I203" i="11" l="1"/>
  <c r="E188" i="11"/>
  <c r="E203" i="11" s="1"/>
  <c r="E109" i="11"/>
</calcChain>
</file>

<file path=xl/sharedStrings.xml><?xml version="1.0" encoding="utf-8"?>
<sst xmlns="http://schemas.openxmlformats.org/spreadsheetml/2006/main" count="471" uniqueCount="175">
  <si>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</si>
  <si>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</si>
  <si>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</si>
  <si>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</si>
  <si>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</si>
  <si>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</si>
  <si>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</si>
  <si>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</si>
  <si>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Итого по подпрограмме I</t>
  </si>
  <si>
    <t>2023 г.</t>
  </si>
  <si>
    <t>Итого по подпрограмме II</t>
  </si>
  <si>
    <t>Подпрограмма II "Информационное обеспечение деятельности органов местного самоуправления Нефтеюганского района"</t>
  </si>
  <si>
    <r>
      <t xml:space="preserve">Задача 1. </t>
    </r>
    <r>
      <rPr>
        <sz val="12"/>
        <rFont val="Times New Roman"/>
        <family val="1"/>
        <charset val="204"/>
      </rPr>
      <t>Повышение информационной открытости органов местного самоуправления муниципального образования Нефтеюганский район.</t>
    </r>
  </si>
  <si>
    <t xml:space="preserve">Цель. Обеспечение реализации прав граждан на получение информации о деятельности  органов местного самоуправления и социально-экономическом развитии муниципального образования Нефтеюганский район.  
</t>
  </si>
  <si>
    <t>в том числе</t>
  </si>
  <si>
    <t>Финансовые затраты</t>
  </si>
  <si>
    <t>Подпрограмма I  "Поддержка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самоуправления"</t>
  </si>
  <si>
    <r>
      <t>Задача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Обеспечение информационной открытости органов местного самоуправления Нефтеюганского района</t>
    </r>
  </si>
  <si>
    <t>средства по Соглашениям по передаче полномочий*</t>
  </si>
  <si>
    <t>средства поселений **</t>
  </si>
  <si>
    <t xml:space="preserve"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</si>
  <si>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>Процессная часть</t>
  </si>
  <si>
    <t xml:space="preserve">Проектная часть
</t>
  </si>
  <si>
    <t>Распределение финансовых ресурсов  муниципальной программы</t>
  </si>
  <si>
    <t>№ структурного элемента (основного мероприятия)</t>
  </si>
  <si>
    <t>1.1.</t>
  </si>
  <si>
    <t>1.2.</t>
  </si>
  <si>
    <t>1.3.</t>
  </si>
  <si>
    <t>2.1.</t>
  </si>
  <si>
    <t>Прочие расходы</t>
  </si>
  <si>
    <t>Инвестиции в объекты муниципальной собственности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</si>
  <si>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</si>
  <si>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</si>
  <si>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</si>
  <si>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наличии), либо реквизиты нормативного правового акта утвержденного порядка</t>
  </si>
  <si>
    <t>Таблица 3</t>
  </si>
  <si>
    <t>Задачи                                                                                                                                                                                                                                                                                                            
1. Обеспечение поддержки гражданских инициатив.                                                                                                                                                                                                                         
2.Создание условий для развития форм непосредственного осуществления населением местного самоуправления и участия населения в осуществлении местного самоуправления.</t>
  </si>
  <si>
    <t xml:space="preserve">4. Оказание имущественной поддержки СОНКО НР путем передачи во владение и (или) в пользование СО НКО муниципального имущества. 
Некоммерческим организациям - исполнителям общественно полезных услуг меры имущественной поддержки предоставляются на срок не менее двух лет.
Некоммерческие организации - исполнители общественно полезных услуг, имеют право на приоритетное получение мер поддержки. 
</t>
  </si>
  <si>
    <t xml:space="preserve">Приобретение (изготовление) методических и иных материалов для развития форм  непосредственного  осуществления населением местного самоуправления и участия населения в осуществлении местного самоуправления,  проведение обучающихся семинаров для руководителей и специалистов органов местного самоуправления, органов ТОС, проведение мероприятий, направленных на популяризацию форм участия населения, оплата расходов, связанных с участием лиц, входящих в состав органов территориальных общественных самоуправлений, сельских старост, в форумах, семинарах, конференциях, "круглых столах" 
</t>
  </si>
  <si>
    <t>Проведение конкурсного отбора инициативных проектов, направленных на решение вопросов местного значения муниципального образования Нефтеюганский муниципальный район Ханты-Мансийского автономного округа - Югры. 
С инициативой о внесении инициативного проекта в администрацию Нефтеюганского района вправе выступить:
- инициативная группа численностью не менее пяти граждан, достигших шестнадцатилетнего возраста и проживающих на территории Нефтеюганского района;
- органы территориального общественного самоуправления, осуществляющие свою деятельность на территории Нефтеюганского района;
- старосты сельского населенного пункта;
- индивидуальные предприниматели, осуществляющие свою деятельность на территории Нефтеюганского района;
- юридические лица, осуществляющие свою деятельность на территории Нефтеюганского района, в том числе социально ориентированные некоммерческие организации;
- структурные подразделения органов местного самоуправления Нефтеюганского района.</t>
  </si>
  <si>
    <t>Подготовка и размещение информации в СМИ о социально-экономическом, общественном развитии Нефтеюганского района (Приобретение информационных материалов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изготовлению и трансляции (опубликованию) информации о социально-экономическом, общественном развитии Нефтеюганского района).</t>
  </si>
  <si>
    <t>Подготовка и размещение информации в СМИ в рамках муниципального задания (Опубликование в печатном СМИ нормативных правовых актов ОМСУ муниципального образования, материалов о деятельности ОМСУ, социально-экономическом развитии Нефтеюганского района.)</t>
  </si>
  <si>
    <t>Информационно-презентационное обеспечение мероприятий, развитие территориального маркетинга и брендинга. (Приобретение информационных, видео и фотоматериалов о Нефтеюганском районе, презентационной продукции, в том числе на электронных носителях; размещение социально-значимой информации на широкоформатных поверхностях: баннеры, баннеры на каркасе, брандмауэры, щиты, растяжки, роллерные стенды, сити-форматы, пресс воллы, постеры,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информационно-презентационному обеспечению мероприятий.                                                       Проведение мероприятий по позиционированию и брендированию Нефтеюганского района; разработка брендбука; продвижение бренда Нефтеюганского района.)</t>
  </si>
  <si>
    <t>Проведение социологического опроса (социологические исследования по анализу степени удовлетворённости населения работой ОМСУ и качеством предоставления муниципальных услуг)</t>
  </si>
  <si>
    <t>Подпрограмма 2 «Информационное обеспечение деятельности органов местного самоуправления Нефтеюганского района»</t>
  </si>
  <si>
    <t>Подпрограмма 1 «Поддержка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самоуправления»</t>
  </si>
  <si>
    <t>2. Оказание информационной поддержки СОНКО НР путем:
– размещения информации в разделе «Развитие гражданского общества» официального сайта ОМСУ Нефтеюганского района в сети «Интернет», касающейся деятельности СО НКО;
– предоставления бесплатной печатной площади в общественно-политической газете Нефтеюганского района «Югорское обозрение».</t>
  </si>
  <si>
    <t xml:space="preserve">1. Оказание финансовой поддержки СОНКО НР путем предоставления на конкурсной основе субсидий из бюджета муниципального образования Нефтеюганский район.
Некоммерческим организациям - исполнителям общественно полезных услуг указанные субсидии предоставляются на срок не менее двух лет. 
Некоммерческие организации - исполнители общественно полезных услуг, имеют право на приоритетное получение мер поддержки. </t>
  </si>
  <si>
    <t xml:space="preserve">Структурный элемент (основное мероприятие) муниципальной программы </t>
  </si>
  <si>
    <t xml:space="preserve">Ответственный исполнитель / соисполнитель </t>
  </si>
  <si>
    <t>на реализацию (тыс. рублей)</t>
  </si>
  <si>
    <t xml:space="preserve">Постановление администрации Нефтеюганского района от 15.06.2016 № 853-па-нпа «О субсидиях из бюджета Нефтеюганского района социально ориентированным некоммерческим организациям, осуществляющим деятельность в Нефтеюганском районе, на реализацию программ (проектов)».
</t>
  </si>
  <si>
    <t>2024 г.</t>
  </si>
  <si>
    <t>2025 г.</t>
  </si>
  <si>
    <t>2026 г.</t>
  </si>
  <si>
    <t>2027-2030 гг.</t>
  </si>
  <si>
    <t>1.4.</t>
  </si>
  <si>
    <t>3. Оказание консультационной поддержки СОНКО НР путем проведения консультационной работы с представителями СО НКО по вопросам:
– подготовки необходимых документов для внесения изменений в учредительные  документы;
– проведения организационных мероприятий;
– участия в окружных мероприятиях, организуемых для СО НКО;
– участия СО НКО в конкурсах на получение грантов из бюджетов  Ханты-Мансийского автономного округа – Югры и Российской Федерации;
– иной деятельности в соответствии с требованиями законодательства Российской Федерации.</t>
  </si>
  <si>
    <t xml:space="preserve">Проведение обучающих тренингов, семинаров, мастер-классов для сотрудников СОНКО и гражданских активистов с целью повышения профессиональных компетенций. 
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</si>
  <si>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</si>
  <si>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</si>
  <si>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№ 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</si>
  <si>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</si>
  <si>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</si>
  <si>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</si>
  <si>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</si>
  <si>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</si>
  <si>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</si>
  <si>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</si>
  <si>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</si>
  <si>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2027-2030 г</t>
  </si>
  <si>
    <t xml:space="preserve">Доля реализованных инициативных проектов 
в Нефтеюганском районе, (%)
</t>
  </si>
  <si>
    <t>Основное мероприятие 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</si>
  <si>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 xml:space="preserve">Основное мероприятие: «Оказание поддержки  социально ориентированным некоммерческим организациям 
в Нефтеюганском районе» </t>
  </si>
  <si>
    <t>Основное мероприятие «Организация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</si>
  <si>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>Основное мероприятие: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</t>
  </si>
  <si>
    <t>Основное мероприятие: "Реализация инициативных проектов в Нефтеюганском районе"</t>
  </si>
  <si>
    <t xml:space="preserve">Основное мероприятие: «Обеспечение доступа граждан к социально, экономически и общественно значимой информации» </t>
  </si>
  <si>
    <t>Управление по связям
 с общественностью администрации Нефтеюганского района</t>
  </si>
  <si>
    <t>Департамент культуры и спорта Нефтеюганского района</t>
  </si>
  <si>
    <t>Таблица 2</t>
  </si>
  <si>
    <t xml:space="preserve">Департамент строительства и жилищно-коммунального комплекса Нефтеюганского района </t>
  </si>
  <si>
    <t>Ответственный исполнитель:
Управление по связям с общественностью администрации Нефтеюганского района</t>
  </si>
  <si>
    <t xml:space="preserve"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
</t>
  </si>
  <si>
    <t xml:space="preserve">Основное мероприятие "Оказание  поддержки социально ориентированным некоммерческим организациям в Нефтеюганском районе" (Целевой показатель 1 таблицы 1; показатель 1 таблицы 8) </t>
  </si>
  <si>
    <t>Основное мероприятие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 (Целевой показатель 2 таблицы 1)</t>
  </si>
  <si>
    <t xml:space="preserve">Основное мероприятие "Реализация инициативных проектов в Нефтеюганском районе"  (Показатель 2 таблицы 8)  </t>
  </si>
  <si>
    <t>Основное мероприятие "Обеспечение доступа граждан к социально, экономически и общественно значимой информации" 
(Целевой показатель 3 таблицы 1)</t>
  </si>
  <si>
    <t>Таблица 4</t>
  </si>
  <si>
    <t>Перечень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</si>
  <si>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</si>
  <si>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</si>
  <si>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</si>
  <si>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</si>
  <si>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</si>
  <si>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</si>
  <si>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</si>
  <si>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 xml:space="preserve">Механизм реализации </t>
  </si>
  <si>
    <t>Заказчик по строительству (приобретению)</t>
  </si>
  <si>
    <t xml:space="preserve">в том числе </t>
  </si>
  <si>
    <t>2023 год</t>
  </si>
  <si>
    <t>2024 год</t>
  </si>
  <si>
    <t>2025 год</t>
  </si>
  <si>
    <t>2026-2030 годы</t>
  </si>
  <si>
    <t>средства по Соглашениям по передаче полномочий</t>
  </si>
  <si>
    <t>средства поселений</t>
  </si>
  <si>
    <t>Итого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</si>
  <si>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</si>
  <si>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</si>
  <si>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</si>
  <si>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</si>
  <si>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</si>
  <si>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</si>
  <si>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</si>
  <si>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</si>
  <si>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</si>
  <si>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</si>
  <si>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</si>
  <si>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</si>
  <si>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</si>
  <si>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</si>
  <si>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</si>
  <si>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</si>
  <si>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</si>
  <si>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</si>
  <si>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</si>
  <si>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</si>
  <si>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01.01.2023 года</t>
  </si>
  <si>
    <t>2026 год</t>
  </si>
  <si>
    <t>2027-2030 год</t>
  </si>
  <si>
    <t>Управление по вопросам местного самоуправления и обращениям граждан администрации Нефтеюганского района</t>
  </si>
  <si>
    <t xml:space="preserve">Уровень удовлетворенности граждан деятельностью социально ориентированных некоммерческих организаций, (%) 
</t>
  </si>
  <si>
    <t>Постановление администрации Нефтеюганского района от 30.09.2015 № 1809-па 
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</si>
  <si>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>Объем бузусловных обязательств</t>
  </si>
  <si>
    <t>Объем условных обязательств</t>
  </si>
  <si>
    <t xml:space="preserve">Соисполнитель 3
Департамент культуры и спорта Нефтеюганского района </t>
  </si>
  <si>
    <t>Соисполнитель 4
Департамент строительства и жилищно-коммунального комплекса  Нефтеюганского района</t>
  </si>
  <si>
    <t>Cоисполнитель 1
Управление по вопросам местного самоуправления и обращениям граждан администрации Нефтеюганского района</t>
  </si>
  <si>
    <t>Сведения о прогнозных условных и безусловных обязательств, возникающих при исполнении концессионного соглашения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</si>
  <si>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</si>
  <si>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Подпрограмма III "Молодежь Нефтеюганского района"</t>
  </si>
  <si>
    <t>3.1.</t>
  </si>
  <si>
    <t>3.2.</t>
  </si>
  <si>
    <t>3.3.</t>
  </si>
  <si>
    <t>3.4.</t>
  </si>
  <si>
    <t>Итого по подпрограмме III</t>
  </si>
  <si>
    <t>Цель 2. Повышение эффективности реализации молодежной политики в интересах инновационного социально ориентированного развития Нефтеюганского района</t>
  </si>
  <si>
    <t xml:space="preserve">Региональный проект "Социальная активность" </t>
  </si>
  <si>
    <t>Организация, проведение и участие в мероприятиях, направленных на развитие и поддержку добровольчества (волонтерства)</t>
  </si>
  <si>
    <t>Реализация мер, направленных на выявление, развитие и поддержку талантливой и творческой молодежи</t>
  </si>
  <si>
    <t>Организация, проведение и участие в мероприятиях, направленных на профессиональную ориентацию и  временную занятость несовершеннолетних граждан</t>
  </si>
  <si>
    <t>Организация, проведение и участие в мероприятиях гражданско-патриотического и правового воспитания молодежи</t>
  </si>
  <si>
    <t xml:space="preserve">Организация, проведение и участие в мероприятиях по формированию  положительной мотивации и подготовки допризывной молодежи к прохождению военной службы. Развитие материально-технической базы  кадетских классов и военно-патриотических клубов и объединений </t>
  </si>
  <si>
    <t xml:space="preserve">Цель 1. Обеспечение и реализация условий для формирования современного гражданского общества и обеспечение конституционных прав граждан на получение достоверной информации о социально-экономическом развитии Нефтеюганского района.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</si>
  <si>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Подпрограмма 3 «Молодежь Нефтеюганского района</t>
  </si>
  <si>
    <t xml:space="preserve"> Департамент образования Нефтеюганского района</t>
  </si>
  <si>
    <t>Соисполнитель 5
Отдел по делам молодежи администрации Нефтеюганского района</t>
  </si>
  <si>
    <t>Соисполнитель 2
Департамент образования Нефтеюганского района</t>
  </si>
  <si>
    <t>Отдел по делам молодежи администрации Нефтеюганского района</t>
  </si>
  <si>
    <t>Управление по связям с общественностью администрации Нефтеюганского района, Департамент образования  Нефтеюганского района, Департамент культуры и спорта Нефтеюганского района, Отдел по делам молодежи администрации Нефтеюганского района, в том числе</t>
  </si>
  <si>
    <t>Департамент образования  Нефтеюганского района</t>
  </si>
  <si>
    <t>Управление по связям
 с общественностью администрации Нефтеюганского района, Департамент образования Нефтеюганского района, Департамент культуры и спорта Нефтеюганского района, Департамент строительства и жилищно-коммунального комплекса Нефтеюганского района, в том числе:</t>
  </si>
  <si>
    <t xml:space="preserve">Департамент образования Нефтеюганского района , Отдел по делам молодежи администрации Нефтеюганского района </t>
  </si>
  <si>
    <t xml:space="preserve">Основное мероприятие "Создание условий для вовлечения молодежи в активную социальную деятельность. Поддержка общественных инициатив и проектов, в том числе в сфере добровольчества (волонтерства)"   </t>
  </si>
  <si>
    <t>Основное мероприятие "Создание условий для развития гражданско-патриотических, военно-патриотических качеств молодежи"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</si>
  <si>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</t>
  </si>
  <si>
    <t>Региональный проект "Социальная активность" ( Целевой показатель  4 таблицы 1)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</si>
  <si>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 (Целевой показатель 4 таблицы 1 )</t>
  </si>
  <si>
    <t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(Целевой показатель  4 таблицы 1)</t>
  </si>
  <si>
    <t>Основное мероприятие "Создание условий для развития 
гражданско-патриотических, военно-патриотических качеств молодежи"(Целевой показатель 4 таблицы 1)</t>
  </si>
  <si>
    <t>Задача 4. Обеспечение эффективной системы социализации и самореализации молодежи, развитие потенциала молодежи</t>
  </si>
  <si>
    <t>».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</si>
  <si>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</si>
  <si>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Обеспечение деятельности муниципального автономного учреждения Нефтеюганского района «Перспектива»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</si>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</sst>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р_._-;\-* #,##0.00_р_._-;_-* &quot;-&quot;??_р_._-;_-@_-"/>
    <numFmt numFmtId="165" formatCode="_-* #,##0.00\ _₽_-;\-* #,##0.00\ _₽_-;_-* &quot;-&quot;??\ _₽_-;_-@_-"/>
    <numFmt numFmtId="166" formatCode="#,##0.00000"/>
    <numFmt numFmtId="167" formatCode="_-* #,##0.00000_р_._-;\-* #,##0.00000_р_._-;_-* &quot;-&quot;?????_р_._-;_-@_-"/>
    <numFmt numFmtId="168" formatCode="_-* #,##0.0000000\ _₽_-;\-* #,##0.0000000\ _₽_-;_-* &quot;-&quot;???????\ _₽_-;_-@_-"/>
    <numFmt numFmtId="169" formatCode="_-* #,##0.00000_р_._-;\-* #,##0.00000_р_._-;_-* &quot;-&quot;??_р_._-;_-@_-"/>
    <numFmt numFmtId="170" formatCode="#,##0.0"/>
    <numFmt numFmtId="171" formatCode="_-* #,##0.00000\ _₽_-;\-* #,##0.00000\ _₽_-;_-* &quot;-&quot;?????\ _₽_-;_-@_-"/>
    <numFmt numFmtId="172" formatCode="0.0"/>
  </numFmts>
  <fonts count="39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5"/>
      <name val="Arial"/>
      <family val="2"/>
      <charset val="204"/>
    </font>
    <font>
      <b/>
      <sz val="13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5" fillId="0" borderId="0"/>
    <xf numFmtId="16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3" fillId="0" borderId="0"/>
  </cellStyleXfs>
  <cellXfs count="344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2"/>
    <xf numFmtId="0" fontId="9" fillId="0" borderId="0" xfId="2" applyFont="1" applyFill="1"/>
    <xf numFmtId="0" fontId="5" fillId="3" borderId="0" xfId="2" applyFill="1"/>
    <xf numFmtId="167" fontId="5" fillId="0" borderId="0" xfId="2" applyNumberFormat="1" applyFill="1" applyAlignment="1">
      <alignment vertical="center"/>
    </xf>
    <xf numFmtId="0" fontId="5" fillId="4" borderId="0" xfId="2" applyFill="1"/>
    <xf numFmtId="0" fontId="2" fillId="0" borderId="0" xfId="0" applyFont="1" applyAlignment="1">
      <alignment vertical="top" wrapText="1"/>
    </xf>
    <xf numFmtId="164" fontId="12" fillId="0" borderId="1" xfId="2" applyNumberFormat="1" applyFont="1" applyFill="1" applyBorder="1" applyAlignment="1">
      <alignment horizontal="left" vertical="center" wrapText="1"/>
    </xf>
    <xf numFmtId="164" fontId="13" fillId="0" borderId="1" xfId="2" applyNumberFormat="1" applyFont="1" applyFill="1" applyBorder="1" applyAlignment="1">
      <alignment horizontal="left" vertical="center" wrapText="1"/>
    </xf>
    <xf numFmtId="0" fontId="5" fillId="0" borderId="0" xfId="2" applyFill="1"/>
    <xf numFmtId="0" fontId="3" fillId="0" borderId="0" xfId="2" applyFont="1" applyFill="1"/>
    <xf numFmtId="0" fontId="5" fillId="0" borderId="5" xfId="2" applyFill="1" applyBorder="1"/>
    <xf numFmtId="0" fontId="2" fillId="0" borderId="1" xfId="0" applyFont="1" applyFill="1" applyBorder="1" applyAlignment="1">
      <alignment horizontal="justify" vertical="top" wrapText="1"/>
    </xf>
    <xf numFmtId="164" fontId="5" fillId="0" borderId="0" xfId="2" applyNumberFormat="1" applyFill="1"/>
    <xf numFmtId="0" fontId="5" fillId="0" borderId="0" xfId="2" applyFill="1" applyAlignment="1">
      <alignment vertical="center"/>
    </xf>
    <xf numFmtId="164" fontId="5" fillId="0" borderId="0" xfId="2" applyNumberForma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5" fillId="5" borderId="0" xfId="2" applyFill="1"/>
    <xf numFmtId="164" fontId="14" fillId="0" borderId="0" xfId="2" applyNumberFormat="1" applyFont="1" applyFill="1" applyBorder="1" applyAlignment="1">
      <alignment horizontal="center" vertical="center" wrapText="1"/>
    </xf>
    <xf numFmtId="167" fontId="8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3" fillId="6" borderId="1" xfId="0" applyFont="1" applyFill="1" applyBorder="1" applyAlignment="1">
      <alignment horizontal="left" vertical="top" wrapText="1"/>
    </xf>
    <xf numFmtId="0" fontId="2" fillId="6" borderId="15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center" vertical="top" wrapText="1"/>
    </xf>
    <xf numFmtId="0" fontId="30" fillId="0" borderId="16" xfId="0" applyFont="1" applyBorder="1" applyAlignment="1">
      <alignment vertical="top" wrapText="1"/>
    </xf>
    <xf numFmtId="167" fontId="20" fillId="0" borderId="1" xfId="3" applyNumberFormat="1" applyFont="1" applyFill="1" applyBorder="1" applyAlignment="1">
      <alignment horizontal="center" vertical="center"/>
    </xf>
    <xf numFmtId="0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/>
    </xf>
    <xf numFmtId="167" fontId="14" fillId="0" borderId="1" xfId="3" applyNumberFormat="1" applyFont="1" applyFill="1" applyBorder="1" applyAlignment="1">
      <alignment horizontal="center" vertical="center"/>
    </xf>
    <xf numFmtId="167" fontId="20" fillId="0" borderId="1" xfId="3" applyNumberFormat="1" applyFont="1" applyFill="1" applyBorder="1" applyAlignment="1">
      <alignment vertical="center"/>
    </xf>
    <xf numFmtId="167" fontId="20" fillId="0" borderId="1" xfId="1" applyNumberFormat="1" applyFont="1" applyFill="1" applyBorder="1" applyAlignment="1">
      <alignment vertical="center"/>
    </xf>
    <xf numFmtId="164" fontId="5" fillId="0" borderId="0" xfId="2" applyNumberFormat="1" applyFill="1" applyBorder="1"/>
    <xf numFmtId="167" fontId="24" fillId="0" borderId="1" xfId="3" applyNumberFormat="1" applyFont="1" applyFill="1" applyBorder="1" applyAlignment="1">
      <alignment horizontal="center" vertical="center"/>
    </xf>
    <xf numFmtId="167" fontId="24" fillId="0" borderId="1" xfId="1" applyNumberFormat="1" applyFont="1" applyFill="1" applyBorder="1" applyAlignment="1">
      <alignment horizontal="center" vertical="center"/>
    </xf>
    <xf numFmtId="167" fontId="24" fillId="0" borderId="1" xfId="3" applyNumberFormat="1" applyFont="1" applyFill="1" applyBorder="1" applyAlignment="1">
      <alignment vertical="center"/>
    </xf>
    <xf numFmtId="167" fontId="14" fillId="0" borderId="1" xfId="1" applyNumberFormat="1" applyFont="1" applyFill="1" applyBorder="1" applyAlignment="1">
      <alignment horizontal="center" vertical="center"/>
    </xf>
    <xf numFmtId="165" fontId="5" fillId="0" borderId="0" xfId="2" applyNumberFormat="1" applyFill="1"/>
    <xf numFmtId="168" fontId="5" fillId="0" borderId="0" xfId="2" applyNumberFormat="1" applyFill="1"/>
    <xf numFmtId="167" fontId="5" fillId="0" borderId="0" xfId="2" applyNumberFormat="1" applyFill="1" applyBorder="1" applyAlignment="1">
      <alignment vertical="center"/>
    </xf>
    <xf numFmtId="164" fontId="31" fillId="0" borderId="10" xfId="2" applyNumberFormat="1" applyFont="1" applyFill="1" applyBorder="1" applyAlignment="1">
      <alignment vertical="top" wrapText="1"/>
    </xf>
    <xf numFmtId="164" fontId="31" fillId="0" borderId="0" xfId="2" applyNumberFormat="1" applyFont="1" applyFill="1" applyAlignment="1">
      <alignment vertical="top" wrapText="1"/>
    </xf>
    <xf numFmtId="0" fontId="3" fillId="0" borderId="0" xfId="2" applyFont="1" applyFill="1" applyAlignment="1">
      <alignment vertical="center"/>
    </xf>
    <xf numFmtId="1" fontId="3" fillId="0" borderId="1" xfId="2" applyNumberFormat="1" applyFont="1" applyFill="1" applyBorder="1" applyAlignment="1">
      <alignment horizontal="center" vertical="center" wrapText="1"/>
    </xf>
    <xf numFmtId="1" fontId="5" fillId="0" borderId="0" xfId="2" applyNumberFormat="1" applyFont="1" applyFill="1"/>
    <xf numFmtId="0" fontId="3" fillId="0" borderId="1" xfId="2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1" xfId="0" applyFont="1" applyFill="1" applyBorder="1" applyAlignment="1">
      <alignment vertical="center" wrapText="1"/>
    </xf>
    <xf numFmtId="167" fontId="13" fillId="0" borderId="1" xfId="2" applyNumberFormat="1" applyFont="1" applyFill="1" applyBorder="1" applyAlignment="1">
      <alignment horizontal="left" vertical="center" wrapText="1"/>
    </xf>
    <xf numFmtId="167" fontId="12" fillId="0" borderId="1" xfId="2" applyNumberFormat="1" applyFont="1" applyFill="1" applyBorder="1" applyAlignment="1">
      <alignment horizontal="left" vertical="center" wrapText="1"/>
    </xf>
    <xf numFmtId="1" fontId="5" fillId="0" borderId="1" xfId="2" applyNumberFormat="1" applyFont="1" applyFill="1" applyBorder="1"/>
    <xf numFmtId="170" fontId="3" fillId="0" borderId="1" xfId="2" applyNumberFormat="1" applyFont="1" applyFill="1" applyBorder="1" applyAlignment="1">
      <alignment horizontal="center" vertical="center" wrapText="1"/>
    </xf>
    <xf numFmtId="169" fontId="8" fillId="0" borderId="0" xfId="1" applyNumberFormat="1" applyFont="1" applyFill="1" applyBorder="1"/>
    <xf numFmtId="0" fontId="33" fillId="0" borderId="0" xfId="5" applyFill="1"/>
    <xf numFmtId="0" fontId="33" fillId="0" borderId="0" xfId="5"/>
    <xf numFmtId="3" fontId="3" fillId="0" borderId="1" xfId="5" applyNumberFormat="1" applyFont="1" applyFill="1" applyBorder="1" applyAlignment="1">
      <alignment horizontal="center" vertical="center" wrapText="1"/>
    </xf>
    <xf numFmtId="3" fontId="3" fillId="0" borderId="4" xfId="5" applyNumberFormat="1" applyFont="1" applyFill="1" applyBorder="1" applyAlignment="1">
      <alignment horizontal="center" vertical="center" wrapText="1"/>
    </xf>
    <xf numFmtId="1" fontId="3" fillId="0" borderId="1" xfId="5" applyNumberFormat="1" applyFont="1" applyFill="1" applyBorder="1" applyAlignment="1">
      <alignment horizontal="center" vertical="center" wrapText="1"/>
    </xf>
    <xf numFmtId="0" fontId="35" fillId="0" borderId="1" xfId="5" applyFont="1" applyFill="1" applyBorder="1" applyAlignment="1">
      <alignment horizontal="left" vertical="center" wrapText="1"/>
    </xf>
    <xf numFmtId="171" fontId="36" fillId="0" borderId="1" xfId="5" applyNumberFormat="1" applyFont="1" applyFill="1" applyBorder="1" applyAlignment="1">
      <alignment horizontal="right" vertical="center" wrapText="1"/>
    </xf>
    <xf numFmtId="0" fontId="37" fillId="0" borderId="1" xfId="5" applyFont="1" applyFill="1" applyBorder="1" applyAlignment="1">
      <alignment horizontal="left" vertical="center" wrapText="1"/>
    </xf>
    <xf numFmtId="171" fontId="34" fillId="0" borderId="1" xfId="5" applyNumberFormat="1" applyFont="1" applyFill="1" applyBorder="1" applyAlignment="1">
      <alignment horizontal="right" vertical="center" wrapText="1"/>
    </xf>
    <xf numFmtId="171" fontId="34" fillId="0" borderId="4" xfId="5" applyNumberFormat="1" applyFont="1" applyFill="1" applyBorder="1" applyAlignment="1">
      <alignment horizontal="right" vertical="center" wrapText="1"/>
    </xf>
    <xf numFmtId="1" fontId="3" fillId="0" borderId="1" xfId="5" applyNumberFormat="1" applyFont="1" applyFill="1" applyBorder="1" applyAlignment="1">
      <alignment horizontal="left" vertical="center" wrapText="1"/>
    </xf>
    <xf numFmtId="171" fontId="30" fillId="6" borderId="1" xfId="5" applyNumberFormat="1" applyFont="1" applyFill="1" applyBorder="1" applyAlignment="1">
      <alignment vertical="center" wrapText="1"/>
    </xf>
    <xf numFmtId="171" fontId="30" fillId="0" borderId="1" xfId="5" applyNumberFormat="1" applyFont="1" applyFill="1" applyBorder="1" applyAlignment="1">
      <alignment vertical="center" wrapText="1"/>
    </xf>
    <xf numFmtId="3" fontId="3" fillId="0" borderId="1" xfId="5" applyNumberFormat="1" applyFont="1" applyFill="1" applyBorder="1" applyAlignment="1">
      <alignment horizontal="left" vertical="center" wrapText="1"/>
    </xf>
    <xf numFmtId="171" fontId="30" fillId="0" borderId="1" xfId="5" applyNumberFormat="1" applyFont="1" applyFill="1" applyBorder="1" applyAlignment="1">
      <alignment horizontal="right" vertical="center" wrapText="1"/>
    </xf>
    <xf numFmtId="171" fontId="30" fillId="0" borderId="4" xfId="5" applyNumberFormat="1" applyFont="1" applyFill="1" applyBorder="1" applyAlignment="1">
      <alignment horizontal="right" vertical="center" wrapText="1"/>
    </xf>
    <xf numFmtId="3" fontId="10" fillId="0" borderId="1" xfId="5" applyNumberFormat="1" applyFont="1" applyFill="1" applyBorder="1" applyAlignment="1">
      <alignment horizontal="left" vertical="center" wrapText="1"/>
    </xf>
    <xf numFmtId="171" fontId="38" fillId="0" borderId="1" xfId="5" applyNumberFormat="1" applyFont="1" applyFill="1" applyBorder="1" applyAlignment="1">
      <alignment horizontal="right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0" xfId="5" applyNumberFormat="1" applyFont="1" applyFill="1" applyBorder="1" applyAlignment="1">
      <alignment horizontal="left" vertical="center" wrapText="1"/>
    </xf>
    <xf numFmtId="171" fontId="34" fillId="0" borderId="0" xfId="5" applyNumberFormat="1" applyFont="1" applyFill="1" applyBorder="1" applyAlignment="1">
      <alignment horizontal="center" vertical="center" wrapText="1"/>
    </xf>
    <xf numFmtId="172" fontId="3" fillId="0" borderId="0" xfId="5" applyNumberFormat="1" applyFont="1" applyFill="1" applyBorder="1" applyAlignment="1">
      <alignment horizontal="center" vertical="center" wrapText="1"/>
    </xf>
    <xf numFmtId="3" fontId="3" fillId="0" borderId="0" xfId="5" applyNumberFormat="1" applyFont="1" applyFill="1" applyBorder="1" applyAlignment="1">
      <alignment horizontal="left" vertical="center" wrapText="1"/>
    </xf>
    <xf numFmtId="171" fontId="34" fillId="0" borderId="0" xfId="5" applyNumberFormat="1" applyFont="1" applyFill="1" applyBorder="1" applyAlignment="1">
      <alignment horizontal="right" vertical="center" wrapText="1"/>
    </xf>
    <xf numFmtId="0" fontId="9" fillId="0" borderId="0" xfId="5" applyFont="1" applyFill="1" applyBorder="1" applyAlignment="1">
      <alignment horizontal="center"/>
    </xf>
    <xf numFmtId="0" fontId="9" fillId="0" borderId="0" xfId="5" applyFont="1" applyFill="1"/>
    <xf numFmtId="0" fontId="3" fillId="0" borderId="0" xfId="5" applyFont="1" applyFill="1"/>
    <xf numFmtId="2" fontId="3" fillId="0" borderId="15" xfId="5" applyNumberFormat="1" applyFont="1" applyFill="1" applyBorder="1" applyAlignment="1">
      <alignment horizontal="center" vertical="center" wrapText="1"/>
    </xf>
    <xf numFmtId="1" fontId="30" fillId="0" borderId="1" xfId="5" applyNumberFormat="1" applyFont="1" applyFill="1" applyBorder="1" applyAlignment="1">
      <alignment horizontal="center" vertical="center" wrapText="1"/>
    </xf>
    <xf numFmtId="1" fontId="5" fillId="0" borderId="0" xfId="5" applyNumberFormat="1" applyFont="1" applyFill="1"/>
    <xf numFmtId="3" fontId="3" fillId="0" borderId="15" xfId="5" applyNumberFormat="1" applyFont="1" applyFill="1" applyBorder="1" applyAlignment="1">
      <alignment horizontal="center" vertical="center" wrapText="1"/>
    </xf>
    <xf numFmtId="0" fontId="37" fillId="0" borderId="1" xfId="5" applyFont="1" applyFill="1" applyBorder="1" applyAlignment="1">
      <alignment horizontal="center" vertical="center" wrapText="1"/>
    </xf>
    <xf numFmtId="0" fontId="5" fillId="0" borderId="0" xfId="5" applyFont="1" applyFill="1" applyAlignment="1">
      <alignment vertical="center"/>
    </xf>
    <xf numFmtId="0" fontId="3" fillId="0" borderId="15" xfId="5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left" vertical="center" wrapText="1"/>
    </xf>
    <xf numFmtId="2" fontId="3" fillId="0" borderId="1" xfId="5" applyNumberFormat="1" applyFont="1" applyFill="1" applyBorder="1" applyAlignment="1">
      <alignment horizontal="center" vertical="center" wrapText="1"/>
    </xf>
    <xf numFmtId="170" fontId="3" fillId="0" borderId="15" xfId="5" applyNumberFormat="1" applyFont="1" applyFill="1" applyBorder="1" applyAlignment="1">
      <alignment horizontal="center" vertical="center" wrapText="1"/>
    </xf>
    <xf numFmtId="170" fontId="3" fillId="0" borderId="1" xfId="5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/>
    <xf numFmtId="164" fontId="18" fillId="0" borderId="0" xfId="2" applyNumberFormat="1" applyFont="1" applyFill="1"/>
    <xf numFmtId="0" fontId="18" fillId="0" borderId="0" xfId="2" applyFont="1" applyFill="1"/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164" fontId="8" fillId="0" borderId="0" xfId="2" applyNumberFormat="1" applyFont="1" applyFill="1" applyAlignment="1">
      <alignment wrapText="1"/>
    </xf>
    <xf numFmtId="164" fontId="18" fillId="0" borderId="0" xfId="2" applyNumberFormat="1" applyFont="1" applyFill="1" applyAlignment="1">
      <alignment wrapText="1"/>
    </xf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justify" vertical="top" wrapText="1"/>
    </xf>
    <xf numFmtId="1" fontId="30" fillId="0" borderId="15" xfId="5" applyNumberFormat="1" applyFont="1" applyFill="1" applyBorder="1" applyAlignment="1">
      <alignment horizontal="center" vertical="center" wrapText="1"/>
    </xf>
    <xf numFmtId="167" fontId="8" fillId="0" borderId="1" xfId="2" applyNumberFormat="1" applyFont="1" applyFill="1" applyBorder="1"/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6" borderId="15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 vertical="top" wrapText="1"/>
    </xf>
    <xf numFmtId="167" fontId="5" fillId="0" borderId="0" xfId="2" applyNumberFormat="1" applyFill="1"/>
    <xf numFmtId="0" fontId="0" fillId="0" borderId="0" xfId="0"/>
    <xf numFmtId="167" fontId="28" fillId="0" borderId="1" xfId="3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3" fillId="0" borderId="1" xfId="2" applyNumberFormat="1" applyFont="1" applyFill="1" applyBorder="1" applyAlignment="1">
      <alignment horizontal="left" vertical="center" wrapText="1"/>
    </xf>
    <xf numFmtId="164" fontId="21" fillId="0" borderId="1" xfId="2" applyNumberFormat="1" applyFont="1" applyFill="1" applyBorder="1" applyAlignment="1">
      <alignment horizontal="left" vertical="center" wrapText="1"/>
    </xf>
    <xf numFmtId="167" fontId="20" fillId="0" borderId="1" xfId="1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3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vertical="center" wrapText="1"/>
    </xf>
    <xf numFmtId="0" fontId="3" fillId="0" borderId="0" xfId="2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167" fontId="8" fillId="0" borderId="1" xfId="1" applyNumberFormat="1" applyFont="1" applyFill="1" applyBorder="1" applyAlignment="1">
      <alignment horizontal="center" vertical="center" wrapText="1"/>
    </xf>
    <xf numFmtId="167" fontId="8" fillId="0" borderId="0" xfId="1" applyNumberFormat="1" applyFont="1" applyFill="1" applyAlignment="1">
      <alignment horizontal="center"/>
    </xf>
    <xf numFmtId="169" fontId="5" fillId="0" borderId="0" xfId="2" applyNumberFormat="1" applyFill="1"/>
    <xf numFmtId="164" fontId="5" fillId="5" borderId="0" xfId="2" applyNumberFormat="1" applyFill="1"/>
    <xf numFmtId="167" fontId="5" fillId="5" borderId="0" xfId="2" applyNumberFormat="1" applyFill="1" applyAlignment="1">
      <alignment vertical="center"/>
    </xf>
    <xf numFmtId="165" fontId="5" fillId="5" borderId="0" xfId="2" applyNumberFormat="1" applyFill="1"/>
    <xf numFmtId="168" fontId="5" fillId="5" borderId="0" xfId="2" applyNumberFormat="1" applyFill="1"/>
    <xf numFmtId="164" fontId="13" fillId="0" borderId="2" xfId="2" applyNumberFormat="1" applyFont="1" applyFill="1" applyBorder="1" applyAlignment="1">
      <alignment horizontal="left" vertical="center" wrapText="1"/>
    </xf>
    <xf numFmtId="167" fontId="14" fillId="0" borderId="1" xfId="3" applyNumberFormat="1" applyFont="1" applyFill="1" applyBorder="1" applyAlignment="1">
      <alignment horizontal="center"/>
    </xf>
    <xf numFmtId="164" fontId="12" fillId="0" borderId="2" xfId="2" applyNumberFormat="1" applyFont="1" applyFill="1" applyBorder="1" applyAlignment="1">
      <alignment horizontal="left" vertical="center" wrapText="1"/>
    </xf>
    <xf numFmtId="167" fontId="8" fillId="0" borderId="1" xfId="3" applyNumberFormat="1" applyFont="1" applyFill="1" applyBorder="1" applyAlignment="1">
      <alignment horizontal="center"/>
    </xf>
    <xf numFmtId="167" fontId="8" fillId="0" borderId="1" xfId="2" applyNumberFormat="1" applyFont="1" applyFill="1" applyBorder="1" applyAlignment="1">
      <alignment horizontal="center"/>
    </xf>
    <xf numFmtId="169" fontId="14" fillId="0" borderId="1" xfId="3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>
      <alignment horizontal="center" vertical="center"/>
    </xf>
    <xf numFmtId="169" fontId="24" fillId="0" borderId="1" xfId="3" applyNumberFormat="1" applyFont="1" applyFill="1" applyBorder="1" applyAlignment="1">
      <alignment horizontal="center" vertical="center"/>
    </xf>
    <xf numFmtId="169" fontId="20" fillId="0" borderId="1" xfId="3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>
      <alignment horizontal="center"/>
    </xf>
    <xf numFmtId="169" fontId="9" fillId="0" borderId="0" xfId="2" applyNumberFormat="1" applyFont="1" applyFill="1" applyAlignment="1">
      <alignment horizontal="center"/>
    </xf>
    <xf numFmtId="167" fontId="8" fillId="0" borderId="1" xfId="1" applyNumberFormat="1" applyFont="1" applyFill="1" applyBorder="1" applyAlignment="1">
      <alignment horizontal="center"/>
    </xf>
    <xf numFmtId="0" fontId="19" fillId="0" borderId="0" xfId="2" applyFont="1" applyFill="1" applyBorder="1" applyAlignment="1">
      <alignment horizontal="center" vertical="center"/>
    </xf>
    <xf numFmtId="169" fontId="14" fillId="0" borderId="1" xfId="3" applyNumberFormat="1" applyFont="1" applyFill="1" applyBorder="1" applyAlignment="1">
      <alignment horizontal="center"/>
    </xf>
    <xf numFmtId="167" fontId="14" fillId="0" borderId="1" xfId="1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left" vertical="top" wrapText="1"/>
    </xf>
    <xf numFmtId="164" fontId="7" fillId="0" borderId="13" xfId="2" applyNumberFormat="1" applyFont="1" applyFill="1" applyBorder="1" applyAlignment="1">
      <alignment horizontal="center" vertical="center" wrapText="1"/>
    </xf>
    <xf numFmtId="164" fontId="7" fillId="0" borderId="12" xfId="2" applyNumberFormat="1" applyFont="1" applyFill="1" applyBorder="1" applyAlignment="1">
      <alignment horizontal="center" vertical="center" wrapText="1"/>
    </xf>
    <xf numFmtId="164" fontId="7" fillId="0" borderId="9" xfId="2" applyNumberFormat="1" applyFont="1" applyFill="1" applyBorder="1" applyAlignment="1">
      <alignment horizontal="center" vertical="center" wrapText="1"/>
    </xf>
    <xf numFmtId="164" fontId="7" fillId="0" borderId="10" xfId="2" applyNumberFormat="1" applyFont="1" applyFill="1" applyBorder="1" applyAlignment="1">
      <alignment horizontal="center" vertical="center" wrapText="1"/>
    </xf>
    <xf numFmtId="164" fontId="7" fillId="0" borderId="0" xfId="2" applyNumberFormat="1" applyFont="1" applyFill="1" applyBorder="1" applyAlignment="1">
      <alignment horizontal="center" vertical="center" wrapText="1"/>
    </xf>
    <xf numFmtId="164" fontId="7" fillId="0" borderId="8" xfId="2" applyNumberFormat="1" applyFont="1" applyFill="1" applyBorder="1" applyAlignment="1">
      <alignment horizontal="center" vertical="center" wrapText="1"/>
    </xf>
    <xf numFmtId="164" fontId="7" fillId="0" borderId="7" xfId="2" applyNumberFormat="1" applyFont="1" applyFill="1" applyBorder="1" applyAlignment="1">
      <alignment horizontal="center" vertical="center" wrapText="1"/>
    </xf>
    <xf numFmtId="164" fontId="7" fillId="0" borderId="6" xfId="2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64" fontId="8" fillId="0" borderId="13" xfId="2" applyNumberFormat="1" applyFont="1" applyFill="1" applyBorder="1" applyAlignment="1">
      <alignment horizontal="center" vertical="center" wrapText="1"/>
    </xf>
    <xf numFmtId="164" fontId="8" fillId="0" borderId="10" xfId="2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164" fontId="8" fillId="0" borderId="15" xfId="2" applyNumberFormat="1" applyFont="1" applyFill="1" applyBorder="1" applyAlignment="1">
      <alignment horizontal="center" vertical="center" wrapText="1"/>
    </xf>
    <xf numFmtId="164" fontId="8" fillId="0" borderId="5" xfId="2" applyNumberFormat="1" applyFont="1" applyFill="1" applyBorder="1" applyAlignment="1">
      <alignment horizontal="center" vertical="center" wrapText="1"/>
    </xf>
    <xf numFmtId="164" fontId="8" fillId="0" borderId="14" xfId="2" applyNumberFormat="1" applyFont="1" applyFill="1" applyBorder="1" applyAlignment="1">
      <alignment horizontal="center" vertical="center" wrapText="1"/>
    </xf>
    <xf numFmtId="0" fontId="8" fillId="0" borderId="15" xfId="2" applyNumberFormat="1" applyFont="1" applyFill="1" applyBorder="1" applyAlignment="1">
      <alignment horizontal="center" vertical="center" wrapText="1"/>
    </xf>
    <xf numFmtId="0" fontId="8" fillId="0" borderId="5" xfId="2" applyNumberFormat="1" applyFont="1" applyFill="1" applyBorder="1" applyAlignment="1">
      <alignment horizontal="center" vertical="center" wrapText="1"/>
    </xf>
    <xf numFmtId="0" fontId="8" fillId="0" borderId="14" xfId="2" applyNumberFormat="1" applyFont="1" applyFill="1" applyBorder="1" applyAlignment="1">
      <alignment horizontal="center" vertical="center" wrapText="1"/>
    </xf>
    <xf numFmtId="164" fontId="8" fillId="0" borderId="11" xfId="2" applyNumberFormat="1" applyFont="1" applyFill="1" applyBorder="1" applyAlignment="1">
      <alignment horizontal="center" vertical="center" wrapText="1"/>
    </xf>
    <xf numFmtId="164" fontId="8" fillId="0" borderId="9" xfId="2" applyNumberFormat="1" applyFont="1" applyFill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center" vertical="center" wrapText="1"/>
    </xf>
    <xf numFmtId="0" fontId="8" fillId="0" borderId="11" xfId="2" applyNumberFormat="1" applyFont="1" applyFill="1" applyBorder="1" applyAlignment="1">
      <alignment horizontal="center" vertical="center" wrapText="1"/>
    </xf>
    <xf numFmtId="0" fontId="8" fillId="0" borderId="9" xfId="2" applyNumberFormat="1" applyFont="1" applyFill="1" applyBorder="1" applyAlignment="1">
      <alignment horizontal="center" vertical="center" wrapText="1"/>
    </xf>
    <xf numFmtId="0" fontId="8" fillId="0" borderId="6" xfId="2" applyNumberFormat="1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left" vertical="top" wrapText="1"/>
    </xf>
    <xf numFmtId="164" fontId="8" fillId="0" borderId="13" xfId="2" applyNumberFormat="1" applyFont="1" applyFill="1" applyBorder="1" applyAlignment="1">
      <alignment horizontal="left" vertical="center" wrapText="1"/>
    </xf>
    <xf numFmtId="164" fontId="8" fillId="0" borderId="12" xfId="2" applyNumberFormat="1" applyFont="1" applyFill="1" applyBorder="1" applyAlignment="1">
      <alignment horizontal="left" vertical="center" wrapText="1"/>
    </xf>
    <xf numFmtId="164" fontId="8" fillId="0" borderId="11" xfId="2" applyNumberFormat="1" applyFont="1" applyFill="1" applyBorder="1" applyAlignment="1">
      <alignment horizontal="left" vertical="center" wrapText="1"/>
    </xf>
    <xf numFmtId="164" fontId="8" fillId="0" borderId="10" xfId="2" applyNumberFormat="1" applyFont="1" applyFill="1" applyBorder="1" applyAlignment="1">
      <alignment horizontal="left" vertical="center" wrapText="1"/>
    </xf>
    <xf numFmtId="164" fontId="8" fillId="0" borderId="0" xfId="2" applyNumberFormat="1" applyFont="1" applyFill="1" applyBorder="1" applyAlignment="1">
      <alignment horizontal="left" vertical="center" wrapText="1"/>
    </xf>
    <xf numFmtId="164" fontId="8" fillId="0" borderId="9" xfId="2" applyNumberFormat="1" applyFont="1" applyFill="1" applyBorder="1" applyAlignment="1">
      <alignment horizontal="left" vertical="center" wrapText="1"/>
    </xf>
    <xf numFmtId="164" fontId="8" fillId="0" borderId="8" xfId="2" applyNumberFormat="1" applyFont="1" applyFill="1" applyBorder="1" applyAlignment="1">
      <alignment horizontal="left" vertical="center" wrapText="1"/>
    </xf>
    <xf numFmtId="164" fontId="8" fillId="0" borderId="7" xfId="2" applyNumberFormat="1" applyFont="1" applyFill="1" applyBorder="1" applyAlignment="1">
      <alignment horizontal="left" vertical="center" wrapText="1"/>
    </xf>
    <xf numFmtId="164" fontId="8" fillId="0" borderId="6" xfId="2" applyNumberFormat="1" applyFont="1" applyFill="1" applyBorder="1" applyAlignment="1">
      <alignment horizontal="left" vertical="center" wrapText="1"/>
    </xf>
    <xf numFmtId="167" fontId="8" fillId="0" borderId="13" xfId="2" applyNumberFormat="1" applyFont="1" applyFill="1" applyBorder="1" applyAlignment="1">
      <alignment horizontal="left" vertical="center" wrapText="1"/>
    </xf>
    <xf numFmtId="167" fontId="8" fillId="0" borderId="12" xfId="2" applyNumberFormat="1" applyFont="1" applyFill="1" applyBorder="1" applyAlignment="1">
      <alignment horizontal="left" vertical="center" wrapText="1"/>
    </xf>
    <xf numFmtId="167" fontId="8" fillId="0" borderId="11" xfId="2" applyNumberFormat="1" applyFont="1" applyFill="1" applyBorder="1" applyAlignment="1">
      <alignment horizontal="left" vertical="center" wrapText="1"/>
    </xf>
    <xf numFmtId="167" fontId="8" fillId="0" borderId="10" xfId="2" applyNumberFormat="1" applyFont="1" applyFill="1" applyBorder="1" applyAlignment="1">
      <alignment horizontal="left" vertical="center" wrapText="1"/>
    </xf>
    <xf numFmtId="167" fontId="8" fillId="0" borderId="0" xfId="2" applyNumberFormat="1" applyFont="1" applyFill="1" applyBorder="1" applyAlignment="1">
      <alignment horizontal="left" vertical="center" wrapText="1"/>
    </xf>
    <xf numFmtId="167" fontId="8" fillId="0" borderId="9" xfId="2" applyNumberFormat="1" applyFont="1" applyFill="1" applyBorder="1" applyAlignment="1">
      <alignment horizontal="left" vertical="center" wrapText="1"/>
    </xf>
    <xf numFmtId="167" fontId="8" fillId="0" borderId="8" xfId="2" applyNumberFormat="1" applyFont="1" applyFill="1" applyBorder="1" applyAlignment="1">
      <alignment horizontal="left" vertical="center" wrapText="1"/>
    </xf>
    <xf numFmtId="167" fontId="8" fillId="0" borderId="7" xfId="2" applyNumberFormat="1" applyFont="1" applyFill="1" applyBorder="1" applyAlignment="1">
      <alignment horizontal="left" vertical="center" wrapText="1"/>
    </xf>
    <xf numFmtId="167" fontId="8" fillId="0" borderId="6" xfId="2" applyNumberFormat="1" applyFont="1" applyFill="1" applyBorder="1" applyAlignment="1">
      <alignment horizontal="left" vertical="center" wrapText="1"/>
    </xf>
    <xf numFmtId="164" fontId="7" fillId="0" borderId="11" xfId="2" applyNumberFormat="1" applyFont="1" applyFill="1" applyBorder="1" applyAlignment="1">
      <alignment horizontal="center" vertical="center" wrapText="1"/>
    </xf>
    <xf numFmtId="164" fontId="6" fillId="0" borderId="4" xfId="2" applyNumberFormat="1" applyFont="1" applyFill="1" applyBorder="1" applyAlignment="1">
      <alignment horizontal="left" vertical="center" wrapText="1"/>
    </xf>
    <xf numFmtId="164" fontId="6" fillId="0" borderId="3" xfId="2" applyNumberFormat="1" applyFont="1" applyFill="1" applyBorder="1" applyAlignment="1">
      <alignment horizontal="left" vertical="center" wrapText="1"/>
    </xf>
    <xf numFmtId="164" fontId="6" fillId="0" borderId="2" xfId="2" applyNumberFormat="1" applyFont="1" applyFill="1" applyBorder="1" applyAlignment="1">
      <alignment horizontal="left" vertical="center" wrapText="1"/>
    </xf>
    <xf numFmtId="167" fontId="6" fillId="0" borderId="4" xfId="2" applyNumberFormat="1" applyFont="1" applyFill="1" applyBorder="1" applyAlignment="1">
      <alignment horizontal="left" wrapText="1"/>
    </xf>
    <xf numFmtId="167" fontId="6" fillId="0" borderId="3" xfId="2" applyNumberFormat="1" applyFont="1" applyFill="1" applyBorder="1" applyAlignment="1">
      <alignment horizontal="left" wrapText="1"/>
    </xf>
    <xf numFmtId="167" fontId="6" fillId="0" borderId="2" xfId="2" applyNumberFormat="1" applyFont="1" applyFill="1" applyBorder="1" applyAlignment="1">
      <alignment horizontal="left" wrapText="1"/>
    </xf>
    <xf numFmtId="164" fontId="8" fillId="0" borderId="4" xfId="2" applyNumberFormat="1" applyFont="1" applyFill="1" applyBorder="1" applyAlignment="1">
      <alignment horizontal="left" vertical="center" wrapText="1"/>
    </xf>
    <xf numFmtId="164" fontId="8" fillId="0" borderId="3" xfId="2" applyNumberFormat="1" applyFont="1" applyFill="1" applyBorder="1" applyAlignment="1">
      <alignment horizontal="left" vertical="center" wrapText="1"/>
    </xf>
    <xf numFmtId="164" fontId="8" fillId="0" borderId="2" xfId="2" applyNumberFormat="1" applyFont="1" applyFill="1" applyBorder="1" applyAlignment="1">
      <alignment horizontal="left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7" fillId="0" borderId="15" xfId="2" applyNumberFormat="1" applyFont="1" applyFill="1" applyBorder="1" applyAlignment="1">
      <alignment horizontal="center" vertical="center" wrapText="1"/>
    </xf>
    <xf numFmtId="0" fontId="20" fillId="0" borderId="15" xfId="2" applyNumberFormat="1" applyFont="1" applyFill="1" applyBorder="1" applyAlignment="1">
      <alignment horizontal="center" vertical="center" wrapText="1"/>
    </xf>
    <xf numFmtId="0" fontId="20" fillId="0" borderId="5" xfId="2" applyNumberFormat="1" applyFont="1" applyFill="1" applyBorder="1" applyAlignment="1">
      <alignment horizontal="center" vertical="center" wrapText="1"/>
    </xf>
    <xf numFmtId="0" fontId="20" fillId="0" borderId="14" xfId="2" applyNumberFormat="1" applyFont="1" applyFill="1" applyBorder="1" applyAlignment="1">
      <alignment horizontal="center" vertical="center" wrapText="1"/>
    </xf>
    <xf numFmtId="164" fontId="22" fillId="0" borderId="15" xfId="2" applyNumberFormat="1" applyFont="1" applyFill="1" applyBorder="1" applyAlignment="1">
      <alignment horizontal="center" vertical="center" wrapText="1"/>
    </xf>
    <xf numFmtId="164" fontId="22" fillId="0" borderId="5" xfId="2" applyNumberFormat="1" applyFont="1" applyFill="1" applyBorder="1" applyAlignment="1">
      <alignment horizontal="center" vertical="center" wrapText="1"/>
    </xf>
    <xf numFmtId="164" fontId="22" fillId="0" borderId="14" xfId="2" applyNumberFormat="1" applyFont="1" applyFill="1" applyBorder="1" applyAlignment="1">
      <alignment horizontal="center" vertical="center" wrapText="1"/>
    </xf>
    <xf numFmtId="164" fontId="15" fillId="0" borderId="13" xfId="2" applyNumberFormat="1" applyFont="1" applyFill="1" applyBorder="1" applyAlignment="1">
      <alignment horizontal="center" vertical="center" wrapText="1"/>
    </xf>
    <xf numFmtId="164" fontId="15" fillId="0" borderId="12" xfId="2" applyNumberFormat="1" applyFont="1" applyFill="1" applyBorder="1" applyAlignment="1">
      <alignment horizontal="center" vertical="center" wrapText="1"/>
    </xf>
    <xf numFmtId="164" fontId="15" fillId="0" borderId="11" xfId="2" applyNumberFormat="1" applyFont="1" applyFill="1" applyBorder="1" applyAlignment="1">
      <alignment horizontal="center" vertical="center" wrapText="1"/>
    </xf>
    <xf numFmtId="164" fontId="15" fillId="0" borderId="10" xfId="2" applyNumberFormat="1" applyFont="1" applyFill="1" applyBorder="1" applyAlignment="1">
      <alignment horizontal="center" vertical="center" wrapText="1"/>
    </xf>
    <xf numFmtId="164" fontId="15" fillId="0" borderId="0" xfId="2" applyNumberFormat="1" applyFont="1" applyFill="1" applyBorder="1" applyAlignment="1">
      <alignment horizontal="center" vertical="center" wrapText="1"/>
    </xf>
    <xf numFmtId="164" fontId="15" fillId="0" borderId="9" xfId="2" applyNumberFormat="1" applyFont="1" applyFill="1" applyBorder="1" applyAlignment="1">
      <alignment horizontal="center" vertical="center" wrapText="1"/>
    </xf>
    <xf numFmtId="164" fontId="15" fillId="0" borderId="8" xfId="2" applyNumberFormat="1" applyFont="1" applyFill="1" applyBorder="1" applyAlignment="1">
      <alignment horizontal="center" vertical="center" wrapText="1"/>
    </xf>
    <xf numFmtId="164" fontId="15" fillId="0" borderId="7" xfId="2" applyNumberFormat="1" applyFont="1" applyFill="1" applyBorder="1" applyAlignment="1">
      <alignment horizontal="center" vertical="center" wrapText="1"/>
    </xf>
    <xf numFmtId="164" fontId="15" fillId="0" borderId="6" xfId="2" applyNumberFormat="1" applyFont="1" applyFill="1" applyBorder="1" applyAlignment="1">
      <alignment horizontal="center" vertical="center" wrapText="1"/>
    </xf>
    <xf numFmtId="164" fontId="27" fillId="0" borderId="15" xfId="2" applyNumberFormat="1" applyFont="1" applyFill="1" applyBorder="1" applyAlignment="1">
      <alignment horizontal="center" vertical="center" wrapText="1"/>
    </xf>
    <xf numFmtId="164" fontId="27" fillId="0" borderId="5" xfId="2" applyNumberFormat="1" applyFont="1" applyFill="1" applyBorder="1" applyAlignment="1">
      <alignment horizontal="center" vertical="center" wrapText="1"/>
    </xf>
    <xf numFmtId="164" fontId="27" fillId="0" borderId="14" xfId="2" applyNumberFormat="1" applyFont="1" applyFill="1" applyBorder="1" applyAlignment="1">
      <alignment horizontal="center" vertical="center" wrapText="1"/>
    </xf>
    <xf numFmtId="164" fontId="20" fillId="0" borderId="15" xfId="2" applyNumberFormat="1" applyFont="1" applyFill="1" applyBorder="1" applyAlignment="1">
      <alignment horizontal="center" vertical="center" wrapText="1"/>
    </xf>
    <xf numFmtId="164" fontId="20" fillId="0" borderId="5" xfId="2" applyNumberFormat="1" applyFont="1" applyFill="1" applyBorder="1" applyAlignment="1">
      <alignment horizontal="center" vertical="center" wrapText="1"/>
    </xf>
    <xf numFmtId="164" fontId="20" fillId="0" borderId="14" xfId="2" applyNumberFormat="1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164" fontId="1" fillId="0" borderId="15" xfId="2" applyNumberFormat="1" applyFont="1" applyFill="1" applyBorder="1" applyAlignment="1">
      <alignment horizontal="center" vertical="center" wrapText="1"/>
    </xf>
    <xf numFmtId="164" fontId="1" fillId="0" borderId="5" xfId="2" applyNumberFormat="1" applyFont="1" applyFill="1" applyBorder="1" applyAlignment="1">
      <alignment horizontal="center" vertical="center" wrapText="1"/>
    </xf>
    <xf numFmtId="164" fontId="1" fillId="0" borderId="14" xfId="2" applyNumberFormat="1" applyFont="1" applyFill="1" applyBorder="1" applyAlignment="1">
      <alignment horizontal="center" vertical="center" wrapText="1"/>
    </xf>
    <xf numFmtId="164" fontId="32" fillId="0" borderId="5" xfId="2" applyNumberFormat="1" applyFont="1" applyFill="1" applyBorder="1" applyAlignment="1">
      <alignment horizontal="center" vertical="center" wrapText="1"/>
    </xf>
    <xf numFmtId="164" fontId="32" fillId="0" borderId="14" xfId="2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right"/>
    </xf>
    <xf numFmtId="0" fontId="7" fillId="0" borderId="0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top" wrapText="1"/>
    </xf>
    <xf numFmtId="164" fontId="17" fillId="0" borderId="1" xfId="2" applyNumberFormat="1" applyFont="1" applyFill="1" applyBorder="1" applyAlignment="1">
      <alignment horizontal="center" vertical="top" wrapText="1"/>
    </xf>
    <xf numFmtId="169" fontId="8" fillId="0" borderId="1" xfId="2" applyNumberFormat="1" applyFont="1" applyFill="1" applyBorder="1" applyAlignment="1">
      <alignment horizontal="center" vertical="center" wrapText="1"/>
    </xf>
    <xf numFmtId="169" fontId="18" fillId="0" borderId="1" xfId="2" applyNumberFormat="1" applyFont="1" applyFill="1" applyBorder="1" applyAlignment="1">
      <alignment horizontal="center" vertical="center" wrapText="1"/>
    </xf>
    <xf numFmtId="164" fontId="8" fillId="0" borderId="4" xfId="2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4" fontId="8" fillId="0" borderId="4" xfId="2" applyNumberFormat="1" applyFont="1" applyFill="1" applyBorder="1" applyAlignment="1">
      <alignment horizontal="center" wrapText="1"/>
    </xf>
    <xf numFmtId="164" fontId="18" fillId="0" borderId="3" xfId="2" applyNumberFormat="1" applyFont="1" applyFill="1" applyBorder="1" applyAlignment="1">
      <alignment horizontal="center" wrapText="1"/>
    </xf>
    <xf numFmtId="164" fontId="18" fillId="0" borderId="2" xfId="2" applyNumberFormat="1" applyFont="1" applyFill="1" applyBorder="1" applyAlignment="1">
      <alignment horizontal="center" wrapText="1"/>
    </xf>
    <xf numFmtId="0" fontId="29" fillId="0" borderId="5" xfId="0" applyFont="1" applyFill="1" applyBorder="1" applyAlignment="1">
      <alignment horizontal="center" vertical="center"/>
    </xf>
    <xf numFmtId="0" fontId="29" fillId="0" borderId="1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16" fontId="8" fillId="0" borderId="15" xfId="2" applyNumberFormat="1" applyFont="1" applyFill="1" applyBorder="1" applyAlignment="1">
      <alignment horizontal="center" vertical="center"/>
    </xf>
    <xf numFmtId="16" fontId="8" fillId="0" borderId="5" xfId="2" applyNumberFormat="1" applyFont="1" applyFill="1" applyBorder="1" applyAlignment="1">
      <alignment horizontal="center" vertical="center"/>
    </xf>
    <xf numFmtId="16" fontId="8" fillId="0" borderId="14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center" wrapText="1"/>
    </xf>
    <xf numFmtId="164" fontId="5" fillId="0" borderId="1" xfId="2" applyNumberFormat="1" applyFill="1" applyBorder="1" applyAlignment="1">
      <alignment horizontal="center" vertical="center" wrapText="1"/>
    </xf>
    <xf numFmtId="49" fontId="8" fillId="0" borderId="15" xfId="2" applyNumberFormat="1" applyFont="1" applyFill="1" applyBorder="1" applyAlignment="1">
      <alignment horizontal="center" vertical="center" wrapText="1"/>
    </xf>
    <xf numFmtId="49" fontId="8" fillId="0" borderId="5" xfId="2" applyNumberFormat="1" applyFont="1" applyFill="1" applyBorder="1" applyAlignment="1">
      <alignment horizontal="center" vertical="center" wrapText="1"/>
    </xf>
    <xf numFmtId="49" fontId="8" fillId="0" borderId="14" xfId="2" applyNumberFormat="1" applyFont="1" applyFill="1" applyBorder="1" applyAlignment="1">
      <alignment horizontal="center" vertical="center" wrapText="1"/>
    </xf>
    <xf numFmtId="0" fontId="1" fillId="0" borderId="15" xfId="2" applyNumberFormat="1" applyFont="1" applyFill="1" applyBorder="1" applyAlignment="1">
      <alignment horizontal="center" vertical="center" wrapText="1"/>
    </xf>
    <xf numFmtId="0" fontId="1" fillId="0" borderId="5" xfId="2" applyNumberFormat="1" applyFont="1" applyFill="1" applyBorder="1" applyAlignment="1">
      <alignment horizontal="center" vertical="center" wrapText="1"/>
    </xf>
    <xf numFmtId="0" fontId="1" fillId="0" borderId="14" xfId="2" applyNumberFormat="1" applyFont="1" applyFill="1" applyBorder="1" applyAlignment="1">
      <alignment horizontal="center" vertical="center" wrapText="1"/>
    </xf>
    <xf numFmtId="49" fontId="1" fillId="0" borderId="15" xfId="2" applyNumberFormat="1" applyFont="1" applyFill="1" applyBorder="1" applyAlignment="1">
      <alignment horizontal="center" vertical="center" wrapText="1"/>
    </xf>
    <xf numFmtId="49" fontId="16" fillId="0" borderId="15" xfId="2" applyNumberFormat="1" applyFont="1" applyFill="1" applyBorder="1" applyAlignment="1">
      <alignment horizontal="center" vertical="center" wrapText="1"/>
    </xf>
    <xf numFmtId="49" fontId="16" fillId="0" borderId="5" xfId="2" applyNumberFormat="1" applyFont="1" applyFill="1" applyBorder="1" applyAlignment="1">
      <alignment horizontal="center" vertical="center" wrapText="1"/>
    </xf>
    <xf numFmtId="49" fontId="16" fillId="0" borderId="14" xfId="2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14" xfId="0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16" fontId="2" fillId="0" borderId="15" xfId="0" applyNumberFormat="1" applyFont="1" applyFill="1" applyBorder="1" applyAlignment="1">
      <alignment horizontal="center" vertical="top" wrapText="1"/>
    </xf>
    <xf numFmtId="0" fontId="26" fillId="0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left" vertical="center" wrapText="1"/>
    </xf>
    <xf numFmtId="3" fontId="3" fillId="0" borderId="5" xfId="5" applyNumberFormat="1" applyFont="1" applyFill="1" applyBorder="1" applyAlignment="1">
      <alignment horizontal="left" vertical="center" wrapText="1"/>
    </xf>
    <xf numFmtId="3" fontId="3" fillId="0" borderId="14" xfId="5" applyNumberFormat="1" applyFont="1" applyFill="1" applyBorder="1" applyAlignment="1">
      <alignment horizontal="left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center" vertical="center" wrapText="1"/>
    </xf>
    <xf numFmtId="3" fontId="3" fillId="0" borderId="5" xfId="5" applyNumberFormat="1" applyFont="1" applyFill="1" applyBorder="1" applyAlignment="1">
      <alignment horizontal="center" vertical="center" wrapText="1"/>
    </xf>
    <xf numFmtId="3" fontId="3" fillId="0" borderId="14" xfId="5" applyNumberFormat="1" applyFont="1" applyFill="1" applyBorder="1" applyAlignment="1">
      <alignment horizontal="center" vertical="center" wrapText="1"/>
    </xf>
    <xf numFmtId="171" fontId="34" fillId="0" borderId="15" xfId="5" applyNumberFormat="1" applyFont="1" applyFill="1" applyBorder="1" applyAlignment="1">
      <alignment horizontal="center" vertical="center" wrapText="1"/>
    </xf>
    <xf numFmtId="171" fontId="34" fillId="0" borderId="5" xfId="5" applyNumberFormat="1" applyFont="1" applyFill="1" applyBorder="1" applyAlignment="1">
      <alignment horizontal="center" vertical="center" wrapText="1"/>
    </xf>
    <xf numFmtId="171" fontId="34" fillId="0" borderId="14" xfId="5" applyNumberFormat="1" applyFont="1" applyFill="1" applyBorder="1" applyAlignment="1">
      <alignment horizontal="center" vertical="center" wrapText="1"/>
    </xf>
    <xf numFmtId="3" fontId="3" fillId="6" borderId="15" xfId="5" applyNumberFormat="1" applyFont="1" applyFill="1" applyBorder="1" applyAlignment="1">
      <alignment horizontal="center" vertical="center" wrapText="1"/>
    </xf>
    <xf numFmtId="3" fontId="3" fillId="6" borderId="5" xfId="5" applyNumberFormat="1" applyFont="1" applyFill="1" applyBorder="1" applyAlignment="1">
      <alignment horizontal="center" vertical="center" wrapText="1"/>
    </xf>
    <xf numFmtId="3" fontId="3" fillId="6" borderId="14" xfId="5" applyNumberFormat="1" applyFont="1" applyFill="1" applyBorder="1" applyAlignment="1">
      <alignment horizontal="center" vertical="center" wrapText="1"/>
    </xf>
    <xf numFmtId="166" fontId="3" fillId="0" borderId="15" xfId="5" applyNumberFormat="1" applyFont="1" applyFill="1" applyBorder="1" applyAlignment="1">
      <alignment horizontal="center" vertical="center" wrapText="1"/>
    </xf>
    <xf numFmtId="166" fontId="3" fillId="0" borderId="5" xfId="5" applyNumberFormat="1" applyFont="1" applyFill="1" applyBorder="1" applyAlignment="1">
      <alignment horizontal="center" vertical="center" wrapText="1"/>
    </xf>
    <xf numFmtId="166" fontId="3" fillId="0" borderId="14" xfId="5" applyNumberFormat="1" applyFont="1" applyFill="1" applyBorder="1" applyAlignment="1">
      <alignment horizontal="center" vertical="center" wrapText="1"/>
    </xf>
    <xf numFmtId="0" fontId="3" fillId="0" borderId="0" xfId="5" applyFont="1" applyFill="1" applyAlignment="1">
      <alignment horizontal="right"/>
    </xf>
    <xf numFmtId="0" fontId="10" fillId="0" borderId="0" xfId="5" applyFont="1" applyFill="1" applyAlignment="1">
      <alignment horizontal="center"/>
    </xf>
    <xf numFmtId="0" fontId="3" fillId="0" borderId="0" xfId="5" applyFont="1" applyFill="1" applyAlignment="1">
      <alignment horizontal="center" vertical="center" wrapText="1"/>
    </xf>
    <xf numFmtId="2" fontId="3" fillId="0" borderId="15" xfId="5" applyNumberFormat="1" applyFont="1" applyFill="1" applyBorder="1" applyAlignment="1">
      <alignment horizontal="center" vertical="center" wrapText="1"/>
    </xf>
    <xf numFmtId="2" fontId="3" fillId="0" borderId="5" xfId="5" applyNumberFormat="1" applyFont="1" applyFill="1" applyBorder="1" applyAlignment="1">
      <alignment horizontal="center" vertical="center" wrapText="1"/>
    </xf>
    <xf numFmtId="2" fontId="3" fillId="0" borderId="14" xfId="5" applyNumberFormat="1" applyFont="1" applyFill="1" applyBorder="1" applyAlignment="1">
      <alignment horizontal="center" vertical="center" wrapText="1"/>
    </xf>
    <xf numFmtId="3" fontId="3" fillId="0" borderId="4" xfId="5" applyNumberFormat="1" applyFont="1" applyFill="1" applyBorder="1" applyAlignment="1">
      <alignment horizontal="center" vertical="center" wrapText="1"/>
    </xf>
    <xf numFmtId="3" fontId="3" fillId="0" borderId="3" xfId="5" applyNumberFormat="1" applyFont="1" applyFill="1" applyBorder="1" applyAlignment="1">
      <alignment horizontal="center" vertical="center" wrapText="1"/>
    </xf>
    <xf numFmtId="3" fontId="3" fillId="0" borderId="2" xfId="5" applyNumberFormat="1" applyFont="1" applyFill="1" applyBorder="1" applyAlignment="1">
      <alignment horizontal="center" vertical="center" wrapText="1"/>
    </xf>
    <xf numFmtId="3" fontId="3" fillId="0" borderId="1" xfId="5" applyNumberFormat="1" applyFont="1" applyFill="1" applyBorder="1" applyAlignment="1">
      <alignment horizontal="center" vertical="center" wrapText="1"/>
    </xf>
    <xf numFmtId="1" fontId="30" fillId="0" borderId="1" xfId="5" applyNumberFormat="1" applyFont="1" applyFill="1" applyBorder="1" applyAlignment="1">
      <alignment horizontal="center" vertical="center" wrapText="1"/>
    </xf>
    <xf numFmtId="1" fontId="30" fillId="0" borderId="4" xfId="5" applyNumberFormat="1" applyFont="1" applyFill="1" applyBorder="1" applyAlignment="1">
      <alignment horizontal="center" vertical="center" wrapText="1"/>
    </xf>
    <xf numFmtId="1" fontId="30" fillId="0" borderId="3" xfId="5" applyNumberFormat="1" applyFont="1" applyFill="1" applyBorder="1" applyAlignment="1">
      <alignment horizontal="center" vertical="center" wrapText="1"/>
    </xf>
    <xf numFmtId="1" fontId="30" fillId="0" borderId="2" xfId="5" applyNumberFormat="1" applyFont="1" applyFill="1" applyBorder="1" applyAlignment="1">
      <alignment horizontal="center" vertical="center" wrapText="1"/>
    </xf>
    <xf numFmtId="2" fontId="3" fillId="0" borderId="1" xfId="5" applyNumberFormat="1" applyFont="1" applyFill="1" applyBorder="1" applyAlignment="1">
      <alignment horizontal="center" vertical="center" wrapText="1"/>
    </xf>
    <xf numFmtId="0" fontId="10" fillId="0" borderId="0" xfId="5" applyFont="1" applyFill="1" applyAlignment="1">
      <alignment horizontal="center" vertical="center" wrapText="1"/>
    </xf>
    <xf numFmtId="0" fontId="3" fillId="0" borderId="0" xfId="2" applyFont="1" applyFill="1" applyAlignment="1">
      <alignment horizontal="right"/>
    </xf>
    <xf numFmtId="0" fontId="10" fillId="0" borderId="0" xfId="2" applyFont="1" applyFill="1" applyAlignment="1">
      <alignment horizontal="center"/>
    </xf>
    <xf numFmtId="2" fontId="3" fillId="0" borderId="1" xfId="2" applyNumberFormat="1" applyFont="1" applyFill="1" applyBorder="1" applyAlignment="1">
      <alignment horizontal="center" vertical="center" wrapText="1"/>
    </xf>
    <xf numFmtId="2" fontId="3" fillId="0" borderId="4" xfId="2" applyNumberFormat="1" applyFont="1" applyFill="1" applyBorder="1" applyAlignment="1">
      <alignment horizontal="center" vertical="center" wrapText="1"/>
    </xf>
    <xf numFmtId="2" fontId="3" fillId="0" borderId="3" xfId="2" applyNumberFormat="1" applyFont="1" applyFill="1" applyBorder="1" applyAlignment="1">
      <alignment horizontal="center" vertical="center" wrapText="1"/>
    </xf>
    <xf numFmtId="2" fontId="3" fillId="0" borderId="2" xfId="2" applyNumberFormat="1" applyFont="1" applyFill="1" applyBorder="1" applyAlignment="1">
      <alignment horizontal="center" vertical="center" wrapText="1"/>
    </xf>
    <xf numFmtId="1" fontId="3" fillId="0" borderId="15" xfId="2" applyNumberFormat="1" applyFont="1" applyFill="1" applyBorder="1" applyAlignment="1">
      <alignment horizontal="center" vertical="center" wrapText="1"/>
    </xf>
    <xf numFmtId="1" fontId="3" fillId="0" borderId="14" xfId="2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3" xfId="5" xr:uid="{00000000-0005-0000-0000-000002000000}"/>
    <cellStyle name="Финансовый 2" xfId="3" xr:uid="{00000000-0005-0000-0000-000003000000}"/>
    <cellStyle name="Финансовый 2 2" xfId="4" xr:uid="{00000000-0005-0000-0000-000004000000}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E257"/>
  <sheetViews>
    <sheetView view="pageBreakPreview" topLeftCell="A12" zoomScale="50" zoomScaleNormal="70" zoomScaleSheetLayoutView="50" workbookViewId="0">
      <selection activeCell="G42" sqref="G42"/>
    </sheetView>
  </sheetViews>
  <sheetFormatPr defaultColWidth="9.140625" defaultRowHeight="18.75" x14ac:dyDescent="0.3"/>
  <cols>
    <col min="1" max="1" width="17.7109375" style="12" customWidth="1"/>
    <col min="2" max="2" width="30.140625" style="10" customWidth="1"/>
    <col min="3" max="3" width="46.28515625" style="10" customWidth="1"/>
    <col min="4" max="4" width="28.7109375" style="11" customWidth="1"/>
    <col min="5" max="5" width="24" style="150" customWidth="1"/>
    <col min="6" max="6" width="24.28515625" style="134" customWidth="1"/>
    <col min="7" max="7" width="28.85546875" style="3" customWidth="1"/>
    <col min="8" max="8" width="29.7109375" style="3" customWidth="1"/>
    <col min="9" max="9" width="33.42578125" style="3" customWidth="1"/>
    <col min="10" max="10" width="26.28515625" style="3" customWidth="1"/>
    <col min="11" max="11" width="67" style="10" customWidth="1"/>
    <col min="12" max="12" width="33.28515625" style="10" customWidth="1"/>
    <col min="13" max="13" width="8.85546875" style="10" customWidth="1"/>
    <col min="14" max="14" width="23.5703125" style="15" customWidth="1"/>
    <col min="15" max="15" width="18.42578125" style="2" bestFit="1" customWidth="1"/>
    <col min="16" max="16" width="20.28515625" style="2" customWidth="1"/>
    <col min="17" max="17" width="17.42578125" style="2" bestFit="1" customWidth="1"/>
    <col min="18" max="16384" width="9.140625" style="2"/>
  </cols>
  <sheetData>
    <row r="1" spans="1:421" ht="18.75" customHeight="1" x14ac:dyDescent="0.25">
      <c r="A1" s="243" t="s">
        <v>80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421" ht="23.25" x14ac:dyDescent="0.2">
      <c r="A2" s="244" t="s">
        <v>23</v>
      </c>
      <c r="B2" s="245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</row>
    <row r="3" spans="1:421" ht="16.5" customHeight="1" x14ac:dyDescent="0.2">
      <c r="A3" s="171" t="s">
        <v>24</v>
      </c>
      <c r="B3" s="171" t="s">
        <v>48</v>
      </c>
      <c r="C3" s="171" t="s">
        <v>49</v>
      </c>
      <c r="D3" s="171" t="s">
        <v>0</v>
      </c>
      <c r="E3" s="261" t="s">
        <v>15</v>
      </c>
      <c r="F3" s="262"/>
      <c r="G3" s="262"/>
      <c r="H3" s="262"/>
      <c r="I3" s="262"/>
      <c r="J3" s="263"/>
      <c r="K3" s="152"/>
      <c r="L3" s="152"/>
      <c r="M3" s="152"/>
    </row>
    <row r="4" spans="1:421" ht="18.75" customHeight="1" x14ac:dyDescent="0.2">
      <c r="A4" s="257"/>
      <c r="B4" s="259"/>
      <c r="C4" s="259"/>
      <c r="D4" s="259"/>
      <c r="E4" s="251" t="s">
        <v>50</v>
      </c>
      <c r="F4" s="252"/>
      <c r="G4" s="252"/>
      <c r="H4" s="252"/>
      <c r="I4" s="252"/>
      <c r="J4" s="253"/>
      <c r="K4" s="14"/>
      <c r="L4" s="14"/>
      <c r="M4" s="14"/>
    </row>
    <row r="5" spans="1:421" ht="15" customHeight="1" x14ac:dyDescent="0.3">
      <c r="A5" s="257"/>
      <c r="B5" s="259"/>
      <c r="C5" s="259"/>
      <c r="D5" s="259"/>
      <c r="E5" s="249" t="s">
        <v>1</v>
      </c>
      <c r="F5" s="254" t="s">
        <v>14</v>
      </c>
      <c r="G5" s="255"/>
      <c r="H5" s="255"/>
      <c r="I5" s="255"/>
      <c r="J5" s="256"/>
      <c r="K5" s="14"/>
      <c r="L5" s="14"/>
      <c r="M5" s="14"/>
    </row>
    <row r="6" spans="1:421" ht="96.75" customHeight="1" x14ac:dyDescent="0.2">
      <c r="A6" s="258"/>
      <c r="B6" s="260"/>
      <c r="C6" s="260"/>
      <c r="D6" s="260"/>
      <c r="E6" s="250"/>
      <c r="F6" s="133" t="s">
        <v>9</v>
      </c>
      <c r="G6" s="35" t="s">
        <v>52</v>
      </c>
      <c r="H6" s="35" t="s">
        <v>53</v>
      </c>
      <c r="I6" s="35" t="s">
        <v>54</v>
      </c>
      <c r="J6" s="36" t="s">
        <v>55</v>
      </c>
      <c r="K6" s="14"/>
      <c r="L6" s="14"/>
      <c r="M6" s="14"/>
    </row>
    <row r="7" spans="1:421" ht="34.9" hidden="1" customHeight="1" x14ac:dyDescent="0.2">
      <c r="A7" s="247" t="s">
        <v>13</v>
      </c>
      <c r="B7" s="247"/>
      <c r="C7" s="248"/>
      <c r="D7" s="248"/>
      <c r="E7" s="248"/>
      <c r="F7" s="248"/>
      <c r="G7" s="248"/>
      <c r="H7" s="248"/>
      <c r="I7" s="248"/>
      <c r="J7" s="248"/>
      <c r="K7" s="16"/>
      <c r="L7" s="14"/>
      <c r="M7" s="14"/>
    </row>
    <row r="8" spans="1:421" ht="34.9" hidden="1" customHeight="1" x14ac:dyDescent="0.2">
      <c r="A8" s="267" t="s">
        <v>12</v>
      </c>
      <c r="B8" s="267"/>
      <c r="C8" s="268"/>
      <c r="D8" s="268"/>
      <c r="E8" s="268"/>
      <c r="F8" s="268"/>
      <c r="G8" s="268"/>
      <c r="H8" s="268"/>
      <c r="I8" s="268"/>
      <c r="J8" s="268"/>
      <c r="K8" s="14"/>
      <c r="L8" s="14"/>
      <c r="M8" s="14"/>
    </row>
    <row r="9" spans="1:421" ht="43.5" customHeight="1" x14ac:dyDescent="0.2">
      <c r="A9" s="212" t="s">
        <v>16</v>
      </c>
      <c r="B9" s="212"/>
      <c r="C9" s="212"/>
      <c r="D9" s="212"/>
      <c r="E9" s="212"/>
      <c r="F9" s="212"/>
      <c r="G9" s="212"/>
      <c r="H9" s="212"/>
      <c r="I9" s="212"/>
      <c r="J9" s="212"/>
      <c r="K9" s="14"/>
      <c r="M9" s="14"/>
    </row>
    <row r="10" spans="1:421" s="4" customFormat="1" ht="15.75" customHeight="1" x14ac:dyDescent="0.2">
      <c r="A10" s="264" t="s">
        <v>25</v>
      </c>
      <c r="B10" s="171" t="s">
        <v>84</v>
      </c>
      <c r="C10" s="238" t="s">
        <v>78</v>
      </c>
      <c r="D10" s="9" t="s">
        <v>1</v>
      </c>
      <c r="E10" s="145">
        <f t="shared" ref="E10:E15" si="0">SUM(F10:J10)</f>
        <v>37500</v>
      </c>
      <c r="F10" s="45">
        <f>SUM(F11:F16)</f>
        <v>5400</v>
      </c>
      <c r="G10" s="38">
        <f>SUM(G11:G16)</f>
        <v>4700</v>
      </c>
      <c r="H10" s="38">
        <f t="shared" ref="H10:J10" si="1">SUM(H11:H16)</f>
        <v>4700</v>
      </c>
      <c r="I10" s="38">
        <f t="shared" si="1"/>
        <v>4700</v>
      </c>
      <c r="J10" s="38">
        <f t="shared" si="1"/>
        <v>18000</v>
      </c>
      <c r="K10" s="14"/>
      <c r="L10" s="14"/>
      <c r="M10" s="14"/>
      <c r="N10" s="5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</row>
    <row r="11" spans="1:421" ht="19.5" customHeight="1" x14ac:dyDescent="0.2">
      <c r="A11" s="265"/>
      <c r="B11" s="172"/>
      <c r="C11" s="239"/>
      <c r="D11" s="8" t="s">
        <v>2</v>
      </c>
      <c r="E11" s="146">
        <f t="shared" si="0"/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14"/>
      <c r="L11" s="14"/>
      <c r="M11" s="14"/>
      <c r="N11" s="5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  <c r="IW11" s="10"/>
      <c r="IX11" s="10"/>
      <c r="IY11" s="10"/>
      <c r="IZ11" s="10"/>
      <c r="JA11" s="10"/>
      <c r="JB11" s="10"/>
      <c r="JC11" s="10"/>
      <c r="JD11" s="10"/>
      <c r="JE11" s="10"/>
      <c r="JF11" s="10"/>
      <c r="JG11" s="10"/>
      <c r="JH11" s="10"/>
      <c r="JI11" s="10"/>
      <c r="JJ11" s="10"/>
      <c r="JK11" s="10"/>
      <c r="JL11" s="10"/>
      <c r="JM11" s="10"/>
      <c r="JN11" s="10"/>
      <c r="JO11" s="10"/>
      <c r="JP11" s="10"/>
      <c r="JQ11" s="10"/>
      <c r="JR11" s="10"/>
      <c r="JS11" s="10"/>
      <c r="JT11" s="10"/>
      <c r="JU11" s="10"/>
      <c r="JV11" s="10"/>
      <c r="JW11" s="10"/>
      <c r="JX11" s="10"/>
      <c r="JY11" s="10"/>
      <c r="JZ11" s="10"/>
      <c r="KA11" s="10"/>
      <c r="KB11" s="10"/>
      <c r="KC11" s="10"/>
      <c r="KD11" s="10"/>
      <c r="KE11" s="10"/>
      <c r="KF11" s="10"/>
      <c r="KG11" s="10"/>
      <c r="KH11" s="10"/>
      <c r="KI11" s="10"/>
      <c r="KJ11" s="10"/>
      <c r="KK11" s="10"/>
      <c r="KL11" s="10"/>
      <c r="KM11" s="10"/>
      <c r="KN11" s="10"/>
      <c r="KO11" s="10"/>
      <c r="KP11" s="10"/>
      <c r="KQ11" s="10"/>
      <c r="KR11" s="10"/>
      <c r="KS11" s="10"/>
      <c r="KT11" s="10"/>
      <c r="KU11" s="10"/>
      <c r="KV11" s="10"/>
      <c r="KW11" s="10"/>
      <c r="KX11" s="10"/>
      <c r="KY11" s="10"/>
      <c r="KZ11" s="10"/>
      <c r="LA11" s="10"/>
      <c r="LB11" s="10"/>
      <c r="LC11" s="10"/>
      <c r="LD11" s="10"/>
      <c r="LE11" s="10"/>
      <c r="LF11" s="10"/>
      <c r="LG11" s="10"/>
      <c r="LH11" s="10"/>
      <c r="LI11" s="10"/>
      <c r="LJ11" s="10"/>
      <c r="LK11" s="10"/>
      <c r="LL11" s="10"/>
      <c r="LM11" s="10"/>
      <c r="LN11" s="10"/>
      <c r="LO11" s="10"/>
      <c r="LP11" s="10"/>
      <c r="LQ11" s="10"/>
      <c r="LR11" s="10"/>
      <c r="LS11" s="10"/>
      <c r="LT11" s="10"/>
      <c r="LU11" s="10"/>
      <c r="LV11" s="10"/>
      <c r="LW11" s="10"/>
      <c r="LX11" s="10"/>
      <c r="LY11" s="10"/>
      <c r="LZ11" s="10"/>
      <c r="MA11" s="10"/>
      <c r="MB11" s="10"/>
      <c r="MC11" s="10"/>
      <c r="MD11" s="10"/>
      <c r="ME11" s="10"/>
      <c r="MF11" s="10"/>
      <c r="MG11" s="10"/>
      <c r="MH11" s="10"/>
      <c r="MI11" s="10"/>
      <c r="MJ11" s="10"/>
      <c r="MK11" s="10"/>
      <c r="ML11" s="10"/>
      <c r="MM11" s="10"/>
      <c r="MN11" s="10"/>
      <c r="MO11" s="10"/>
      <c r="MP11" s="10"/>
      <c r="MQ11" s="10"/>
      <c r="MR11" s="10"/>
      <c r="MS11" s="10"/>
      <c r="MT11" s="10"/>
      <c r="MU11" s="10"/>
      <c r="MV11" s="10"/>
      <c r="MW11" s="10"/>
      <c r="MX11" s="10"/>
      <c r="MY11" s="10"/>
      <c r="MZ11" s="10"/>
      <c r="NA11" s="10"/>
      <c r="NB11" s="10"/>
      <c r="NC11" s="10"/>
      <c r="ND11" s="10"/>
      <c r="NE11" s="10"/>
      <c r="NF11" s="10"/>
      <c r="NG11" s="10"/>
      <c r="NH11" s="10"/>
      <c r="NI11" s="10"/>
      <c r="NJ11" s="10"/>
      <c r="NK11" s="10"/>
      <c r="NL11" s="10"/>
      <c r="NM11" s="10"/>
      <c r="NN11" s="10"/>
      <c r="NO11" s="10"/>
      <c r="NP11" s="10"/>
      <c r="NQ11" s="10"/>
      <c r="NR11" s="10"/>
      <c r="NS11" s="10"/>
      <c r="NT11" s="10"/>
      <c r="NU11" s="10"/>
      <c r="NV11" s="10"/>
      <c r="NW11" s="10"/>
      <c r="NX11" s="10"/>
      <c r="NY11" s="10"/>
      <c r="NZ11" s="10"/>
      <c r="OA11" s="10"/>
      <c r="OB11" s="10"/>
      <c r="OC11" s="10"/>
      <c r="OD11" s="10"/>
      <c r="OE11" s="10"/>
      <c r="OF11" s="10"/>
      <c r="OG11" s="10"/>
      <c r="OH11" s="10"/>
      <c r="OI11" s="10"/>
      <c r="OJ11" s="10"/>
      <c r="OK11" s="10"/>
      <c r="OL11" s="10"/>
      <c r="OM11" s="10"/>
      <c r="ON11" s="10"/>
      <c r="OO11" s="10"/>
      <c r="OP11" s="10"/>
      <c r="OQ11" s="10"/>
      <c r="OR11" s="10"/>
      <c r="OS11" s="10"/>
      <c r="OT11" s="10"/>
      <c r="OU11" s="10"/>
      <c r="OV11" s="10"/>
      <c r="OW11" s="10"/>
      <c r="OX11" s="10"/>
      <c r="OY11" s="10"/>
      <c r="OZ11" s="10"/>
      <c r="PA11" s="10"/>
      <c r="PB11" s="10"/>
      <c r="PC11" s="10"/>
      <c r="PD11" s="10"/>
      <c r="PE11" s="10"/>
    </row>
    <row r="12" spans="1:421" ht="26.25" customHeight="1" x14ac:dyDescent="0.2">
      <c r="A12" s="265"/>
      <c r="B12" s="172"/>
      <c r="C12" s="239"/>
      <c r="D12" s="8" t="s">
        <v>6</v>
      </c>
      <c r="E12" s="146">
        <f t="shared" si="0"/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14"/>
      <c r="L12" s="14"/>
      <c r="M12" s="14"/>
      <c r="N12" s="5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  <c r="IX12" s="10"/>
      <c r="IY12" s="10"/>
      <c r="IZ12" s="10"/>
      <c r="JA12" s="10"/>
      <c r="JB12" s="10"/>
      <c r="JC12" s="10"/>
      <c r="JD12" s="10"/>
      <c r="JE12" s="10"/>
      <c r="JF12" s="10"/>
      <c r="JG12" s="10"/>
      <c r="JH12" s="10"/>
      <c r="JI12" s="10"/>
      <c r="JJ12" s="10"/>
      <c r="JK12" s="10"/>
      <c r="JL12" s="10"/>
      <c r="JM12" s="10"/>
      <c r="JN12" s="10"/>
      <c r="JO12" s="10"/>
      <c r="JP12" s="10"/>
      <c r="JQ12" s="10"/>
      <c r="JR12" s="10"/>
      <c r="JS12" s="10"/>
      <c r="JT12" s="10"/>
      <c r="JU12" s="10"/>
      <c r="JV12" s="10"/>
      <c r="JW12" s="10"/>
      <c r="JX12" s="10"/>
      <c r="JY12" s="10"/>
      <c r="JZ12" s="10"/>
      <c r="KA12" s="10"/>
      <c r="KB12" s="10"/>
      <c r="KC12" s="10"/>
      <c r="KD12" s="10"/>
      <c r="KE12" s="10"/>
      <c r="KF12" s="10"/>
      <c r="KG12" s="10"/>
      <c r="KH12" s="10"/>
      <c r="KI12" s="10"/>
      <c r="KJ12" s="10"/>
      <c r="KK12" s="10"/>
      <c r="KL12" s="10"/>
      <c r="KM12" s="10"/>
      <c r="KN12" s="10"/>
      <c r="KO12" s="10"/>
      <c r="KP12" s="10"/>
      <c r="KQ12" s="10"/>
      <c r="KR12" s="10"/>
      <c r="KS12" s="10"/>
      <c r="KT12" s="10"/>
      <c r="KU12" s="10"/>
      <c r="KV12" s="10"/>
      <c r="KW12" s="10"/>
      <c r="KX12" s="10"/>
      <c r="KY12" s="10"/>
      <c r="KZ12" s="10"/>
      <c r="LA12" s="10"/>
      <c r="LB12" s="10"/>
      <c r="LC12" s="10"/>
      <c r="LD12" s="10"/>
      <c r="LE12" s="10"/>
      <c r="LF12" s="10"/>
      <c r="LG12" s="10"/>
      <c r="LH12" s="10"/>
      <c r="LI12" s="10"/>
      <c r="LJ12" s="10"/>
      <c r="LK12" s="10"/>
      <c r="LL12" s="10"/>
      <c r="LM12" s="10"/>
      <c r="LN12" s="10"/>
      <c r="LO12" s="10"/>
      <c r="LP12" s="10"/>
      <c r="LQ12" s="10"/>
      <c r="LR12" s="10"/>
      <c r="LS12" s="10"/>
      <c r="LT12" s="10"/>
      <c r="LU12" s="10"/>
      <c r="LV12" s="10"/>
      <c r="LW12" s="10"/>
      <c r="LX12" s="10"/>
      <c r="LY12" s="10"/>
      <c r="LZ12" s="10"/>
      <c r="MA12" s="10"/>
      <c r="MB12" s="10"/>
      <c r="MC12" s="10"/>
      <c r="MD12" s="10"/>
      <c r="ME12" s="10"/>
      <c r="MF12" s="10"/>
      <c r="MG12" s="10"/>
      <c r="MH12" s="10"/>
      <c r="MI12" s="10"/>
      <c r="MJ12" s="10"/>
      <c r="MK12" s="10"/>
      <c r="ML12" s="10"/>
      <c r="MM12" s="10"/>
      <c r="MN12" s="10"/>
      <c r="MO12" s="10"/>
      <c r="MP12" s="10"/>
      <c r="MQ12" s="10"/>
      <c r="MR12" s="10"/>
      <c r="MS12" s="10"/>
      <c r="MT12" s="10"/>
      <c r="MU12" s="10"/>
      <c r="MV12" s="10"/>
      <c r="MW12" s="10"/>
      <c r="MX12" s="10"/>
      <c r="MY12" s="10"/>
      <c r="MZ12" s="10"/>
      <c r="NA12" s="10"/>
      <c r="NB12" s="10"/>
      <c r="NC12" s="10"/>
      <c r="ND12" s="10"/>
      <c r="NE12" s="10"/>
      <c r="NF12" s="10"/>
      <c r="NG12" s="10"/>
      <c r="NH12" s="10"/>
      <c r="NI12" s="10"/>
      <c r="NJ12" s="10"/>
      <c r="NK12" s="10"/>
      <c r="NL12" s="10"/>
      <c r="NM12" s="10"/>
      <c r="NN12" s="10"/>
      <c r="NO12" s="10"/>
      <c r="NP12" s="10"/>
      <c r="NQ12" s="10"/>
      <c r="NR12" s="10"/>
      <c r="NS12" s="10"/>
      <c r="NT12" s="10"/>
      <c r="NU12" s="10"/>
      <c r="NV12" s="10"/>
      <c r="NW12" s="10"/>
      <c r="NX12" s="10"/>
      <c r="NY12" s="10"/>
      <c r="NZ12" s="10"/>
      <c r="OA12" s="10"/>
      <c r="OB12" s="10"/>
      <c r="OC12" s="10"/>
      <c r="OD12" s="10"/>
      <c r="OE12" s="10"/>
      <c r="OF12" s="10"/>
      <c r="OG12" s="10"/>
      <c r="OH12" s="10"/>
      <c r="OI12" s="10"/>
      <c r="OJ12" s="10"/>
      <c r="OK12" s="10"/>
      <c r="OL12" s="10"/>
      <c r="OM12" s="10"/>
      <c r="ON12" s="10"/>
      <c r="OO12" s="10"/>
      <c r="OP12" s="10"/>
      <c r="OQ12" s="10"/>
      <c r="OR12" s="10"/>
      <c r="OS12" s="10"/>
      <c r="OT12" s="10"/>
      <c r="OU12" s="10"/>
      <c r="OV12" s="10"/>
      <c r="OW12" s="10"/>
      <c r="OX12" s="10"/>
      <c r="OY12" s="10"/>
      <c r="OZ12" s="10"/>
      <c r="PA12" s="10"/>
      <c r="PB12" s="10"/>
      <c r="PC12" s="10"/>
      <c r="PD12" s="10"/>
      <c r="PE12" s="10"/>
    </row>
    <row r="13" spans="1:421" ht="18.75" customHeight="1" x14ac:dyDescent="0.2">
      <c r="A13" s="265"/>
      <c r="B13" s="172"/>
      <c r="C13" s="239"/>
      <c r="D13" s="8" t="s">
        <v>4</v>
      </c>
      <c r="E13" s="146">
        <f t="shared" si="0"/>
        <v>26000</v>
      </c>
      <c r="F13" s="37">
        <v>5400</v>
      </c>
      <c r="G13" s="37">
        <v>2600</v>
      </c>
      <c r="H13" s="37">
        <v>0</v>
      </c>
      <c r="I13" s="37">
        <v>0</v>
      </c>
      <c r="J13" s="37">
        <v>18000</v>
      </c>
      <c r="K13" s="14"/>
      <c r="L13" s="14"/>
      <c r="M13" s="14"/>
      <c r="N13" s="5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</row>
    <row r="14" spans="1:421" ht="36" customHeight="1" x14ac:dyDescent="0.2">
      <c r="A14" s="265"/>
      <c r="B14" s="172"/>
      <c r="C14" s="239"/>
      <c r="D14" s="8" t="s">
        <v>18</v>
      </c>
      <c r="E14" s="146">
        <f t="shared" si="0"/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14"/>
      <c r="L14" s="14"/>
      <c r="M14" s="14"/>
      <c r="N14" s="5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  <c r="IX14" s="10"/>
      <c r="IY14" s="10"/>
      <c r="IZ14" s="10"/>
      <c r="JA14" s="10"/>
      <c r="JB14" s="10"/>
      <c r="JC14" s="10"/>
      <c r="JD14" s="10"/>
      <c r="JE14" s="10"/>
      <c r="JF14" s="10"/>
      <c r="JG14" s="10"/>
      <c r="JH14" s="10"/>
      <c r="JI14" s="10"/>
      <c r="JJ14" s="10"/>
      <c r="JK14" s="10"/>
      <c r="JL14" s="10"/>
      <c r="JM14" s="10"/>
      <c r="JN14" s="10"/>
      <c r="JO14" s="10"/>
      <c r="JP14" s="10"/>
      <c r="JQ14" s="10"/>
      <c r="JR14" s="10"/>
      <c r="JS14" s="10"/>
      <c r="JT14" s="10"/>
      <c r="JU14" s="10"/>
      <c r="JV14" s="10"/>
      <c r="JW14" s="10"/>
      <c r="JX14" s="10"/>
      <c r="JY14" s="10"/>
      <c r="JZ14" s="10"/>
      <c r="KA14" s="10"/>
      <c r="KB14" s="10"/>
      <c r="KC14" s="10"/>
      <c r="KD14" s="10"/>
      <c r="KE14" s="10"/>
      <c r="KF14" s="10"/>
      <c r="KG14" s="10"/>
      <c r="KH14" s="10"/>
      <c r="KI14" s="10"/>
      <c r="KJ14" s="10"/>
      <c r="KK14" s="10"/>
      <c r="KL14" s="10"/>
      <c r="KM14" s="10"/>
      <c r="KN14" s="10"/>
      <c r="KO14" s="10"/>
      <c r="KP14" s="10"/>
      <c r="KQ14" s="10"/>
      <c r="KR14" s="10"/>
      <c r="KS14" s="10"/>
      <c r="KT14" s="10"/>
      <c r="KU14" s="10"/>
      <c r="KV14" s="10"/>
      <c r="KW14" s="10"/>
      <c r="KX14" s="10"/>
      <c r="KY14" s="10"/>
      <c r="KZ14" s="10"/>
      <c r="LA14" s="10"/>
      <c r="LB14" s="10"/>
      <c r="LC14" s="10"/>
      <c r="LD14" s="10"/>
      <c r="LE14" s="10"/>
      <c r="LF14" s="10"/>
      <c r="LG14" s="10"/>
      <c r="LH14" s="10"/>
      <c r="LI14" s="10"/>
      <c r="LJ14" s="10"/>
      <c r="LK14" s="10"/>
      <c r="LL14" s="10"/>
      <c r="LM14" s="10"/>
      <c r="LN14" s="10"/>
      <c r="LO14" s="10"/>
      <c r="LP14" s="10"/>
      <c r="LQ14" s="10"/>
      <c r="LR14" s="10"/>
      <c r="LS14" s="10"/>
      <c r="LT14" s="10"/>
      <c r="LU14" s="10"/>
      <c r="LV14" s="10"/>
      <c r="LW14" s="10"/>
      <c r="LX14" s="10"/>
      <c r="LY14" s="10"/>
      <c r="LZ14" s="10"/>
      <c r="MA14" s="10"/>
      <c r="MB14" s="10"/>
      <c r="MC14" s="10"/>
      <c r="MD14" s="10"/>
      <c r="ME14" s="10"/>
      <c r="MF14" s="10"/>
      <c r="MG14" s="10"/>
      <c r="MH14" s="10"/>
      <c r="MI14" s="10"/>
      <c r="MJ14" s="10"/>
      <c r="MK14" s="10"/>
      <c r="ML14" s="10"/>
      <c r="MM14" s="10"/>
      <c r="MN14" s="10"/>
      <c r="MO14" s="10"/>
      <c r="MP14" s="10"/>
      <c r="MQ14" s="10"/>
      <c r="MR14" s="10"/>
      <c r="MS14" s="10"/>
      <c r="MT14" s="10"/>
      <c r="MU14" s="10"/>
      <c r="MV14" s="10"/>
      <c r="MW14" s="10"/>
      <c r="MX14" s="10"/>
      <c r="MY14" s="10"/>
      <c r="MZ14" s="10"/>
      <c r="NA14" s="10"/>
      <c r="NB14" s="10"/>
      <c r="NC14" s="10"/>
      <c r="ND14" s="10"/>
      <c r="NE14" s="10"/>
      <c r="NF14" s="10"/>
      <c r="NG14" s="10"/>
      <c r="NH14" s="10"/>
      <c r="NI14" s="10"/>
      <c r="NJ14" s="10"/>
      <c r="NK14" s="10"/>
      <c r="NL14" s="10"/>
      <c r="NM14" s="10"/>
      <c r="NN14" s="10"/>
      <c r="NO14" s="10"/>
      <c r="NP14" s="10"/>
      <c r="NQ14" s="10"/>
      <c r="NR14" s="10"/>
      <c r="NS14" s="10"/>
      <c r="NT14" s="10"/>
      <c r="NU14" s="10"/>
      <c r="NV14" s="10"/>
      <c r="NW14" s="10"/>
      <c r="NX14" s="10"/>
      <c r="NY14" s="10"/>
      <c r="NZ14" s="10"/>
      <c r="OA14" s="10"/>
      <c r="OB14" s="10"/>
      <c r="OC14" s="10"/>
      <c r="OD14" s="10"/>
      <c r="OE14" s="10"/>
      <c r="OF14" s="10"/>
      <c r="OG14" s="10"/>
      <c r="OH14" s="10"/>
      <c r="OI14" s="10"/>
      <c r="OJ14" s="10"/>
      <c r="OK14" s="10"/>
      <c r="OL14" s="10"/>
      <c r="OM14" s="10"/>
      <c r="ON14" s="10"/>
      <c r="OO14" s="10"/>
      <c r="OP14" s="10"/>
      <c r="OQ14" s="10"/>
      <c r="OR14" s="10"/>
      <c r="OS14" s="10"/>
      <c r="OT14" s="10"/>
      <c r="OU14" s="10"/>
      <c r="OV14" s="10"/>
      <c r="OW14" s="10"/>
      <c r="OX14" s="10"/>
      <c r="OY14" s="10"/>
      <c r="OZ14" s="10"/>
      <c r="PA14" s="10"/>
      <c r="PB14" s="10"/>
      <c r="PC14" s="10"/>
      <c r="PD14" s="10"/>
      <c r="PE14" s="10"/>
    </row>
    <row r="15" spans="1:421" ht="18" customHeight="1" x14ac:dyDescent="0.2">
      <c r="A15" s="265"/>
      <c r="B15" s="172"/>
      <c r="C15" s="239"/>
      <c r="D15" s="8" t="s">
        <v>19</v>
      </c>
      <c r="E15" s="146">
        <f t="shared" si="0"/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14"/>
      <c r="L15" s="14"/>
      <c r="M15" s="14"/>
      <c r="N15" s="5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  <c r="IW15" s="10"/>
      <c r="IX15" s="10"/>
      <c r="IY15" s="10"/>
      <c r="IZ15" s="10"/>
      <c r="JA15" s="10"/>
      <c r="JB15" s="10"/>
      <c r="JC15" s="10"/>
      <c r="JD15" s="10"/>
      <c r="JE15" s="10"/>
      <c r="JF15" s="10"/>
      <c r="JG15" s="10"/>
      <c r="JH15" s="10"/>
      <c r="JI15" s="10"/>
      <c r="JJ15" s="10"/>
      <c r="JK15" s="10"/>
      <c r="JL15" s="10"/>
      <c r="JM15" s="10"/>
      <c r="JN15" s="10"/>
      <c r="JO15" s="10"/>
      <c r="JP15" s="10"/>
      <c r="JQ15" s="10"/>
      <c r="JR15" s="10"/>
      <c r="JS15" s="10"/>
      <c r="JT15" s="10"/>
      <c r="JU15" s="10"/>
      <c r="JV15" s="10"/>
      <c r="JW15" s="10"/>
      <c r="JX15" s="10"/>
      <c r="JY15" s="10"/>
      <c r="JZ15" s="10"/>
      <c r="KA15" s="10"/>
      <c r="KB15" s="10"/>
      <c r="KC15" s="10"/>
      <c r="KD15" s="10"/>
      <c r="KE15" s="10"/>
      <c r="KF15" s="10"/>
      <c r="KG15" s="10"/>
      <c r="KH15" s="10"/>
      <c r="KI15" s="10"/>
      <c r="KJ15" s="10"/>
      <c r="KK15" s="10"/>
      <c r="KL15" s="10"/>
      <c r="KM15" s="10"/>
      <c r="KN15" s="10"/>
      <c r="KO15" s="10"/>
      <c r="KP15" s="10"/>
      <c r="KQ15" s="10"/>
      <c r="KR15" s="10"/>
      <c r="KS15" s="10"/>
      <c r="KT15" s="10"/>
      <c r="KU15" s="10"/>
      <c r="KV15" s="10"/>
      <c r="KW15" s="10"/>
      <c r="KX15" s="10"/>
      <c r="KY15" s="10"/>
      <c r="KZ15" s="10"/>
      <c r="LA15" s="10"/>
      <c r="LB15" s="10"/>
      <c r="LC15" s="10"/>
      <c r="LD15" s="10"/>
      <c r="LE15" s="10"/>
      <c r="LF15" s="10"/>
      <c r="LG15" s="10"/>
      <c r="LH15" s="10"/>
      <c r="LI15" s="10"/>
      <c r="LJ15" s="10"/>
      <c r="LK15" s="10"/>
      <c r="LL15" s="10"/>
      <c r="LM15" s="10"/>
      <c r="LN15" s="10"/>
      <c r="LO15" s="10"/>
      <c r="LP15" s="10"/>
      <c r="LQ15" s="10"/>
      <c r="LR15" s="10"/>
      <c r="LS15" s="10"/>
      <c r="LT15" s="10"/>
      <c r="LU15" s="10"/>
      <c r="LV15" s="10"/>
      <c r="LW15" s="10"/>
      <c r="LX15" s="10"/>
      <c r="LY15" s="10"/>
      <c r="LZ15" s="10"/>
      <c r="MA15" s="10"/>
      <c r="MB15" s="10"/>
      <c r="MC15" s="10"/>
      <c r="MD15" s="10"/>
      <c r="ME15" s="10"/>
      <c r="MF15" s="10"/>
      <c r="MG15" s="10"/>
      <c r="MH15" s="10"/>
      <c r="MI15" s="10"/>
      <c r="MJ15" s="10"/>
      <c r="MK15" s="10"/>
      <c r="ML15" s="10"/>
      <c r="MM15" s="10"/>
      <c r="MN15" s="10"/>
      <c r="MO15" s="10"/>
      <c r="MP15" s="10"/>
      <c r="MQ15" s="10"/>
      <c r="MR15" s="10"/>
      <c r="MS15" s="10"/>
      <c r="MT15" s="10"/>
      <c r="MU15" s="10"/>
      <c r="MV15" s="10"/>
      <c r="MW15" s="10"/>
      <c r="MX15" s="10"/>
      <c r="MY15" s="10"/>
      <c r="MZ15" s="10"/>
      <c r="NA15" s="10"/>
      <c r="NB15" s="10"/>
      <c r="NC15" s="10"/>
      <c r="ND15" s="10"/>
      <c r="NE15" s="10"/>
      <c r="NF15" s="10"/>
      <c r="NG15" s="10"/>
      <c r="NH15" s="10"/>
      <c r="NI15" s="10"/>
      <c r="NJ15" s="10"/>
      <c r="NK15" s="10"/>
      <c r="NL15" s="10"/>
      <c r="NM15" s="10"/>
      <c r="NN15" s="10"/>
      <c r="NO15" s="10"/>
      <c r="NP15" s="10"/>
      <c r="NQ15" s="10"/>
      <c r="NR15" s="10"/>
      <c r="NS15" s="10"/>
      <c r="NT15" s="10"/>
      <c r="NU15" s="10"/>
      <c r="NV15" s="10"/>
      <c r="NW15" s="10"/>
      <c r="NX15" s="10"/>
      <c r="NY15" s="10"/>
      <c r="NZ15" s="10"/>
      <c r="OA15" s="10"/>
      <c r="OB15" s="10"/>
      <c r="OC15" s="10"/>
      <c r="OD15" s="10"/>
      <c r="OE15" s="10"/>
      <c r="OF15" s="10"/>
      <c r="OG15" s="10"/>
      <c r="OH15" s="10"/>
      <c r="OI15" s="10"/>
      <c r="OJ15" s="10"/>
      <c r="OK15" s="10"/>
      <c r="OL15" s="10"/>
      <c r="OM15" s="10"/>
      <c r="ON15" s="10"/>
      <c r="OO15" s="10"/>
      <c r="OP15" s="10"/>
      <c r="OQ15" s="10"/>
      <c r="OR15" s="10"/>
      <c r="OS15" s="10"/>
      <c r="OT15" s="10"/>
      <c r="OU15" s="10"/>
      <c r="OV15" s="10"/>
      <c r="OW15" s="10"/>
      <c r="OX15" s="10"/>
      <c r="OY15" s="10"/>
      <c r="OZ15" s="10"/>
      <c r="PA15" s="10"/>
      <c r="PB15" s="10"/>
      <c r="PC15" s="10"/>
      <c r="PD15" s="10"/>
      <c r="PE15" s="10"/>
    </row>
    <row r="16" spans="1:421" s="6" customFormat="1" ht="58.5" customHeight="1" x14ac:dyDescent="0.2">
      <c r="A16" s="266"/>
      <c r="B16" s="173"/>
      <c r="C16" s="240"/>
      <c r="D16" s="8" t="s">
        <v>7</v>
      </c>
      <c r="E16" s="146">
        <f t="shared" ref="E16:E18" si="2">SUM(F16:J16)</f>
        <v>11500</v>
      </c>
      <c r="F16" s="37">
        <v>0</v>
      </c>
      <c r="G16" s="37">
        <f>4700-2600</f>
        <v>2100</v>
      </c>
      <c r="H16" s="37">
        <v>4700</v>
      </c>
      <c r="I16" s="37">
        <v>4700</v>
      </c>
      <c r="J16" s="37">
        <v>0</v>
      </c>
      <c r="K16" s="49"/>
      <c r="L16" s="50"/>
      <c r="M16" s="50"/>
      <c r="N16" s="5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  <c r="IW16" s="10"/>
      <c r="IX16" s="10"/>
      <c r="IY16" s="10"/>
      <c r="IZ16" s="10"/>
      <c r="JA16" s="10"/>
      <c r="JB16" s="10"/>
      <c r="JC16" s="10"/>
      <c r="JD16" s="10"/>
      <c r="JE16" s="10"/>
      <c r="JF16" s="10"/>
      <c r="JG16" s="10"/>
      <c r="JH16" s="10"/>
      <c r="JI16" s="10"/>
      <c r="JJ16" s="10"/>
      <c r="JK16" s="10"/>
      <c r="JL16" s="10"/>
      <c r="JM16" s="10"/>
      <c r="JN16" s="10"/>
      <c r="JO16" s="10"/>
      <c r="JP16" s="10"/>
      <c r="JQ16" s="10"/>
      <c r="JR16" s="10"/>
      <c r="JS16" s="10"/>
      <c r="JT16" s="10"/>
      <c r="JU16" s="10"/>
      <c r="JV16" s="10"/>
      <c r="JW16" s="10"/>
      <c r="JX16" s="10"/>
      <c r="JY16" s="10"/>
      <c r="JZ16" s="10"/>
      <c r="KA16" s="10"/>
      <c r="KB16" s="10"/>
      <c r="KC16" s="10"/>
      <c r="KD16" s="10"/>
      <c r="KE16" s="10"/>
      <c r="KF16" s="10"/>
      <c r="KG16" s="10"/>
      <c r="KH16" s="10"/>
      <c r="KI16" s="10"/>
      <c r="KJ16" s="10"/>
      <c r="KK16" s="10"/>
      <c r="KL16" s="10"/>
      <c r="KM16" s="10"/>
      <c r="KN16" s="10"/>
      <c r="KO16" s="10"/>
      <c r="KP16" s="10"/>
      <c r="KQ16" s="10"/>
      <c r="KR16" s="10"/>
      <c r="KS16" s="10"/>
      <c r="KT16" s="10"/>
      <c r="KU16" s="10"/>
      <c r="KV16" s="10"/>
      <c r="KW16" s="10"/>
      <c r="KX16" s="10"/>
      <c r="KY16" s="10"/>
      <c r="KZ16" s="10"/>
      <c r="LA16" s="10"/>
      <c r="LB16" s="10"/>
      <c r="LC16" s="10"/>
      <c r="LD16" s="10"/>
      <c r="LE16" s="10"/>
      <c r="LF16" s="10"/>
      <c r="LG16" s="10"/>
      <c r="LH16" s="10"/>
      <c r="LI16" s="10"/>
      <c r="LJ16" s="10"/>
      <c r="LK16" s="10"/>
      <c r="LL16" s="10"/>
      <c r="LM16" s="10"/>
      <c r="LN16" s="10"/>
      <c r="LO16" s="10"/>
      <c r="LP16" s="10"/>
      <c r="LQ16" s="10"/>
      <c r="LR16" s="10"/>
      <c r="LS16" s="10"/>
      <c r="LT16" s="10"/>
      <c r="LU16" s="10"/>
      <c r="LV16" s="10"/>
      <c r="LW16" s="10"/>
      <c r="LX16" s="10"/>
      <c r="LY16" s="10"/>
      <c r="LZ16" s="10"/>
      <c r="MA16" s="10"/>
      <c r="MB16" s="10"/>
      <c r="MC16" s="10"/>
      <c r="MD16" s="10"/>
      <c r="ME16" s="10"/>
      <c r="MF16" s="10"/>
      <c r="MG16" s="10"/>
      <c r="MH16" s="10"/>
      <c r="MI16" s="10"/>
      <c r="MJ16" s="10"/>
      <c r="MK16" s="10"/>
      <c r="ML16" s="10"/>
      <c r="MM16" s="10"/>
      <c r="MN16" s="10"/>
      <c r="MO16" s="10"/>
      <c r="MP16" s="10"/>
      <c r="MQ16" s="10"/>
      <c r="MR16" s="10"/>
      <c r="MS16" s="10"/>
      <c r="MT16" s="10"/>
      <c r="MU16" s="10"/>
      <c r="MV16" s="10"/>
      <c r="MW16" s="10"/>
      <c r="MX16" s="10"/>
      <c r="MY16" s="10"/>
      <c r="MZ16" s="10"/>
      <c r="NA16" s="10"/>
      <c r="NB16" s="10"/>
      <c r="NC16" s="10"/>
      <c r="ND16" s="10"/>
      <c r="NE16" s="10"/>
      <c r="NF16" s="10"/>
      <c r="NG16" s="10"/>
      <c r="NH16" s="10"/>
      <c r="NI16" s="10"/>
      <c r="NJ16" s="10"/>
      <c r="NK16" s="10"/>
      <c r="NL16" s="10"/>
      <c r="NM16" s="10"/>
      <c r="NN16" s="10"/>
      <c r="NO16" s="10"/>
      <c r="NP16" s="10"/>
      <c r="NQ16" s="10"/>
      <c r="NR16" s="10"/>
      <c r="NS16" s="10"/>
      <c r="NT16" s="10"/>
      <c r="NU16" s="10"/>
      <c r="NV16" s="10"/>
      <c r="NW16" s="10"/>
      <c r="NX16" s="10"/>
      <c r="NY16" s="10"/>
      <c r="NZ16" s="10"/>
      <c r="OA16" s="10"/>
      <c r="OB16" s="10"/>
      <c r="OC16" s="10"/>
      <c r="OD16" s="10"/>
      <c r="OE16" s="10"/>
      <c r="OF16" s="10"/>
      <c r="OG16" s="10"/>
      <c r="OH16" s="10"/>
      <c r="OI16" s="10"/>
      <c r="OJ16" s="10"/>
      <c r="OK16" s="10"/>
      <c r="OL16" s="10"/>
      <c r="OM16" s="10"/>
      <c r="ON16" s="10"/>
      <c r="OO16" s="10"/>
      <c r="OP16" s="10"/>
      <c r="OQ16" s="10"/>
      <c r="OR16" s="10"/>
      <c r="OS16" s="10"/>
      <c r="OT16" s="10"/>
      <c r="OU16" s="10"/>
      <c r="OV16" s="10"/>
      <c r="OW16" s="10"/>
      <c r="OX16" s="10"/>
      <c r="OY16" s="10"/>
      <c r="OZ16" s="10"/>
      <c r="PA16" s="10"/>
      <c r="PB16" s="10"/>
      <c r="PC16" s="10"/>
      <c r="PD16" s="10"/>
      <c r="PE16" s="10"/>
    </row>
    <row r="17" spans="1:421" s="23" customFormat="1" ht="25.9" customHeight="1" x14ac:dyDescent="0.2">
      <c r="A17" s="214" t="s">
        <v>26</v>
      </c>
      <c r="B17" s="232" t="s">
        <v>85</v>
      </c>
      <c r="C17" s="217" t="s">
        <v>130</v>
      </c>
      <c r="D17" s="123" t="s">
        <v>1</v>
      </c>
      <c r="E17" s="147">
        <f>SUM(F17:J17)</f>
        <v>70</v>
      </c>
      <c r="F17" s="43">
        <f t="shared" ref="F17:J17" si="3">F18+F19+F20+F21+F22+F23</f>
        <v>0</v>
      </c>
      <c r="G17" s="43">
        <f t="shared" si="3"/>
        <v>10</v>
      </c>
      <c r="H17" s="43">
        <f t="shared" si="3"/>
        <v>10</v>
      </c>
      <c r="I17" s="43">
        <f t="shared" si="3"/>
        <v>10</v>
      </c>
      <c r="J17" s="43">
        <f t="shared" si="3"/>
        <v>40</v>
      </c>
      <c r="K17" s="14"/>
      <c r="L17" s="14"/>
      <c r="M17" s="14"/>
      <c r="N17" s="5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  <c r="IX17" s="10"/>
      <c r="IY17" s="10"/>
      <c r="IZ17" s="10"/>
      <c r="JA17" s="10"/>
      <c r="JB17" s="10"/>
      <c r="JC17" s="10"/>
      <c r="JD17" s="10"/>
      <c r="JE17" s="10"/>
      <c r="JF17" s="10"/>
      <c r="JG17" s="10"/>
      <c r="JH17" s="10"/>
      <c r="JI17" s="10"/>
      <c r="JJ17" s="10"/>
      <c r="JK17" s="10"/>
      <c r="JL17" s="10"/>
      <c r="JM17" s="10"/>
      <c r="JN17" s="10"/>
      <c r="JO17" s="10"/>
      <c r="JP17" s="10"/>
      <c r="JQ17" s="10"/>
      <c r="JR17" s="10"/>
      <c r="JS17" s="10"/>
      <c r="JT17" s="10"/>
      <c r="JU17" s="10"/>
      <c r="JV17" s="10"/>
      <c r="JW17" s="10"/>
      <c r="JX17" s="10"/>
      <c r="JY17" s="10"/>
      <c r="JZ17" s="10"/>
      <c r="KA17" s="10"/>
      <c r="KB17" s="10"/>
      <c r="KC17" s="10"/>
      <c r="KD17" s="10"/>
      <c r="KE17" s="10"/>
      <c r="KF17" s="10"/>
      <c r="KG17" s="10"/>
      <c r="KH17" s="10"/>
      <c r="KI17" s="10"/>
      <c r="KJ17" s="10"/>
      <c r="KK17" s="10"/>
      <c r="KL17" s="10"/>
      <c r="KM17" s="10"/>
      <c r="KN17" s="10"/>
      <c r="KO17" s="10"/>
      <c r="KP17" s="10"/>
      <c r="KQ17" s="10"/>
      <c r="KR17" s="10"/>
      <c r="KS17" s="10"/>
      <c r="KT17" s="10"/>
      <c r="KU17" s="10"/>
      <c r="KV17" s="10"/>
      <c r="KW17" s="10"/>
      <c r="KX17" s="10"/>
      <c r="KY17" s="10"/>
      <c r="KZ17" s="10"/>
      <c r="LA17" s="10"/>
      <c r="LB17" s="10"/>
      <c r="LC17" s="10"/>
      <c r="LD17" s="10"/>
      <c r="LE17" s="10"/>
      <c r="LF17" s="10"/>
      <c r="LG17" s="10"/>
      <c r="LH17" s="10"/>
      <c r="LI17" s="10"/>
      <c r="LJ17" s="10"/>
      <c r="LK17" s="10"/>
      <c r="LL17" s="10"/>
      <c r="LM17" s="10"/>
      <c r="LN17" s="10"/>
      <c r="LO17" s="10"/>
      <c r="LP17" s="10"/>
      <c r="LQ17" s="10"/>
      <c r="LR17" s="10"/>
      <c r="LS17" s="10"/>
      <c r="LT17" s="10"/>
      <c r="LU17" s="10"/>
      <c r="LV17" s="10"/>
      <c r="LW17" s="10"/>
      <c r="LX17" s="10"/>
      <c r="LY17" s="10"/>
      <c r="LZ17" s="10"/>
      <c r="MA17" s="10"/>
      <c r="MB17" s="10"/>
      <c r="MC17" s="10"/>
      <c r="MD17" s="10"/>
      <c r="ME17" s="10"/>
      <c r="MF17" s="10"/>
      <c r="MG17" s="10"/>
      <c r="MH17" s="10"/>
      <c r="MI17" s="10"/>
      <c r="MJ17" s="10"/>
      <c r="MK17" s="10"/>
      <c r="ML17" s="10"/>
      <c r="MM17" s="10"/>
      <c r="MN17" s="10"/>
      <c r="MO17" s="10"/>
      <c r="MP17" s="10"/>
      <c r="MQ17" s="10"/>
      <c r="MR17" s="10"/>
      <c r="MS17" s="10"/>
      <c r="MT17" s="10"/>
      <c r="MU17" s="10"/>
      <c r="MV17" s="10"/>
      <c r="MW17" s="10"/>
      <c r="MX17" s="10"/>
      <c r="MY17" s="10"/>
      <c r="MZ17" s="10"/>
      <c r="NA17" s="10"/>
      <c r="NB17" s="10"/>
      <c r="NC17" s="10"/>
      <c r="ND17" s="10"/>
      <c r="NE17" s="10"/>
      <c r="NF17" s="10"/>
      <c r="NG17" s="10"/>
      <c r="NH17" s="10"/>
      <c r="NI17" s="10"/>
      <c r="NJ17" s="10"/>
      <c r="NK17" s="10"/>
      <c r="NL17" s="10"/>
      <c r="NM17" s="10"/>
      <c r="NN17" s="10"/>
      <c r="NO17" s="10"/>
      <c r="NP17" s="10"/>
      <c r="NQ17" s="10"/>
      <c r="NR17" s="10"/>
      <c r="NS17" s="10"/>
      <c r="NT17" s="10"/>
      <c r="NU17" s="10"/>
      <c r="NV17" s="10"/>
      <c r="NW17" s="10"/>
      <c r="NX17" s="10"/>
      <c r="NY17" s="10"/>
      <c r="NZ17" s="10"/>
      <c r="OA17" s="10"/>
      <c r="OB17" s="10"/>
      <c r="OC17" s="10"/>
      <c r="OD17" s="10"/>
      <c r="OE17" s="10"/>
      <c r="OF17" s="10"/>
      <c r="OG17" s="10"/>
      <c r="OH17" s="10"/>
      <c r="OI17" s="10"/>
      <c r="OJ17" s="10"/>
      <c r="OK17" s="10"/>
      <c r="OL17" s="10"/>
      <c r="OM17" s="10"/>
      <c r="ON17" s="10"/>
      <c r="OO17" s="10"/>
      <c r="OP17" s="10"/>
      <c r="OQ17" s="10"/>
      <c r="OR17" s="10"/>
      <c r="OS17" s="10"/>
      <c r="OT17" s="10"/>
      <c r="OU17" s="10"/>
      <c r="OV17" s="10"/>
      <c r="OW17" s="10"/>
      <c r="OX17" s="10"/>
      <c r="OY17" s="10"/>
      <c r="OZ17" s="10"/>
      <c r="PA17" s="10"/>
      <c r="PB17" s="10"/>
      <c r="PC17" s="10"/>
      <c r="PD17" s="10"/>
      <c r="PE17" s="10"/>
    </row>
    <row r="18" spans="1:421" s="23" customFormat="1" ht="25.9" customHeight="1" x14ac:dyDescent="0.2">
      <c r="A18" s="215"/>
      <c r="B18" s="233"/>
      <c r="C18" s="218"/>
      <c r="D18" s="124" t="s">
        <v>2</v>
      </c>
      <c r="E18" s="148">
        <f t="shared" si="2"/>
        <v>0</v>
      </c>
      <c r="F18" s="34">
        <v>0</v>
      </c>
      <c r="G18" s="34">
        <v>0</v>
      </c>
      <c r="H18" s="34">
        <v>0</v>
      </c>
      <c r="I18" s="34">
        <v>0</v>
      </c>
      <c r="J18" s="39">
        <v>0</v>
      </c>
      <c r="K18" s="101"/>
      <c r="L18" s="14"/>
      <c r="M18" s="14"/>
      <c r="N18" s="5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  <c r="IX18" s="10"/>
      <c r="IY18" s="10"/>
      <c r="IZ18" s="10"/>
      <c r="JA18" s="10"/>
      <c r="JB18" s="10"/>
      <c r="JC18" s="10"/>
      <c r="JD18" s="10"/>
      <c r="JE18" s="10"/>
      <c r="JF18" s="10"/>
      <c r="JG18" s="10"/>
      <c r="JH18" s="10"/>
      <c r="JI18" s="10"/>
      <c r="JJ18" s="10"/>
      <c r="JK18" s="10"/>
      <c r="JL18" s="10"/>
      <c r="JM18" s="10"/>
      <c r="JN18" s="10"/>
      <c r="JO18" s="10"/>
      <c r="JP18" s="10"/>
      <c r="JQ18" s="10"/>
      <c r="JR18" s="10"/>
      <c r="JS18" s="10"/>
      <c r="JT18" s="10"/>
      <c r="JU18" s="10"/>
      <c r="JV18" s="10"/>
      <c r="JW18" s="10"/>
      <c r="JX18" s="10"/>
      <c r="JY18" s="10"/>
      <c r="JZ18" s="10"/>
      <c r="KA18" s="10"/>
      <c r="KB18" s="10"/>
      <c r="KC18" s="10"/>
      <c r="KD18" s="10"/>
      <c r="KE18" s="10"/>
      <c r="KF18" s="10"/>
      <c r="KG18" s="10"/>
      <c r="KH18" s="10"/>
      <c r="KI18" s="10"/>
      <c r="KJ18" s="10"/>
      <c r="KK18" s="10"/>
      <c r="KL18" s="10"/>
      <c r="KM18" s="10"/>
      <c r="KN18" s="10"/>
      <c r="KO18" s="10"/>
      <c r="KP18" s="10"/>
      <c r="KQ18" s="10"/>
      <c r="KR18" s="10"/>
      <c r="KS18" s="10"/>
      <c r="KT18" s="10"/>
      <c r="KU18" s="10"/>
      <c r="KV18" s="10"/>
      <c r="KW18" s="10"/>
      <c r="KX18" s="10"/>
      <c r="KY18" s="10"/>
      <c r="KZ18" s="10"/>
      <c r="LA18" s="10"/>
      <c r="LB18" s="10"/>
      <c r="LC18" s="10"/>
      <c r="LD18" s="10"/>
      <c r="LE18" s="10"/>
      <c r="LF18" s="10"/>
      <c r="LG18" s="10"/>
      <c r="LH18" s="10"/>
      <c r="LI18" s="10"/>
      <c r="LJ18" s="10"/>
      <c r="LK18" s="10"/>
      <c r="LL18" s="10"/>
      <c r="LM18" s="10"/>
      <c r="LN18" s="10"/>
      <c r="LO18" s="10"/>
      <c r="LP18" s="10"/>
      <c r="LQ18" s="10"/>
      <c r="LR18" s="10"/>
      <c r="LS18" s="10"/>
      <c r="LT18" s="10"/>
      <c r="LU18" s="10"/>
      <c r="LV18" s="10"/>
      <c r="LW18" s="10"/>
      <c r="LX18" s="10"/>
      <c r="LY18" s="10"/>
      <c r="LZ18" s="10"/>
      <c r="MA18" s="10"/>
      <c r="MB18" s="10"/>
      <c r="MC18" s="10"/>
      <c r="MD18" s="10"/>
      <c r="ME18" s="10"/>
      <c r="MF18" s="10"/>
      <c r="MG18" s="10"/>
      <c r="MH18" s="10"/>
      <c r="MI18" s="10"/>
      <c r="MJ18" s="10"/>
      <c r="MK18" s="10"/>
      <c r="ML18" s="10"/>
      <c r="MM18" s="10"/>
      <c r="MN18" s="10"/>
      <c r="MO18" s="10"/>
      <c r="MP18" s="10"/>
      <c r="MQ18" s="10"/>
      <c r="MR18" s="10"/>
      <c r="MS18" s="10"/>
      <c r="MT18" s="10"/>
      <c r="MU18" s="10"/>
      <c r="MV18" s="10"/>
      <c r="MW18" s="10"/>
      <c r="MX18" s="10"/>
      <c r="MY18" s="10"/>
      <c r="MZ18" s="10"/>
      <c r="NA18" s="10"/>
      <c r="NB18" s="10"/>
      <c r="NC18" s="10"/>
      <c r="ND18" s="10"/>
      <c r="NE18" s="10"/>
      <c r="NF18" s="10"/>
      <c r="NG18" s="10"/>
      <c r="NH18" s="10"/>
      <c r="NI18" s="10"/>
      <c r="NJ18" s="10"/>
      <c r="NK18" s="10"/>
      <c r="NL18" s="10"/>
      <c r="NM18" s="10"/>
      <c r="NN18" s="10"/>
      <c r="NO18" s="10"/>
      <c r="NP18" s="10"/>
      <c r="NQ18" s="10"/>
      <c r="NR18" s="10"/>
      <c r="NS18" s="10"/>
      <c r="NT18" s="10"/>
      <c r="NU18" s="10"/>
      <c r="NV18" s="10"/>
      <c r="NW18" s="10"/>
      <c r="NX18" s="10"/>
      <c r="NY18" s="10"/>
      <c r="NZ18" s="10"/>
      <c r="OA18" s="10"/>
      <c r="OB18" s="10"/>
      <c r="OC18" s="10"/>
      <c r="OD18" s="10"/>
      <c r="OE18" s="10"/>
      <c r="OF18" s="10"/>
      <c r="OG18" s="10"/>
      <c r="OH18" s="10"/>
      <c r="OI18" s="10"/>
      <c r="OJ18" s="10"/>
      <c r="OK18" s="10"/>
      <c r="OL18" s="10"/>
      <c r="OM18" s="10"/>
      <c r="ON18" s="10"/>
      <c r="OO18" s="10"/>
      <c r="OP18" s="10"/>
      <c r="OQ18" s="10"/>
      <c r="OR18" s="10"/>
      <c r="OS18" s="10"/>
      <c r="OT18" s="10"/>
      <c r="OU18" s="10"/>
      <c r="OV18" s="10"/>
      <c r="OW18" s="10"/>
      <c r="OX18" s="10"/>
      <c r="OY18" s="10"/>
      <c r="OZ18" s="10"/>
      <c r="PA18" s="10"/>
      <c r="PB18" s="10"/>
      <c r="PC18" s="10"/>
      <c r="PD18" s="10"/>
      <c r="PE18" s="10"/>
    </row>
    <row r="19" spans="1:421" s="23" customFormat="1" ht="72" customHeight="1" x14ac:dyDescent="0.3">
      <c r="A19" s="215"/>
      <c r="B19" s="233"/>
      <c r="C19" s="218"/>
      <c r="D19" s="124" t="s">
        <v>6</v>
      </c>
      <c r="E19" s="148">
        <f t="shared" ref="E19:E22" si="4">SUM(F19:J19)</f>
        <v>0</v>
      </c>
      <c r="F19" s="34">
        <v>0</v>
      </c>
      <c r="G19" s="34">
        <v>0</v>
      </c>
      <c r="H19" s="34">
        <v>0</v>
      </c>
      <c r="I19" s="34">
        <v>0</v>
      </c>
      <c r="J19" s="39">
        <v>0</v>
      </c>
      <c r="K19" s="108"/>
      <c r="L19" s="14"/>
      <c r="M19" s="14"/>
      <c r="N19" s="5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  <c r="IW19" s="10"/>
      <c r="IX19" s="10"/>
      <c r="IY19" s="10"/>
      <c r="IZ19" s="10"/>
      <c r="JA19" s="10"/>
      <c r="JB19" s="10"/>
      <c r="JC19" s="10"/>
      <c r="JD19" s="10"/>
      <c r="JE19" s="10"/>
      <c r="JF19" s="10"/>
      <c r="JG19" s="10"/>
      <c r="JH19" s="10"/>
      <c r="JI19" s="10"/>
      <c r="JJ19" s="10"/>
      <c r="JK19" s="10"/>
      <c r="JL19" s="10"/>
      <c r="JM19" s="10"/>
      <c r="JN19" s="10"/>
      <c r="JO19" s="10"/>
      <c r="JP19" s="10"/>
      <c r="JQ19" s="10"/>
      <c r="JR19" s="10"/>
      <c r="JS19" s="10"/>
      <c r="JT19" s="10"/>
      <c r="JU19" s="10"/>
      <c r="JV19" s="10"/>
      <c r="JW19" s="10"/>
      <c r="JX19" s="10"/>
      <c r="JY19" s="10"/>
      <c r="JZ19" s="10"/>
      <c r="KA19" s="10"/>
      <c r="KB19" s="10"/>
      <c r="KC19" s="10"/>
      <c r="KD19" s="10"/>
      <c r="KE19" s="10"/>
      <c r="KF19" s="10"/>
      <c r="KG19" s="10"/>
      <c r="KH19" s="10"/>
      <c r="KI19" s="10"/>
      <c r="KJ19" s="10"/>
      <c r="KK19" s="10"/>
      <c r="KL19" s="10"/>
      <c r="KM19" s="10"/>
      <c r="KN19" s="10"/>
      <c r="KO19" s="10"/>
      <c r="KP19" s="10"/>
      <c r="KQ19" s="10"/>
      <c r="KR19" s="10"/>
      <c r="KS19" s="10"/>
      <c r="KT19" s="10"/>
      <c r="KU19" s="10"/>
      <c r="KV19" s="10"/>
      <c r="KW19" s="10"/>
      <c r="KX19" s="10"/>
      <c r="KY19" s="10"/>
      <c r="KZ19" s="10"/>
      <c r="LA19" s="10"/>
      <c r="LB19" s="10"/>
      <c r="LC19" s="10"/>
      <c r="LD19" s="10"/>
      <c r="LE19" s="10"/>
      <c r="LF19" s="10"/>
      <c r="LG19" s="10"/>
      <c r="LH19" s="10"/>
      <c r="LI19" s="10"/>
      <c r="LJ19" s="10"/>
      <c r="LK19" s="10"/>
      <c r="LL19" s="10"/>
      <c r="LM19" s="10"/>
      <c r="LN19" s="10"/>
      <c r="LO19" s="10"/>
      <c r="LP19" s="10"/>
      <c r="LQ19" s="10"/>
      <c r="LR19" s="10"/>
      <c r="LS19" s="10"/>
      <c r="LT19" s="10"/>
      <c r="LU19" s="10"/>
      <c r="LV19" s="10"/>
      <c r="LW19" s="10"/>
      <c r="LX19" s="10"/>
      <c r="LY19" s="10"/>
      <c r="LZ19" s="10"/>
      <c r="MA19" s="10"/>
      <c r="MB19" s="10"/>
      <c r="MC19" s="10"/>
      <c r="MD19" s="10"/>
      <c r="ME19" s="10"/>
      <c r="MF19" s="10"/>
      <c r="MG19" s="10"/>
      <c r="MH19" s="10"/>
      <c r="MI19" s="10"/>
      <c r="MJ19" s="10"/>
      <c r="MK19" s="10"/>
      <c r="ML19" s="10"/>
      <c r="MM19" s="10"/>
      <c r="MN19" s="10"/>
      <c r="MO19" s="10"/>
      <c r="MP19" s="10"/>
      <c r="MQ19" s="10"/>
      <c r="MR19" s="10"/>
      <c r="MS19" s="10"/>
      <c r="MT19" s="10"/>
      <c r="MU19" s="10"/>
      <c r="MV19" s="10"/>
      <c r="MW19" s="10"/>
      <c r="MX19" s="10"/>
      <c r="MY19" s="10"/>
      <c r="MZ19" s="10"/>
      <c r="NA19" s="10"/>
      <c r="NB19" s="10"/>
      <c r="NC19" s="10"/>
      <c r="ND19" s="10"/>
      <c r="NE19" s="10"/>
      <c r="NF19" s="10"/>
      <c r="NG19" s="10"/>
      <c r="NH19" s="10"/>
      <c r="NI19" s="10"/>
      <c r="NJ19" s="10"/>
      <c r="NK19" s="10"/>
      <c r="NL19" s="10"/>
      <c r="NM19" s="10"/>
      <c r="NN19" s="10"/>
      <c r="NO19" s="10"/>
      <c r="NP19" s="10"/>
      <c r="NQ19" s="10"/>
      <c r="NR19" s="10"/>
      <c r="NS19" s="10"/>
      <c r="NT19" s="10"/>
      <c r="NU19" s="10"/>
      <c r="NV19" s="10"/>
      <c r="NW19" s="10"/>
      <c r="NX19" s="10"/>
      <c r="NY19" s="10"/>
      <c r="NZ19" s="10"/>
      <c r="OA19" s="10"/>
      <c r="OB19" s="10"/>
      <c r="OC19" s="10"/>
      <c r="OD19" s="10"/>
      <c r="OE19" s="10"/>
      <c r="OF19" s="10"/>
      <c r="OG19" s="10"/>
      <c r="OH19" s="10"/>
      <c r="OI19" s="10"/>
      <c r="OJ19" s="10"/>
      <c r="OK19" s="10"/>
      <c r="OL19" s="10"/>
      <c r="OM19" s="10"/>
      <c r="ON19" s="10"/>
      <c r="OO19" s="10"/>
      <c r="OP19" s="10"/>
      <c r="OQ19" s="10"/>
      <c r="OR19" s="10"/>
      <c r="OS19" s="10"/>
      <c r="OT19" s="10"/>
      <c r="OU19" s="10"/>
      <c r="OV19" s="10"/>
      <c r="OW19" s="10"/>
      <c r="OX19" s="10"/>
      <c r="OY19" s="10"/>
      <c r="OZ19" s="10"/>
      <c r="PA19" s="10"/>
      <c r="PB19" s="10"/>
      <c r="PC19" s="10"/>
      <c r="PD19" s="10"/>
      <c r="PE19" s="10"/>
    </row>
    <row r="20" spans="1:421" s="23" customFormat="1" ht="59.25" customHeight="1" x14ac:dyDescent="0.2">
      <c r="A20" s="215"/>
      <c r="B20" s="233"/>
      <c r="C20" s="218"/>
      <c r="D20" s="124" t="s">
        <v>4</v>
      </c>
      <c r="E20" s="148">
        <f t="shared" si="4"/>
        <v>70</v>
      </c>
      <c r="F20" s="125">
        <f>10-10</f>
        <v>0</v>
      </c>
      <c r="G20" s="125">
        <v>10</v>
      </c>
      <c r="H20" s="125">
        <v>10</v>
      </c>
      <c r="I20" s="125">
        <v>10</v>
      </c>
      <c r="J20" s="40">
        <v>40</v>
      </c>
      <c r="K20" s="14"/>
      <c r="L20" s="14"/>
      <c r="M20" s="14"/>
      <c r="N20" s="5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  <c r="IW20" s="10"/>
      <c r="IX20" s="10"/>
      <c r="IY20" s="10"/>
      <c r="IZ20" s="10"/>
      <c r="JA20" s="10"/>
      <c r="JB20" s="10"/>
      <c r="JC20" s="10"/>
      <c r="JD20" s="10"/>
      <c r="JE20" s="10"/>
      <c r="JF20" s="10"/>
      <c r="JG20" s="10"/>
      <c r="JH20" s="10"/>
      <c r="JI20" s="10"/>
      <c r="JJ20" s="10"/>
      <c r="JK20" s="10"/>
      <c r="JL20" s="10"/>
      <c r="JM20" s="10"/>
      <c r="JN20" s="10"/>
      <c r="JO20" s="10"/>
      <c r="JP20" s="10"/>
      <c r="JQ20" s="10"/>
      <c r="JR20" s="10"/>
      <c r="JS20" s="10"/>
      <c r="JT20" s="10"/>
      <c r="JU20" s="10"/>
      <c r="JV20" s="10"/>
      <c r="JW20" s="10"/>
      <c r="JX20" s="10"/>
      <c r="JY20" s="10"/>
      <c r="JZ20" s="10"/>
      <c r="KA20" s="10"/>
      <c r="KB20" s="10"/>
      <c r="KC20" s="10"/>
      <c r="KD20" s="10"/>
      <c r="KE20" s="10"/>
      <c r="KF20" s="10"/>
      <c r="KG20" s="10"/>
      <c r="KH20" s="10"/>
      <c r="KI20" s="10"/>
      <c r="KJ20" s="10"/>
      <c r="KK20" s="10"/>
      <c r="KL20" s="10"/>
      <c r="KM20" s="10"/>
      <c r="KN20" s="10"/>
      <c r="KO20" s="10"/>
      <c r="KP20" s="10"/>
      <c r="KQ20" s="10"/>
      <c r="KR20" s="10"/>
      <c r="KS20" s="10"/>
      <c r="KT20" s="10"/>
      <c r="KU20" s="10"/>
      <c r="KV20" s="10"/>
      <c r="KW20" s="10"/>
      <c r="KX20" s="10"/>
      <c r="KY20" s="10"/>
      <c r="KZ20" s="10"/>
      <c r="LA20" s="10"/>
      <c r="LB20" s="10"/>
      <c r="LC20" s="10"/>
      <c r="LD20" s="10"/>
      <c r="LE20" s="10"/>
      <c r="LF20" s="10"/>
      <c r="LG20" s="10"/>
      <c r="LH20" s="10"/>
      <c r="LI20" s="10"/>
      <c r="LJ20" s="10"/>
      <c r="LK20" s="10"/>
      <c r="LL20" s="10"/>
      <c r="LM20" s="10"/>
      <c r="LN20" s="10"/>
      <c r="LO20" s="10"/>
      <c r="LP20" s="10"/>
      <c r="LQ20" s="10"/>
      <c r="LR20" s="10"/>
      <c r="LS20" s="10"/>
      <c r="LT20" s="10"/>
      <c r="LU20" s="10"/>
      <c r="LV20" s="10"/>
      <c r="LW20" s="10"/>
      <c r="LX20" s="10"/>
      <c r="LY20" s="10"/>
      <c r="LZ20" s="10"/>
      <c r="MA20" s="10"/>
      <c r="MB20" s="10"/>
      <c r="MC20" s="10"/>
      <c r="MD20" s="10"/>
      <c r="ME20" s="10"/>
      <c r="MF20" s="10"/>
      <c r="MG20" s="10"/>
      <c r="MH20" s="10"/>
      <c r="MI20" s="10"/>
      <c r="MJ20" s="10"/>
      <c r="MK20" s="10"/>
      <c r="ML20" s="10"/>
      <c r="MM20" s="10"/>
      <c r="MN20" s="10"/>
      <c r="MO20" s="10"/>
      <c r="MP20" s="10"/>
      <c r="MQ20" s="10"/>
      <c r="MR20" s="10"/>
      <c r="MS20" s="10"/>
      <c r="MT20" s="10"/>
      <c r="MU20" s="10"/>
      <c r="MV20" s="10"/>
      <c r="MW20" s="10"/>
      <c r="MX20" s="10"/>
      <c r="MY20" s="10"/>
      <c r="MZ20" s="10"/>
      <c r="NA20" s="10"/>
      <c r="NB20" s="10"/>
      <c r="NC20" s="10"/>
      <c r="ND20" s="10"/>
      <c r="NE20" s="10"/>
      <c r="NF20" s="10"/>
      <c r="NG20" s="10"/>
      <c r="NH20" s="10"/>
      <c r="NI20" s="10"/>
      <c r="NJ20" s="10"/>
      <c r="NK20" s="10"/>
      <c r="NL20" s="10"/>
      <c r="NM20" s="10"/>
      <c r="NN20" s="10"/>
      <c r="NO20" s="10"/>
      <c r="NP20" s="10"/>
      <c r="NQ20" s="10"/>
      <c r="NR20" s="10"/>
      <c r="NS20" s="10"/>
      <c r="NT20" s="10"/>
      <c r="NU20" s="10"/>
      <c r="NV20" s="10"/>
      <c r="NW20" s="10"/>
      <c r="NX20" s="10"/>
      <c r="NY20" s="10"/>
      <c r="NZ20" s="10"/>
      <c r="OA20" s="10"/>
      <c r="OB20" s="10"/>
      <c r="OC20" s="10"/>
      <c r="OD20" s="10"/>
      <c r="OE20" s="10"/>
      <c r="OF20" s="10"/>
      <c r="OG20" s="10"/>
      <c r="OH20" s="10"/>
      <c r="OI20" s="10"/>
      <c r="OJ20" s="10"/>
      <c r="OK20" s="10"/>
      <c r="OL20" s="10"/>
      <c r="OM20" s="10"/>
      <c r="ON20" s="10"/>
      <c r="OO20" s="10"/>
      <c r="OP20" s="10"/>
      <c r="OQ20" s="10"/>
      <c r="OR20" s="10"/>
      <c r="OS20" s="10"/>
      <c r="OT20" s="10"/>
      <c r="OU20" s="10"/>
      <c r="OV20" s="10"/>
      <c r="OW20" s="10"/>
      <c r="OX20" s="10"/>
      <c r="OY20" s="10"/>
      <c r="OZ20" s="10"/>
      <c r="PA20" s="10"/>
      <c r="PB20" s="10"/>
      <c r="PC20" s="10"/>
      <c r="PD20" s="10"/>
      <c r="PE20" s="10"/>
    </row>
    <row r="21" spans="1:421" s="23" customFormat="1" ht="33.75" customHeight="1" x14ac:dyDescent="0.2">
      <c r="A21" s="215"/>
      <c r="B21" s="233"/>
      <c r="C21" s="218"/>
      <c r="D21" s="124" t="s">
        <v>18</v>
      </c>
      <c r="E21" s="148">
        <f t="shared" si="4"/>
        <v>0</v>
      </c>
      <c r="F21" s="34">
        <v>0</v>
      </c>
      <c r="G21" s="34">
        <v>0</v>
      </c>
      <c r="H21" s="34">
        <v>0</v>
      </c>
      <c r="I21" s="34">
        <v>0</v>
      </c>
      <c r="J21" s="39">
        <v>0</v>
      </c>
      <c r="K21" s="14"/>
      <c r="L21" s="14"/>
      <c r="M21" s="14"/>
      <c r="N21" s="5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  <c r="IX21" s="10"/>
      <c r="IY21" s="10"/>
      <c r="IZ21" s="10"/>
      <c r="JA21" s="10"/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0"/>
      <c r="JU21" s="10"/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0"/>
      <c r="KN21" s="10"/>
      <c r="KO21" s="10"/>
      <c r="KP21" s="10"/>
      <c r="KQ21" s="10"/>
      <c r="KR21" s="10"/>
      <c r="KS21" s="10"/>
      <c r="KT21" s="10"/>
      <c r="KU21" s="10"/>
      <c r="KV21" s="10"/>
      <c r="KW21" s="10"/>
      <c r="KX21" s="10"/>
      <c r="KY21" s="10"/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0"/>
      <c r="LS21" s="10"/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0"/>
      <c r="ML21" s="10"/>
      <c r="MM21" s="10"/>
      <c r="MN21" s="10"/>
      <c r="MO21" s="10"/>
      <c r="MP21" s="10"/>
      <c r="MQ21" s="10"/>
      <c r="MR21" s="10"/>
      <c r="MS21" s="10"/>
      <c r="MT21" s="10"/>
      <c r="MU21" s="10"/>
      <c r="MV21" s="10"/>
      <c r="MW21" s="10"/>
      <c r="MX21" s="10"/>
      <c r="MY21" s="10"/>
      <c r="MZ21" s="10"/>
      <c r="NA21" s="10"/>
      <c r="NB21" s="10"/>
      <c r="NC21" s="10"/>
      <c r="ND21" s="10"/>
      <c r="NE21" s="10"/>
      <c r="NF21" s="10"/>
      <c r="NG21" s="10"/>
      <c r="NH21" s="10"/>
      <c r="NI21" s="10"/>
      <c r="NJ21" s="10"/>
      <c r="NK21" s="10"/>
      <c r="NL21" s="10"/>
      <c r="NM21" s="10"/>
      <c r="NN21" s="10"/>
      <c r="NO21" s="10"/>
      <c r="NP21" s="10"/>
      <c r="NQ21" s="10"/>
      <c r="NR21" s="10"/>
      <c r="NS21" s="10"/>
      <c r="NT21" s="10"/>
      <c r="NU21" s="10"/>
      <c r="NV21" s="10"/>
      <c r="NW21" s="10"/>
      <c r="NX21" s="10"/>
      <c r="NY21" s="10"/>
      <c r="NZ21" s="10"/>
      <c r="OA21" s="10"/>
      <c r="OB21" s="10"/>
      <c r="OC21" s="10"/>
      <c r="OD21" s="10"/>
      <c r="OE21" s="10"/>
      <c r="OF21" s="10"/>
      <c r="OG21" s="10"/>
      <c r="OH21" s="10"/>
      <c r="OI21" s="10"/>
      <c r="OJ21" s="10"/>
      <c r="OK21" s="10"/>
      <c r="OL21" s="10"/>
      <c r="OM21" s="10"/>
      <c r="ON21" s="10"/>
      <c r="OO21" s="10"/>
      <c r="OP21" s="10"/>
      <c r="OQ21" s="10"/>
      <c r="OR21" s="10"/>
      <c r="OS21" s="10"/>
      <c r="OT21" s="10"/>
      <c r="OU21" s="10"/>
      <c r="OV21" s="10"/>
      <c r="OW21" s="10"/>
      <c r="OX21" s="10"/>
      <c r="OY21" s="10"/>
      <c r="OZ21" s="10"/>
      <c r="PA21" s="10"/>
      <c r="PB21" s="10"/>
      <c r="PC21" s="10"/>
      <c r="PD21" s="10"/>
      <c r="PE21" s="10"/>
    </row>
    <row r="22" spans="1:421" s="23" customFormat="1" ht="27.6" customHeight="1" x14ac:dyDescent="0.2">
      <c r="A22" s="215"/>
      <c r="B22" s="233"/>
      <c r="C22" s="218"/>
      <c r="D22" s="124" t="s">
        <v>19</v>
      </c>
      <c r="E22" s="148">
        <f t="shared" si="4"/>
        <v>0</v>
      </c>
      <c r="F22" s="34">
        <v>0</v>
      </c>
      <c r="G22" s="34">
        <v>0</v>
      </c>
      <c r="H22" s="34">
        <v>0</v>
      </c>
      <c r="I22" s="34">
        <v>0</v>
      </c>
      <c r="J22" s="39">
        <v>0</v>
      </c>
      <c r="K22" s="14"/>
      <c r="L22" s="14"/>
      <c r="M22" s="14"/>
      <c r="N22" s="5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</row>
    <row r="23" spans="1:421" s="23" customFormat="1" ht="69" customHeight="1" x14ac:dyDescent="0.2">
      <c r="A23" s="216"/>
      <c r="B23" s="234"/>
      <c r="C23" s="219"/>
      <c r="D23" s="124" t="s">
        <v>7</v>
      </c>
      <c r="E23" s="148">
        <f>SUM(F23:J23)</f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14"/>
      <c r="L23" s="14"/>
      <c r="M23" s="14"/>
      <c r="N23" s="5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</row>
    <row r="24" spans="1:421" s="23" customFormat="1" ht="36" customHeight="1" x14ac:dyDescent="0.2">
      <c r="A24" s="214" t="s">
        <v>27</v>
      </c>
      <c r="B24" s="232" t="s">
        <v>86</v>
      </c>
      <c r="C24" s="229" t="s">
        <v>159</v>
      </c>
      <c r="D24" s="123" t="s">
        <v>1</v>
      </c>
      <c r="E24" s="147">
        <f>SUM(F24:J24)</f>
        <v>8117.915039999999</v>
      </c>
      <c r="F24" s="42">
        <f>F25+F26+F27+F28+F29+F30</f>
        <v>846.41903999999988</v>
      </c>
      <c r="G24" s="42">
        <f>G38+G45+G52</f>
        <v>7271.4959999999992</v>
      </c>
      <c r="H24" s="42">
        <f>H41+H55</f>
        <v>0</v>
      </c>
      <c r="I24" s="42">
        <f>I38+I52</f>
        <v>0</v>
      </c>
      <c r="J24" s="42">
        <f>J38+J52</f>
        <v>0</v>
      </c>
      <c r="K24" s="14"/>
      <c r="L24" s="14"/>
      <c r="M24" s="14"/>
      <c r="N24" s="5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  <c r="IX24" s="10"/>
      <c r="IY24" s="10"/>
      <c r="IZ24" s="10"/>
      <c r="JA24" s="10"/>
      <c r="JB24" s="10"/>
      <c r="JC24" s="10"/>
      <c r="JD24" s="10"/>
      <c r="JE24" s="10"/>
      <c r="JF24" s="10"/>
      <c r="JG24" s="10"/>
      <c r="JH24" s="10"/>
      <c r="JI24" s="10"/>
      <c r="JJ24" s="10"/>
      <c r="JK24" s="10"/>
      <c r="JL24" s="10"/>
      <c r="JM24" s="10"/>
      <c r="JN24" s="10"/>
      <c r="JO24" s="10"/>
      <c r="JP24" s="10"/>
      <c r="JQ24" s="10"/>
      <c r="JR24" s="10"/>
      <c r="JS24" s="10"/>
      <c r="JT24" s="10"/>
      <c r="JU24" s="10"/>
      <c r="JV24" s="10"/>
      <c r="JW24" s="10"/>
      <c r="JX24" s="10"/>
      <c r="JY24" s="10"/>
      <c r="JZ24" s="10"/>
      <c r="KA24" s="10"/>
      <c r="KB24" s="10"/>
      <c r="KC24" s="10"/>
      <c r="KD24" s="10"/>
      <c r="KE24" s="10"/>
      <c r="KF24" s="10"/>
      <c r="KG24" s="10"/>
      <c r="KH24" s="10"/>
      <c r="KI24" s="10"/>
      <c r="KJ24" s="10"/>
      <c r="KK24" s="10"/>
      <c r="KL24" s="10"/>
      <c r="KM24" s="10"/>
      <c r="KN24" s="10"/>
      <c r="KO24" s="10"/>
      <c r="KP24" s="10"/>
      <c r="KQ24" s="10"/>
      <c r="KR24" s="10"/>
      <c r="KS24" s="10"/>
      <c r="KT24" s="10"/>
      <c r="KU24" s="10"/>
      <c r="KV24" s="10"/>
      <c r="KW24" s="10"/>
      <c r="KX24" s="10"/>
      <c r="KY24" s="10"/>
      <c r="KZ24" s="10"/>
      <c r="LA24" s="10"/>
      <c r="LB24" s="10"/>
      <c r="LC24" s="10"/>
      <c r="LD24" s="10"/>
      <c r="LE24" s="10"/>
      <c r="LF24" s="10"/>
      <c r="LG24" s="10"/>
      <c r="LH24" s="10"/>
      <c r="LI24" s="10"/>
      <c r="LJ24" s="10"/>
      <c r="LK24" s="10"/>
      <c r="LL24" s="10"/>
      <c r="LM24" s="10"/>
      <c r="LN24" s="10"/>
      <c r="LO24" s="10"/>
      <c r="LP24" s="10"/>
      <c r="LQ24" s="10"/>
      <c r="LR24" s="10"/>
      <c r="LS24" s="10"/>
      <c r="LT24" s="10"/>
      <c r="LU24" s="10"/>
      <c r="LV24" s="10"/>
      <c r="LW24" s="10"/>
      <c r="LX24" s="10"/>
      <c r="LY24" s="10"/>
      <c r="LZ24" s="10"/>
      <c r="MA24" s="10"/>
      <c r="MB24" s="10"/>
      <c r="MC24" s="10"/>
      <c r="MD24" s="10"/>
      <c r="ME24" s="10"/>
      <c r="MF24" s="10"/>
      <c r="MG24" s="10"/>
      <c r="MH24" s="10"/>
      <c r="MI24" s="10"/>
      <c r="MJ24" s="10"/>
      <c r="MK24" s="10"/>
      <c r="ML24" s="10"/>
      <c r="MM24" s="10"/>
      <c r="MN24" s="10"/>
      <c r="MO24" s="10"/>
      <c r="MP24" s="10"/>
      <c r="MQ24" s="10"/>
      <c r="MR24" s="10"/>
      <c r="MS24" s="10"/>
      <c r="MT24" s="10"/>
      <c r="MU24" s="10"/>
      <c r="MV24" s="10"/>
      <c r="MW24" s="10"/>
      <c r="MX24" s="10"/>
      <c r="MY24" s="10"/>
      <c r="MZ24" s="10"/>
      <c r="NA24" s="10"/>
      <c r="NB24" s="10"/>
      <c r="NC24" s="10"/>
      <c r="ND24" s="10"/>
      <c r="NE24" s="10"/>
      <c r="NF24" s="10"/>
      <c r="NG24" s="10"/>
      <c r="NH24" s="10"/>
      <c r="NI24" s="10"/>
      <c r="NJ24" s="10"/>
      <c r="NK24" s="10"/>
      <c r="NL24" s="10"/>
      <c r="NM24" s="10"/>
      <c r="NN24" s="10"/>
      <c r="NO24" s="10"/>
      <c r="NP24" s="10"/>
      <c r="NQ24" s="10"/>
      <c r="NR24" s="10"/>
      <c r="NS24" s="10"/>
      <c r="NT24" s="10"/>
      <c r="NU24" s="10"/>
      <c r="NV24" s="10"/>
      <c r="NW24" s="10"/>
      <c r="NX24" s="10"/>
      <c r="NY24" s="10"/>
      <c r="NZ24" s="10"/>
      <c r="OA24" s="10"/>
      <c r="OB24" s="10"/>
      <c r="OC24" s="10"/>
      <c r="OD24" s="10"/>
      <c r="OE24" s="10"/>
      <c r="OF24" s="10"/>
      <c r="OG24" s="10"/>
      <c r="OH24" s="10"/>
      <c r="OI24" s="10"/>
      <c r="OJ24" s="10"/>
      <c r="OK24" s="10"/>
      <c r="OL24" s="10"/>
      <c r="OM24" s="10"/>
      <c r="ON24" s="10"/>
      <c r="OO24" s="10"/>
      <c r="OP24" s="10"/>
      <c r="OQ24" s="10"/>
      <c r="OR24" s="10"/>
      <c r="OS24" s="10"/>
      <c r="OT24" s="10"/>
      <c r="OU24" s="10"/>
      <c r="OV24" s="10"/>
      <c r="OW24" s="10"/>
      <c r="OX24" s="10"/>
      <c r="OY24" s="10"/>
      <c r="OZ24" s="10"/>
      <c r="PA24" s="10"/>
      <c r="PB24" s="10"/>
      <c r="PC24" s="10"/>
      <c r="PD24" s="10"/>
      <c r="PE24" s="10"/>
    </row>
    <row r="25" spans="1:421" s="23" customFormat="1" ht="36" customHeight="1" x14ac:dyDescent="0.2">
      <c r="A25" s="215"/>
      <c r="B25" s="233"/>
      <c r="C25" s="230"/>
      <c r="D25" s="124" t="s">
        <v>2</v>
      </c>
      <c r="E25" s="148">
        <f t="shared" ref="E25:E57" si="5">SUM(F25:J25)</f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14"/>
      <c r="L25" s="14"/>
      <c r="M25" s="14"/>
      <c r="N25" s="5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  <c r="IW25" s="10"/>
      <c r="IX25" s="10"/>
      <c r="IY25" s="10"/>
      <c r="IZ25" s="10"/>
      <c r="JA25" s="10"/>
      <c r="JB25" s="10"/>
      <c r="JC25" s="10"/>
      <c r="JD25" s="10"/>
      <c r="JE25" s="10"/>
      <c r="JF25" s="10"/>
      <c r="JG25" s="10"/>
      <c r="JH25" s="10"/>
      <c r="JI25" s="10"/>
      <c r="JJ25" s="10"/>
      <c r="JK25" s="10"/>
      <c r="JL25" s="10"/>
      <c r="JM25" s="10"/>
      <c r="JN25" s="10"/>
      <c r="JO25" s="10"/>
      <c r="JP25" s="10"/>
      <c r="JQ25" s="10"/>
      <c r="JR25" s="10"/>
      <c r="JS25" s="10"/>
      <c r="JT25" s="10"/>
      <c r="JU25" s="10"/>
      <c r="JV25" s="10"/>
      <c r="JW25" s="10"/>
      <c r="JX25" s="10"/>
      <c r="JY25" s="10"/>
      <c r="JZ25" s="10"/>
      <c r="KA25" s="10"/>
      <c r="KB25" s="10"/>
      <c r="KC25" s="10"/>
      <c r="KD25" s="10"/>
      <c r="KE25" s="10"/>
      <c r="KF25" s="10"/>
      <c r="KG25" s="10"/>
      <c r="KH25" s="10"/>
      <c r="KI25" s="10"/>
      <c r="KJ25" s="10"/>
      <c r="KK25" s="10"/>
      <c r="KL25" s="10"/>
      <c r="KM25" s="10"/>
      <c r="KN25" s="10"/>
      <c r="KO25" s="10"/>
      <c r="KP25" s="10"/>
      <c r="KQ25" s="10"/>
      <c r="KR25" s="10"/>
      <c r="KS25" s="10"/>
      <c r="KT25" s="10"/>
      <c r="KU25" s="10"/>
      <c r="KV25" s="10"/>
      <c r="KW25" s="10"/>
      <c r="KX25" s="10"/>
      <c r="KY25" s="10"/>
      <c r="KZ25" s="10"/>
      <c r="LA25" s="10"/>
      <c r="LB25" s="10"/>
      <c r="LC25" s="10"/>
      <c r="LD25" s="10"/>
      <c r="LE25" s="10"/>
      <c r="LF25" s="10"/>
      <c r="LG25" s="10"/>
      <c r="LH25" s="10"/>
      <c r="LI25" s="10"/>
      <c r="LJ25" s="10"/>
      <c r="LK25" s="10"/>
      <c r="LL25" s="10"/>
      <c r="LM25" s="10"/>
      <c r="LN25" s="10"/>
      <c r="LO25" s="10"/>
      <c r="LP25" s="10"/>
      <c r="LQ25" s="10"/>
      <c r="LR25" s="10"/>
      <c r="LS25" s="10"/>
      <c r="LT25" s="10"/>
      <c r="LU25" s="10"/>
      <c r="LV25" s="10"/>
      <c r="LW25" s="10"/>
      <c r="LX25" s="10"/>
      <c r="LY25" s="10"/>
      <c r="LZ25" s="10"/>
      <c r="MA25" s="10"/>
      <c r="MB25" s="10"/>
      <c r="MC25" s="10"/>
      <c r="MD25" s="10"/>
      <c r="ME25" s="10"/>
      <c r="MF25" s="10"/>
      <c r="MG25" s="10"/>
      <c r="MH25" s="10"/>
      <c r="MI25" s="10"/>
      <c r="MJ25" s="10"/>
      <c r="MK25" s="10"/>
      <c r="ML25" s="10"/>
      <c r="MM25" s="10"/>
      <c r="MN25" s="10"/>
      <c r="MO25" s="10"/>
      <c r="MP25" s="10"/>
      <c r="MQ25" s="10"/>
      <c r="MR25" s="10"/>
      <c r="MS25" s="10"/>
      <c r="MT25" s="10"/>
      <c r="MU25" s="10"/>
      <c r="MV25" s="10"/>
      <c r="MW25" s="10"/>
      <c r="MX25" s="10"/>
      <c r="MY25" s="10"/>
      <c r="MZ25" s="10"/>
      <c r="NA25" s="10"/>
      <c r="NB25" s="10"/>
      <c r="NC25" s="10"/>
      <c r="ND25" s="10"/>
      <c r="NE25" s="10"/>
      <c r="NF25" s="10"/>
      <c r="NG25" s="10"/>
      <c r="NH25" s="10"/>
      <c r="NI25" s="10"/>
      <c r="NJ25" s="10"/>
      <c r="NK25" s="10"/>
      <c r="NL25" s="10"/>
      <c r="NM25" s="10"/>
      <c r="NN25" s="10"/>
      <c r="NO25" s="10"/>
      <c r="NP25" s="10"/>
      <c r="NQ25" s="10"/>
      <c r="NR25" s="10"/>
      <c r="NS25" s="10"/>
      <c r="NT25" s="10"/>
      <c r="NU25" s="10"/>
      <c r="NV25" s="10"/>
      <c r="NW25" s="10"/>
      <c r="NX25" s="10"/>
      <c r="NY25" s="10"/>
      <c r="NZ25" s="10"/>
      <c r="OA25" s="10"/>
      <c r="OB25" s="10"/>
      <c r="OC25" s="10"/>
      <c r="OD25" s="10"/>
      <c r="OE25" s="10"/>
      <c r="OF25" s="10"/>
      <c r="OG25" s="10"/>
      <c r="OH25" s="10"/>
      <c r="OI25" s="10"/>
      <c r="OJ25" s="10"/>
      <c r="OK25" s="10"/>
      <c r="OL25" s="10"/>
      <c r="OM25" s="10"/>
      <c r="ON25" s="10"/>
      <c r="OO25" s="10"/>
      <c r="OP25" s="10"/>
      <c r="OQ25" s="10"/>
      <c r="OR25" s="10"/>
      <c r="OS25" s="10"/>
      <c r="OT25" s="10"/>
      <c r="OU25" s="10"/>
      <c r="OV25" s="10"/>
      <c r="OW25" s="10"/>
      <c r="OX25" s="10"/>
      <c r="OY25" s="10"/>
      <c r="OZ25" s="10"/>
      <c r="PA25" s="10"/>
      <c r="PB25" s="10"/>
      <c r="PC25" s="10"/>
      <c r="PD25" s="10"/>
      <c r="PE25" s="10"/>
    </row>
    <row r="26" spans="1:421" s="23" customFormat="1" ht="36" customHeight="1" x14ac:dyDescent="0.2">
      <c r="A26" s="215"/>
      <c r="B26" s="233"/>
      <c r="C26" s="230"/>
      <c r="D26" s="124" t="s">
        <v>6</v>
      </c>
      <c r="E26" s="148">
        <f>SUM(F26:J26)</f>
        <v>4892.4969999999994</v>
      </c>
      <c r="F26" s="34">
        <v>0</v>
      </c>
      <c r="G26" s="34">
        <f>G33+G40+G47+G54</f>
        <v>4892.4969999999994</v>
      </c>
      <c r="H26" s="34">
        <v>0</v>
      </c>
      <c r="I26" s="34">
        <v>0</v>
      </c>
      <c r="J26" s="34">
        <v>0</v>
      </c>
      <c r="K26" s="14"/>
      <c r="L26" s="14"/>
      <c r="M26" s="14"/>
      <c r="N26" s="5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  <c r="IW26" s="10"/>
      <c r="IX26" s="10"/>
      <c r="IY26" s="10"/>
      <c r="IZ26" s="10"/>
      <c r="JA26" s="10"/>
      <c r="JB26" s="10"/>
      <c r="JC26" s="10"/>
      <c r="JD26" s="10"/>
      <c r="JE26" s="10"/>
      <c r="JF26" s="10"/>
      <c r="JG26" s="10"/>
      <c r="JH26" s="10"/>
      <c r="JI26" s="10"/>
      <c r="JJ26" s="10"/>
      <c r="JK26" s="10"/>
      <c r="JL26" s="10"/>
      <c r="JM26" s="10"/>
      <c r="JN26" s="10"/>
      <c r="JO26" s="10"/>
      <c r="JP26" s="10"/>
      <c r="JQ26" s="10"/>
      <c r="JR26" s="10"/>
      <c r="JS26" s="10"/>
      <c r="JT26" s="10"/>
      <c r="JU26" s="10"/>
      <c r="JV26" s="10"/>
      <c r="JW26" s="10"/>
      <c r="JX26" s="10"/>
      <c r="JY26" s="10"/>
      <c r="JZ26" s="10"/>
      <c r="KA26" s="10"/>
      <c r="KB26" s="10"/>
      <c r="KC26" s="10"/>
      <c r="KD26" s="10"/>
      <c r="KE26" s="10"/>
      <c r="KF26" s="10"/>
      <c r="KG26" s="10"/>
      <c r="KH26" s="10"/>
      <c r="KI26" s="10"/>
      <c r="KJ26" s="10"/>
      <c r="KK26" s="10"/>
      <c r="KL26" s="10"/>
      <c r="KM26" s="10"/>
      <c r="KN26" s="10"/>
      <c r="KO26" s="10"/>
      <c r="KP26" s="10"/>
      <c r="KQ26" s="10"/>
      <c r="KR26" s="10"/>
      <c r="KS26" s="10"/>
      <c r="KT26" s="10"/>
      <c r="KU26" s="10"/>
      <c r="KV26" s="10"/>
      <c r="KW26" s="10"/>
      <c r="KX26" s="10"/>
      <c r="KY26" s="10"/>
      <c r="KZ26" s="10"/>
      <c r="LA26" s="10"/>
      <c r="LB26" s="10"/>
      <c r="LC26" s="10"/>
      <c r="LD26" s="10"/>
      <c r="LE26" s="10"/>
      <c r="LF26" s="10"/>
      <c r="LG26" s="10"/>
      <c r="LH26" s="10"/>
      <c r="LI26" s="10"/>
      <c r="LJ26" s="10"/>
      <c r="LK26" s="10"/>
      <c r="LL26" s="10"/>
      <c r="LM26" s="10"/>
      <c r="LN26" s="10"/>
      <c r="LO26" s="10"/>
      <c r="LP26" s="10"/>
      <c r="LQ26" s="10"/>
      <c r="LR26" s="10"/>
      <c r="LS26" s="10"/>
      <c r="LT26" s="10"/>
      <c r="LU26" s="10"/>
      <c r="LV26" s="10"/>
      <c r="LW26" s="10"/>
      <c r="LX26" s="10"/>
      <c r="LY26" s="10"/>
      <c r="LZ26" s="10"/>
      <c r="MA26" s="10"/>
      <c r="MB26" s="10"/>
      <c r="MC26" s="10"/>
      <c r="MD26" s="10"/>
      <c r="ME26" s="10"/>
      <c r="MF26" s="10"/>
      <c r="MG26" s="10"/>
      <c r="MH26" s="10"/>
      <c r="MI26" s="10"/>
      <c r="MJ26" s="10"/>
      <c r="MK26" s="10"/>
      <c r="ML26" s="10"/>
      <c r="MM26" s="10"/>
      <c r="MN26" s="10"/>
      <c r="MO26" s="10"/>
      <c r="MP26" s="10"/>
      <c r="MQ26" s="10"/>
      <c r="MR26" s="10"/>
      <c r="MS26" s="10"/>
      <c r="MT26" s="10"/>
      <c r="MU26" s="10"/>
      <c r="MV26" s="10"/>
      <c r="MW26" s="10"/>
      <c r="MX26" s="10"/>
      <c r="MY26" s="10"/>
      <c r="MZ26" s="10"/>
      <c r="NA26" s="10"/>
      <c r="NB26" s="10"/>
      <c r="NC26" s="10"/>
      <c r="ND26" s="10"/>
      <c r="NE26" s="10"/>
      <c r="NF26" s="10"/>
      <c r="NG26" s="10"/>
      <c r="NH26" s="10"/>
      <c r="NI26" s="10"/>
      <c r="NJ26" s="10"/>
      <c r="NK26" s="10"/>
      <c r="NL26" s="10"/>
      <c r="NM26" s="10"/>
      <c r="NN26" s="10"/>
      <c r="NO26" s="10"/>
      <c r="NP26" s="10"/>
      <c r="NQ26" s="10"/>
      <c r="NR26" s="10"/>
      <c r="NS26" s="10"/>
      <c r="NT26" s="10"/>
      <c r="NU26" s="10"/>
      <c r="NV26" s="10"/>
      <c r="NW26" s="10"/>
      <c r="NX26" s="10"/>
      <c r="NY26" s="10"/>
      <c r="NZ26" s="10"/>
      <c r="OA26" s="10"/>
      <c r="OB26" s="10"/>
      <c r="OC26" s="10"/>
      <c r="OD26" s="10"/>
      <c r="OE26" s="10"/>
      <c r="OF26" s="10"/>
      <c r="OG26" s="10"/>
      <c r="OH26" s="10"/>
      <c r="OI26" s="10"/>
      <c r="OJ26" s="10"/>
      <c r="OK26" s="10"/>
      <c r="OL26" s="10"/>
      <c r="OM26" s="10"/>
      <c r="ON26" s="10"/>
      <c r="OO26" s="10"/>
      <c r="OP26" s="10"/>
      <c r="OQ26" s="10"/>
      <c r="OR26" s="10"/>
      <c r="OS26" s="10"/>
      <c r="OT26" s="10"/>
      <c r="OU26" s="10"/>
      <c r="OV26" s="10"/>
      <c r="OW26" s="10"/>
      <c r="OX26" s="10"/>
      <c r="OY26" s="10"/>
      <c r="OZ26" s="10"/>
      <c r="PA26" s="10"/>
      <c r="PB26" s="10"/>
      <c r="PC26" s="10"/>
      <c r="PD26" s="10"/>
      <c r="PE26" s="10"/>
    </row>
    <row r="27" spans="1:421" s="23" customFormat="1" ht="36" customHeight="1" x14ac:dyDescent="0.2">
      <c r="A27" s="215"/>
      <c r="B27" s="233"/>
      <c r="C27" s="230"/>
      <c r="D27" s="124" t="s">
        <v>4</v>
      </c>
      <c r="E27" s="148">
        <f>E55+E41+E34+E48</f>
        <v>3225.4180399999996</v>
      </c>
      <c r="F27" s="34">
        <f>F34+F41+F55+F48</f>
        <v>846.41903999999988</v>
      </c>
      <c r="G27" s="34">
        <f>G41+G55</f>
        <v>2378.9989999999998</v>
      </c>
      <c r="H27" s="34">
        <f>H41+H55</f>
        <v>0</v>
      </c>
      <c r="I27" s="34">
        <f>I41+I55</f>
        <v>0</v>
      </c>
      <c r="J27" s="34">
        <f>J41+J55</f>
        <v>0</v>
      </c>
      <c r="K27" s="14"/>
      <c r="L27" s="14"/>
      <c r="M27" s="14"/>
      <c r="N27" s="5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  <c r="IV27" s="10"/>
      <c r="IW27" s="10"/>
      <c r="IX27" s="10"/>
      <c r="IY27" s="10"/>
      <c r="IZ27" s="10"/>
      <c r="JA27" s="10"/>
      <c r="JB27" s="10"/>
      <c r="JC27" s="10"/>
      <c r="JD27" s="10"/>
      <c r="JE27" s="10"/>
      <c r="JF27" s="10"/>
      <c r="JG27" s="10"/>
      <c r="JH27" s="10"/>
      <c r="JI27" s="10"/>
      <c r="JJ27" s="10"/>
      <c r="JK27" s="10"/>
      <c r="JL27" s="10"/>
      <c r="JM27" s="10"/>
      <c r="JN27" s="10"/>
      <c r="JO27" s="10"/>
      <c r="JP27" s="10"/>
      <c r="JQ27" s="10"/>
      <c r="JR27" s="10"/>
      <c r="JS27" s="10"/>
      <c r="JT27" s="10"/>
      <c r="JU27" s="10"/>
      <c r="JV27" s="10"/>
      <c r="JW27" s="10"/>
      <c r="JX27" s="10"/>
      <c r="JY27" s="10"/>
      <c r="JZ27" s="10"/>
      <c r="KA27" s="10"/>
      <c r="KB27" s="10"/>
      <c r="KC27" s="10"/>
      <c r="KD27" s="10"/>
      <c r="KE27" s="10"/>
      <c r="KF27" s="10"/>
      <c r="KG27" s="10"/>
      <c r="KH27" s="10"/>
      <c r="KI27" s="10"/>
      <c r="KJ27" s="10"/>
      <c r="KK27" s="10"/>
      <c r="KL27" s="10"/>
      <c r="KM27" s="10"/>
      <c r="KN27" s="10"/>
      <c r="KO27" s="10"/>
      <c r="KP27" s="10"/>
      <c r="KQ27" s="10"/>
      <c r="KR27" s="10"/>
      <c r="KS27" s="10"/>
      <c r="KT27" s="10"/>
      <c r="KU27" s="10"/>
      <c r="KV27" s="10"/>
      <c r="KW27" s="10"/>
      <c r="KX27" s="10"/>
      <c r="KY27" s="10"/>
      <c r="KZ27" s="10"/>
      <c r="LA27" s="10"/>
      <c r="LB27" s="10"/>
      <c r="LC27" s="10"/>
      <c r="LD27" s="10"/>
      <c r="LE27" s="10"/>
      <c r="LF27" s="10"/>
      <c r="LG27" s="10"/>
      <c r="LH27" s="10"/>
      <c r="LI27" s="10"/>
      <c r="LJ27" s="10"/>
      <c r="LK27" s="10"/>
      <c r="LL27" s="10"/>
      <c r="LM27" s="10"/>
      <c r="LN27" s="10"/>
      <c r="LO27" s="10"/>
      <c r="LP27" s="10"/>
      <c r="LQ27" s="10"/>
      <c r="LR27" s="10"/>
      <c r="LS27" s="10"/>
      <c r="LT27" s="10"/>
      <c r="LU27" s="10"/>
      <c r="LV27" s="10"/>
      <c r="LW27" s="10"/>
      <c r="LX27" s="10"/>
      <c r="LY27" s="10"/>
      <c r="LZ27" s="10"/>
      <c r="MA27" s="10"/>
      <c r="MB27" s="10"/>
      <c r="MC27" s="10"/>
      <c r="MD27" s="10"/>
      <c r="ME27" s="10"/>
      <c r="MF27" s="10"/>
      <c r="MG27" s="10"/>
      <c r="MH27" s="10"/>
      <c r="MI27" s="10"/>
      <c r="MJ27" s="10"/>
      <c r="MK27" s="10"/>
      <c r="ML27" s="10"/>
      <c r="MM27" s="10"/>
      <c r="MN27" s="10"/>
      <c r="MO27" s="10"/>
      <c r="MP27" s="10"/>
      <c r="MQ27" s="10"/>
      <c r="MR27" s="10"/>
      <c r="MS27" s="10"/>
      <c r="MT27" s="10"/>
      <c r="MU27" s="10"/>
      <c r="MV27" s="10"/>
      <c r="MW27" s="10"/>
      <c r="MX27" s="10"/>
      <c r="MY27" s="10"/>
      <c r="MZ27" s="10"/>
      <c r="NA27" s="10"/>
      <c r="NB27" s="10"/>
      <c r="NC27" s="10"/>
      <c r="ND27" s="10"/>
      <c r="NE27" s="10"/>
      <c r="NF27" s="10"/>
      <c r="NG27" s="10"/>
      <c r="NH27" s="10"/>
      <c r="NI27" s="10"/>
      <c r="NJ27" s="10"/>
      <c r="NK27" s="10"/>
      <c r="NL27" s="10"/>
      <c r="NM27" s="10"/>
      <c r="NN27" s="10"/>
      <c r="NO27" s="10"/>
      <c r="NP27" s="10"/>
      <c r="NQ27" s="10"/>
      <c r="NR27" s="10"/>
      <c r="NS27" s="10"/>
      <c r="NT27" s="10"/>
      <c r="NU27" s="10"/>
      <c r="NV27" s="10"/>
      <c r="NW27" s="10"/>
      <c r="NX27" s="10"/>
      <c r="NY27" s="10"/>
      <c r="NZ27" s="10"/>
      <c r="OA27" s="10"/>
      <c r="OB27" s="10"/>
      <c r="OC27" s="10"/>
      <c r="OD27" s="10"/>
      <c r="OE27" s="10"/>
      <c r="OF27" s="10"/>
      <c r="OG27" s="10"/>
      <c r="OH27" s="10"/>
      <c r="OI27" s="10"/>
      <c r="OJ27" s="10"/>
      <c r="OK27" s="10"/>
      <c r="OL27" s="10"/>
      <c r="OM27" s="10"/>
      <c r="ON27" s="10"/>
      <c r="OO27" s="10"/>
      <c r="OP27" s="10"/>
      <c r="OQ27" s="10"/>
      <c r="OR27" s="10"/>
      <c r="OS27" s="10"/>
      <c r="OT27" s="10"/>
      <c r="OU27" s="10"/>
      <c r="OV27" s="10"/>
      <c r="OW27" s="10"/>
      <c r="OX27" s="10"/>
      <c r="OY27" s="10"/>
      <c r="OZ27" s="10"/>
      <c r="PA27" s="10"/>
      <c r="PB27" s="10"/>
      <c r="PC27" s="10"/>
      <c r="PD27" s="10"/>
      <c r="PE27" s="10"/>
    </row>
    <row r="28" spans="1:421" s="23" customFormat="1" ht="36" customHeight="1" x14ac:dyDescent="0.2">
      <c r="A28" s="215"/>
      <c r="B28" s="233"/>
      <c r="C28" s="230"/>
      <c r="D28" s="124" t="s">
        <v>18</v>
      </c>
      <c r="E28" s="148">
        <f t="shared" si="5"/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14"/>
      <c r="L28" s="14"/>
      <c r="M28" s="14"/>
      <c r="N28" s="5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  <c r="IU28" s="10"/>
      <c r="IV28" s="10"/>
      <c r="IW28" s="10"/>
      <c r="IX28" s="10"/>
      <c r="IY28" s="10"/>
      <c r="IZ28" s="10"/>
      <c r="JA28" s="10"/>
      <c r="JB28" s="10"/>
      <c r="JC28" s="10"/>
      <c r="JD28" s="10"/>
      <c r="JE28" s="10"/>
      <c r="JF28" s="10"/>
      <c r="JG28" s="10"/>
      <c r="JH28" s="10"/>
      <c r="JI28" s="10"/>
      <c r="JJ28" s="10"/>
      <c r="JK28" s="10"/>
      <c r="JL28" s="10"/>
      <c r="JM28" s="10"/>
      <c r="JN28" s="10"/>
      <c r="JO28" s="10"/>
      <c r="JP28" s="10"/>
      <c r="JQ28" s="10"/>
      <c r="JR28" s="10"/>
      <c r="JS28" s="10"/>
      <c r="JT28" s="10"/>
      <c r="JU28" s="10"/>
      <c r="JV28" s="10"/>
      <c r="JW28" s="10"/>
      <c r="JX28" s="10"/>
      <c r="JY28" s="10"/>
      <c r="JZ28" s="10"/>
      <c r="KA28" s="10"/>
      <c r="KB28" s="10"/>
      <c r="KC28" s="10"/>
      <c r="KD28" s="10"/>
      <c r="KE28" s="10"/>
      <c r="KF28" s="10"/>
      <c r="KG28" s="10"/>
      <c r="KH28" s="10"/>
      <c r="KI28" s="10"/>
      <c r="KJ28" s="10"/>
      <c r="KK28" s="10"/>
      <c r="KL28" s="10"/>
      <c r="KM28" s="10"/>
      <c r="KN28" s="10"/>
      <c r="KO28" s="10"/>
      <c r="KP28" s="10"/>
      <c r="KQ28" s="10"/>
      <c r="KR28" s="10"/>
      <c r="KS28" s="10"/>
      <c r="KT28" s="10"/>
      <c r="KU28" s="10"/>
      <c r="KV28" s="10"/>
      <c r="KW28" s="10"/>
      <c r="KX28" s="10"/>
      <c r="KY28" s="10"/>
      <c r="KZ28" s="10"/>
      <c r="LA28" s="10"/>
      <c r="LB28" s="10"/>
      <c r="LC28" s="10"/>
      <c r="LD28" s="10"/>
      <c r="LE28" s="10"/>
      <c r="LF28" s="10"/>
      <c r="LG28" s="10"/>
      <c r="LH28" s="10"/>
      <c r="LI28" s="10"/>
      <c r="LJ28" s="10"/>
      <c r="LK28" s="10"/>
      <c r="LL28" s="10"/>
      <c r="LM28" s="10"/>
      <c r="LN28" s="10"/>
      <c r="LO28" s="10"/>
      <c r="LP28" s="10"/>
      <c r="LQ28" s="10"/>
      <c r="LR28" s="10"/>
      <c r="LS28" s="10"/>
      <c r="LT28" s="10"/>
      <c r="LU28" s="10"/>
      <c r="LV28" s="10"/>
      <c r="LW28" s="10"/>
      <c r="LX28" s="10"/>
      <c r="LY28" s="10"/>
      <c r="LZ28" s="10"/>
      <c r="MA28" s="10"/>
      <c r="MB28" s="10"/>
      <c r="MC28" s="10"/>
      <c r="MD28" s="10"/>
      <c r="ME28" s="10"/>
      <c r="MF28" s="10"/>
      <c r="MG28" s="10"/>
      <c r="MH28" s="10"/>
      <c r="MI28" s="10"/>
      <c r="MJ28" s="10"/>
      <c r="MK28" s="10"/>
      <c r="ML28" s="10"/>
      <c r="MM28" s="10"/>
      <c r="MN28" s="10"/>
      <c r="MO28" s="10"/>
      <c r="MP28" s="10"/>
      <c r="MQ28" s="10"/>
      <c r="MR28" s="10"/>
      <c r="MS28" s="10"/>
      <c r="MT28" s="10"/>
      <c r="MU28" s="10"/>
      <c r="MV28" s="10"/>
      <c r="MW28" s="10"/>
      <c r="MX28" s="10"/>
      <c r="MY28" s="10"/>
      <c r="MZ28" s="10"/>
      <c r="NA28" s="10"/>
      <c r="NB28" s="10"/>
      <c r="NC28" s="10"/>
      <c r="ND28" s="10"/>
      <c r="NE28" s="10"/>
      <c r="NF28" s="10"/>
      <c r="NG28" s="10"/>
      <c r="NH28" s="10"/>
      <c r="NI28" s="10"/>
      <c r="NJ28" s="10"/>
      <c r="NK28" s="10"/>
      <c r="NL28" s="10"/>
      <c r="NM28" s="10"/>
      <c r="NN28" s="10"/>
      <c r="NO28" s="10"/>
      <c r="NP28" s="10"/>
      <c r="NQ28" s="10"/>
      <c r="NR28" s="10"/>
      <c r="NS28" s="10"/>
      <c r="NT28" s="10"/>
      <c r="NU28" s="10"/>
      <c r="NV28" s="10"/>
      <c r="NW28" s="10"/>
      <c r="NX28" s="10"/>
      <c r="NY28" s="10"/>
      <c r="NZ28" s="10"/>
      <c r="OA28" s="10"/>
      <c r="OB28" s="10"/>
      <c r="OC28" s="10"/>
      <c r="OD28" s="10"/>
      <c r="OE28" s="10"/>
      <c r="OF28" s="10"/>
      <c r="OG28" s="10"/>
      <c r="OH28" s="10"/>
      <c r="OI28" s="10"/>
      <c r="OJ28" s="10"/>
      <c r="OK28" s="10"/>
      <c r="OL28" s="10"/>
      <c r="OM28" s="10"/>
      <c r="ON28" s="10"/>
      <c r="OO28" s="10"/>
      <c r="OP28" s="10"/>
      <c r="OQ28" s="10"/>
      <c r="OR28" s="10"/>
      <c r="OS28" s="10"/>
      <c r="OT28" s="10"/>
      <c r="OU28" s="10"/>
      <c r="OV28" s="10"/>
      <c r="OW28" s="10"/>
      <c r="OX28" s="10"/>
      <c r="OY28" s="10"/>
      <c r="OZ28" s="10"/>
      <c r="PA28" s="10"/>
      <c r="PB28" s="10"/>
      <c r="PC28" s="10"/>
      <c r="PD28" s="10"/>
      <c r="PE28" s="10"/>
    </row>
    <row r="29" spans="1:421" s="23" customFormat="1" ht="36" customHeight="1" x14ac:dyDescent="0.2">
      <c r="A29" s="215"/>
      <c r="B29" s="233"/>
      <c r="C29" s="230"/>
      <c r="D29" s="124" t="s">
        <v>19</v>
      </c>
      <c r="E29" s="148">
        <f t="shared" si="5"/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14"/>
      <c r="L29" s="14"/>
      <c r="M29" s="14"/>
      <c r="N29" s="5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  <c r="IU29" s="10"/>
      <c r="IV29" s="10"/>
      <c r="IW29" s="10"/>
      <c r="IX29" s="10"/>
      <c r="IY29" s="10"/>
      <c r="IZ29" s="10"/>
      <c r="JA29" s="10"/>
      <c r="JB29" s="10"/>
      <c r="JC29" s="10"/>
      <c r="JD29" s="10"/>
      <c r="JE29" s="10"/>
      <c r="JF29" s="10"/>
      <c r="JG29" s="10"/>
      <c r="JH29" s="10"/>
      <c r="JI29" s="10"/>
      <c r="JJ29" s="10"/>
      <c r="JK29" s="10"/>
      <c r="JL29" s="10"/>
      <c r="JM29" s="10"/>
      <c r="JN29" s="10"/>
      <c r="JO29" s="10"/>
      <c r="JP29" s="10"/>
      <c r="JQ29" s="10"/>
      <c r="JR29" s="10"/>
      <c r="JS29" s="10"/>
      <c r="JT29" s="10"/>
      <c r="JU29" s="10"/>
      <c r="JV29" s="10"/>
      <c r="JW29" s="10"/>
      <c r="JX29" s="10"/>
      <c r="JY29" s="10"/>
      <c r="JZ29" s="10"/>
      <c r="KA29" s="10"/>
      <c r="KB29" s="10"/>
      <c r="KC29" s="10"/>
      <c r="KD29" s="10"/>
      <c r="KE29" s="10"/>
      <c r="KF29" s="10"/>
      <c r="KG29" s="10"/>
      <c r="KH29" s="10"/>
      <c r="KI29" s="10"/>
      <c r="KJ29" s="10"/>
      <c r="KK29" s="10"/>
      <c r="KL29" s="10"/>
      <c r="KM29" s="10"/>
      <c r="KN29" s="10"/>
      <c r="KO29" s="10"/>
      <c r="KP29" s="10"/>
      <c r="KQ29" s="10"/>
      <c r="KR29" s="10"/>
      <c r="KS29" s="10"/>
      <c r="KT29" s="10"/>
      <c r="KU29" s="10"/>
      <c r="KV29" s="10"/>
      <c r="KW29" s="10"/>
      <c r="KX29" s="10"/>
      <c r="KY29" s="10"/>
      <c r="KZ29" s="10"/>
      <c r="LA29" s="10"/>
      <c r="LB29" s="10"/>
      <c r="LC29" s="10"/>
      <c r="LD29" s="10"/>
      <c r="LE29" s="10"/>
      <c r="LF29" s="10"/>
      <c r="LG29" s="10"/>
      <c r="LH29" s="10"/>
      <c r="LI29" s="10"/>
      <c r="LJ29" s="10"/>
      <c r="LK29" s="10"/>
      <c r="LL29" s="10"/>
      <c r="LM29" s="10"/>
      <c r="LN29" s="10"/>
      <c r="LO29" s="10"/>
      <c r="LP29" s="10"/>
      <c r="LQ29" s="10"/>
      <c r="LR29" s="10"/>
      <c r="LS29" s="10"/>
      <c r="LT29" s="10"/>
      <c r="LU29" s="10"/>
      <c r="LV29" s="10"/>
      <c r="LW29" s="10"/>
      <c r="LX29" s="10"/>
      <c r="LY29" s="10"/>
      <c r="LZ29" s="10"/>
      <c r="MA29" s="10"/>
      <c r="MB29" s="10"/>
      <c r="MC29" s="10"/>
      <c r="MD29" s="10"/>
      <c r="ME29" s="10"/>
      <c r="MF29" s="10"/>
      <c r="MG29" s="10"/>
      <c r="MH29" s="10"/>
      <c r="MI29" s="10"/>
      <c r="MJ29" s="10"/>
      <c r="MK29" s="10"/>
      <c r="ML29" s="10"/>
      <c r="MM29" s="10"/>
      <c r="MN29" s="10"/>
      <c r="MO29" s="10"/>
      <c r="MP29" s="10"/>
      <c r="MQ29" s="10"/>
      <c r="MR29" s="10"/>
      <c r="MS29" s="10"/>
      <c r="MT29" s="10"/>
      <c r="MU29" s="10"/>
      <c r="MV29" s="10"/>
      <c r="MW29" s="10"/>
      <c r="MX29" s="10"/>
      <c r="MY29" s="10"/>
      <c r="MZ29" s="10"/>
      <c r="NA29" s="10"/>
      <c r="NB29" s="10"/>
      <c r="NC29" s="10"/>
      <c r="ND29" s="10"/>
      <c r="NE29" s="10"/>
      <c r="NF29" s="10"/>
      <c r="NG29" s="10"/>
      <c r="NH29" s="10"/>
      <c r="NI29" s="10"/>
      <c r="NJ29" s="10"/>
      <c r="NK29" s="10"/>
      <c r="NL29" s="10"/>
      <c r="NM29" s="10"/>
      <c r="NN29" s="10"/>
      <c r="NO29" s="10"/>
      <c r="NP29" s="10"/>
      <c r="NQ29" s="10"/>
      <c r="NR29" s="10"/>
      <c r="NS29" s="10"/>
      <c r="NT29" s="10"/>
      <c r="NU29" s="10"/>
      <c r="NV29" s="10"/>
      <c r="NW29" s="10"/>
      <c r="NX29" s="10"/>
      <c r="NY29" s="10"/>
      <c r="NZ29" s="10"/>
      <c r="OA29" s="10"/>
      <c r="OB29" s="10"/>
      <c r="OC29" s="10"/>
      <c r="OD29" s="10"/>
      <c r="OE29" s="10"/>
      <c r="OF29" s="10"/>
      <c r="OG29" s="10"/>
      <c r="OH29" s="10"/>
      <c r="OI29" s="10"/>
      <c r="OJ29" s="10"/>
      <c r="OK29" s="10"/>
      <c r="OL29" s="10"/>
      <c r="OM29" s="10"/>
      <c r="ON29" s="10"/>
      <c r="OO29" s="10"/>
      <c r="OP29" s="10"/>
      <c r="OQ29" s="10"/>
      <c r="OR29" s="10"/>
      <c r="OS29" s="10"/>
      <c r="OT29" s="10"/>
      <c r="OU29" s="10"/>
      <c r="OV29" s="10"/>
      <c r="OW29" s="10"/>
      <c r="OX29" s="10"/>
      <c r="OY29" s="10"/>
      <c r="OZ29" s="10"/>
      <c r="PA29" s="10"/>
      <c r="PB29" s="10"/>
      <c r="PC29" s="10"/>
      <c r="PD29" s="10"/>
      <c r="PE29" s="10"/>
    </row>
    <row r="30" spans="1:421" s="23" customFormat="1" ht="36" customHeight="1" x14ac:dyDescent="0.2">
      <c r="A30" s="215"/>
      <c r="B30" s="233"/>
      <c r="C30" s="231"/>
      <c r="D30" s="124" t="s">
        <v>7</v>
      </c>
      <c r="E30" s="148">
        <f>E37+E44+E58</f>
        <v>0</v>
      </c>
      <c r="F30" s="34">
        <f>F37+F44+F58</f>
        <v>0</v>
      </c>
      <c r="G30" s="34">
        <v>0</v>
      </c>
      <c r="H30" s="34">
        <v>0</v>
      </c>
      <c r="I30" s="34">
        <v>0</v>
      </c>
      <c r="J30" s="34">
        <v>0</v>
      </c>
      <c r="K30" s="14"/>
      <c r="L30" s="14"/>
      <c r="M30" s="14"/>
      <c r="N30" s="5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  <c r="IV30" s="10"/>
      <c r="IW30" s="10"/>
      <c r="IX30" s="10"/>
      <c r="IY30" s="10"/>
      <c r="IZ30" s="10"/>
      <c r="JA30" s="10"/>
      <c r="JB30" s="10"/>
      <c r="JC30" s="10"/>
      <c r="JD30" s="10"/>
      <c r="JE30" s="10"/>
      <c r="JF30" s="10"/>
      <c r="JG30" s="10"/>
      <c r="JH30" s="10"/>
      <c r="JI30" s="10"/>
      <c r="JJ30" s="10"/>
      <c r="JK30" s="10"/>
      <c r="JL30" s="10"/>
      <c r="JM30" s="10"/>
      <c r="JN30" s="10"/>
      <c r="JO30" s="10"/>
      <c r="JP30" s="10"/>
      <c r="JQ30" s="10"/>
      <c r="JR30" s="10"/>
      <c r="JS30" s="10"/>
      <c r="JT30" s="10"/>
      <c r="JU30" s="10"/>
      <c r="JV30" s="10"/>
      <c r="JW30" s="10"/>
      <c r="JX30" s="10"/>
      <c r="JY30" s="10"/>
      <c r="JZ30" s="10"/>
      <c r="KA30" s="10"/>
      <c r="KB30" s="10"/>
      <c r="KC30" s="10"/>
      <c r="KD30" s="10"/>
      <c r="KE30" s="10"/>
      <c r="KF30" s="10"/>
      <c r="KG30" s="10"/>
      <c r="KH30" s="10"/>
      <c r="KI30" s="10"/>
      <c r="KJ30" s="10"/>
      <c r="KK30" s="10"/>
      <c r="KL30" s="10"/>
      <c r="KM30" s="10"/>
      <c r="KN30" s="10"/>
      <c r="KO30" s="10"/>
      <c r="KP30" s="10"/>
      <c r="KQ30" s="10"/>
      <c r="KR30" s="10"/>
      <c r="KS30" s="10"/>
      <c r="KT30" s="10"/>
      <c r="KU30" s="10"/>
      <c r="KV30" s="10"/>
      <c r="KW30" s="10"/>
      <c r="KX30" s="10"/>
      <c r="KY30" s="10"/>
      <c r="KZ30" s="10"/>
      <c r="LA30" s="10"/>
      <c r="LB30" s="10"/>
      <c r="LC30" s="10"/>
      <c r="LD30" s="10"/>
      <c r="LE30" s="10"/>
      <c r="LF30" s="10"/>
      <c r="LG30" s="10"/>
      <c r="LH30" s="10"/>
      <c r="LI30" s="10"/>
      <c r="LJ30" s="10"/>
      <c r="LK30" s="10"/>
      <c r="LL30" s="10"/>
      <c r="LM30" s="10"/>
      <c r="LN30" s="10"/>
      <c r="LO30" s="10"/>
      <c r="LP30" s="10"/>
      <c r="LQ30" s="10"/>
      <c r="LR30" s="10"/>
      <c r="LS30" s="10"/>
      <c r="LT30" s="10"/>
      <c r="LU30" s="10"/>
      <c r="LV30" s="10"/>
      <c r="LW30" s="10"/>
      <c r="LX30" s="10"/>
      <c r="LY30" s="10"/>
      <c r="LZ30" s="10"/>
      <c r="MA30" s="10"/>
      <c r="MB30" s="10"/>
      <c r="MC30" s="10"/>
      <c r="MD30" s="10"/>
      <c r="ME30" s="10"/>
      <c r="MF30" s="10"/>
      <c r="MG30" s="10"/>
      <c r="MH30" s="10"/>
      <c r="MI30" s="10"/>
      <c r="MJ30" s="10"/>
      <c r="MK30" s="10"/>
      <c r="ML30" s="10"/>
      <c r="MM30" s="10"/>
      <c r="MN30" s="10"/>
      <c r="MO30" s="10"/>
      <c r="MP30" s="10"/>
      <c r="MQ30" s="10"/>
      <c r="MR30" s="10"/>
      <c r="MS30" s="10"/>
      <c r="MT30" s="10"/>
      <c r="MU30" s="10"/>
      <c r="MV30" s="10"/>
      <c r="MW30" s="10"/>
      <c r="MX30" s="10"/>
      <c r="MY30" s="10"/>
      <c r="MZ30" s="10"/>
      <c r="NA30" s="10"/>
      <c r="NB30" s="10"/>
      <c r="NC30" s="10"/>
      <c r="ND30" s="10"/>
      <c r="NE30" s="10"/>
      <c r="NF30" s="10"/>
      <c r="NG30" s="10"/>
      <c r="NH30" s="10"/>
      <c r="NI30" s="10"/>
      <c r="NJ30" s="10"/>
      <c r="NK30" s="10"/>
      <c r="NL30" s="10"/>
      <c r="NM30" s="10"/>
      <c r="NN30" s="10"/>
      <c r="NO30" s="10"/>
      <c r="NP30" s="10"/>
      <c r="NQ30" s="10"/>
      <c r="NR30" s="10"/>
      <c r="NS30" s="10"/>
      <c r="NT30" s="10"/>
      <c r="NU30" s="10"/>
      <c r="NV30" s="10"/>
      <c r="NW30" s="10"/>
      <c r="NX30" s="10"/>
      <c r="NY30" s="10"/>
      <c r="NZ30" s="10"/>
      <c r="OA30" s="10"/>
      <c r="OB30" s="10"/>
      <c r="OC30" s="10"/>
      <c r="OD30" s="10"/>
      <c r="OE30" s="10"/>
      <c r="OF30" s="10"/>
      <c r="OG30" s="10"/>
      <c r="OH30" s="10"/>
      <c r="OI30" s="10"/>
      <c r="OJ30" s="10"/>
      <c r="OK30" s="10"/>
      <c r="OL30" s="10"/>
      <c r="OM30" s="10"/>
      <c r="ON30" s="10"/>
      <c r="OO30" s="10"/>
      <c r="OP30" s="10"/>
      <c r="OQ30" s="10"/>
      <c r="OR30" s="10"/>
      <c r="OS30" s="10"/>
      <c r="OT30" s="10"/>
      <c r="OU30" s="10"/>
      <c r="OV30" s="10"/>
      <c r="OW30" s="10"/>
      <c r="OX30" s="10"/>
      <c r="OY30" s="10"/>
      <c r="OZ30" s="10"/>
      <c r="PA30" s="10"/>
      <c r="PB30" s="10"/>
      <c r="PC30" s="10"/>
      <c r="PD30" s="10"/>
      <c r="PE30" s="10"/>
    </row>
    <row r="31" spans="1:421" s="23" customFormat="1" ht="21" customHeight="1" x14ac:dyDescent="0.2">
      <c r="A31" s="215"/>
      <c r="B31" s="233"/>
      <c r="C31" s="238" t="s">
        <v>78</v>
      </c>
      <c r="D31" s="123" t="s">
        <v>1</v>
      </c>
      <c r="E31" s="147">
        <f t="shared" ref="E31:E38" si="6">SUM(F31:J31)</f>
        <v>0</v>
      </c>
      <c r="F31" s="42">
        <f>F32+F33+F34+F35+F36+F37</f>
        <v>0</v>
      </c>
      <c r="G31" s="34">
        <v>0</v>
      </c>
      <c r="H31" s="34">
        <v>0</v>
      </c>
      <c r="I31" s="34">
        <v>0</v>
      </c>
      <c r="J31" s="34">
        <v>0</v>
      </c>
      <c r="K31" s="14"/>
      <c r="L31" s="14"/>
      <c r="M31" s="14"/>
      <c r="N31" s="5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  <c r="IU31" s="10"/>
      <c r="IV31" s="10"/>
      <c r="IW31" s="10"/>
      <c r="IX31" s="10"/>
      <c r="IY31" s="10"/>
      <c r="IZ31" s="10"/>
      <c r="JA31" s="10"/>
      <c r="JB31" s="10"/>
      <c r="JC31" s="10"/>
      <c r="JD31" s="10"/>
      <c r="JE31" s="10"/>
      <c r="JF31" s="10"/>
      <c r="JG31" s="10"/>
      <c r="JH31" s="10"/>
      <c r="JI31" s="10"/>
      <c r="JJ31" s="10"/>
      <c r="JK31" s="10"/>
      <c r="JL31" s="10"/>
      <c r="JM31" s="10"/>
      <c r="JN31" s="10"/>
      <c r="JO31" s="10"/>
      <c r="JP31" s="10"/>
      <c r="JQ31" s="10"/>
      <c r="JR31" s="10"/>
      <c r="JS31" s="10"/>
      <c r="JT31" s="10"/>
      <c r="JU31" s="10"/>
      <c r="JV31" s="10"/>
      <c r="JW31" s="10"/>
      <c r="JX31" s="10"/>
      <c r="JY31" s="10"/>
      <c r="JZ31" s="10"/>
      <c r="KA31" s="10"/>
      <c r="KB31" s="10"/>
      <c r="KC31" s="10"/>
      <c r="KD31" s="10"/>
      <c r="KE31" s="10"/>
      <c r="KF31" s="10"/>
      <c r="KG31" s="10"/>
      <c r="KH31" s="10"/>
      <c r="KI31" s="10"/>
      <c r="KJ31" s="10"/>
      <c r="KK31" s="10"/>
      <c r="KL31" s="10"/>
      <c r="KM31" s="10"/>
      <c r="KN31" s="10"/>
      <c r="KO31" s="10"/>
      <c r="KP31" s="10"/>
      <c r="KQ31" s="10"/>
      <c r="KR31" s="10"/>
      <c r="KS31" s="10"/>
      <c r="KT31" s="10"/>
      <c r="KU31" s="10"/>
      <c r="KV31" s="10"/>
      <c r="KW31" s="10"/>
      <c r="KX31" s="10"/>
      <c r="KY31" s="10"/>
      <c r="KZ31" s="10"/>
      <c r="LA31" s="10"/>
      <c r="LB31" s="10"/>
      <c r="LC31" s="10"/>
      <c r="LD31" s="10"/>
      <c r="LE31" s="10"/>
      <c r="LF31" s="10"/>
      <c r="LG31" s="10"/>
      <c r="LH31" s="10"/>
      <c r="LI31" s="10"/>
      <c r="LJ31" s="10"/>
      <c r="LK31" s="10"/>
      <c r="LL31" s="10"/>
      <c r="LM31" s="10"/>
      <c r="LN31" s="10"/>
      <c r="LO31" s="10"/>
      <c r="LP31" s="10"/>
      <c r="LQ31" s="10"/>
      <c r="LR31" s="10"/>
      <c r="LS31" s="10"/>
      <c r="LT31" s="10"/>
      <c r="LU31" s="10"/>
      <c r="LV31" s="10"/>
      <c r="LW31" s="10"/>
      <c r="LX31" s="10"/>
      <c r="LY31" s="10"/>
      <c r="LZ31" s="10"/>
      <c r="MA31" s="10"/>
      <c r="MB31" s="10"/>
      <c r="MC31" s="10"/>
      <c r="MD31" s="10"/>
      <c r="ME31" s="10"/>
      <c r="MF31" s="10"/>
      <c r="MG31" s="10"/>
      <c r="MH31" s="10"/>
      <c r="MI31" s="10"/>
      <c r="MJ31" s="10"/>
      <c r="MK31" s="10"/>
      <c r="ML31" s="10"/>
      <c r="MM31" s="10"/>
      <c r="MN31" s="10"/>
      <c r="MO31" s="10"/>
      <c r="MP31" s="10"/>
      <c r="MQ31" s="10"/>
      <c r="MR31" s="10"/>
      <c r="MS31" s="10"/>
      <c r="MT31" s="10"/>
      <c r="MU31" s="10"/>
      <c r="MV31" s="10"/>
      <c r="MW31" s="10"/>
      <c r="MX31" s="10"/>
      <c r="MY31" s="10"/>
      <c r="MZ31" s="10"/>
      <c r="NA31" s="10"/>
      <c r="NB31" s="10"/>
      <c r="NC31" s="10"/>
      <c r="ND31" s="10"/>
      <c r="NE31" s="10"/>
      <c r="NF31" s="10"/>
      <c r="NG31" s="10"/>
      <c r="NH31" s="10"/>
      <c r="NI31" s="10"/>
      <c r="NJ31" s="10"/>
      <c r="NK31" s="10"/>
      <c r="NL31" s="10"/>
      <c r="NM31" s="10"/>
      <c r="NN31" s="10"/>
      <c r="NO31" s="10"/>
      <c r="NP31" s="10"/>
      <c r="NQ31" s="10"/>
      <c r="NR31" s="10"/>
      <c r="NS31" s="10"/>
      <c r="NT31" s="10"/>
      <c r="NU31" s="10"/>
      <c r="NV31" s="10"/>
      <c r="NW31" s="10"/>
      <c r="NX31" s="10"/>
      <c r="NY31" s="10"/>
      <c r="NZ31" s="10"/>
      <c r="OA31" s="10"/>
      <c r="OB31" s="10"/>
      <c r="OC31" s="10"/>
      <c r="OD31" s="10"/>
      <c r="OE31" s="10"/>
      <c r="OF31" s="10"/>
      <c r="OG31" s="10"/>
      <c r="OH31" s="10"/>
      <c r="OI31" s="10"/>
      <c r="OJ31" s="10"/>
      <c r="OK31" s="10"/>
      <c r="OL31" s="10"/>
      <c r="OM31" s="10"/>
      <c r="ON31" s="10"/>
      <c r="OO31" s="10"/>
      <c r="OP31" s="10"/>
      <c r="OQ31" s="10"/>
      <c r="OR31" s="10"/>
      <c r="OS31" s="10"/>
      <c r="OT31" s="10"/>
      <c r="OU31" s="10"/>
      <c r="OV31" s="10"/>
      <c r="OW31" s="10"/>
      <c r="OX31" s="10"/>
      <c r="OY31" s="10"/>
      <c r="OZ31" s="10"/>
      <c r="PA31" s="10"/>
      <c r="PB31" s="10"/>
      <c r="PC31" s="10"/>
      <c r="PD31" s="10"/>
      <c r="PE31" s="10"/>
    </row>
    <row r="32" spans="1:421" s="23" customFormat="1" ht="27.75" customHeight="1" x14ac:dyDescent="0.25">
      <c r="A32" s="215"/>
      <c r="B32" s="233"/>
      <c r="C32" s="241"/>
      <c r="D32" s="124" t="s">
        <v>2</v>
      </c>
      <c r="E32" s="148">
        <f t="shared" si="6"/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102"/>
      <c r="L32" s="14"/>
      <c r="M32" s="14"/>
      <c r="N32" s="5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  <c r="IU32" s="10"/>
      <c r="IV32" s="10"/>
      <c r="IW32" s="10"/>
      <c r="IX32" s="10"/>
      <c r="IY32" s="10"/>
      <c r="IZ32" s="10"/>
      <c r="JA32" s="10"/>
      <c r="JB32" s="10"/>
      <c r="JC32" s="10"/>
      <c r="JD32" s="10"/>
      <c r="JE32" s="10"/>
      <c r="JF32" s="10"/>
      <c r="JG32" s="10"/>
      <c r="JH32" s="10"/>
      <c r="JI32" s="10"/>
      <c r="JJ32" s="10"/>
      <c r="JK32" s="10"/>
      <c r="JL32" s="10"/>
      <c r="JM32" s="10"/>
      <c r="JN32" s="10"/>
      <c r="JO32" s="10"/>
      <c r="JP32" s="10"/>
      <c r="JQ32" s="10"/>
      <c r="JR32" s="10"/>
      <c r="JS32" s="10"/>
      <c r="JT32" s="10"/>
      <c r="JU32" s="10"/>
      <c r="JV32" s="10"/>
      <c r="JW32" s="10"/>
      <c r="JX32" s="10"/>
      <c r="JY32" s="10"/>
      <c r="JZ32" s="10"/>
      <c r="KA32" s="10"/>
      <c r="KB32" s="10"/>
      <c r="KC32" s="10"/>
      <c r="KD32" s="10"/>
      <c r="KE32" s="10"/>
      <c r="KF32" s="10"/>
      <c r="KG32" s="10"/>
      <c r="KH32" s="10"/>
      <c r="KI32" s="10"/>
      <c r="KJ32" s="10"/>
      <c r="KK32" s="10"/>
      <c r="KL32" s="10"/>
      <c r="KM32" s="10"/>
      <c r="KN32" s="10"/>
      <c r="KO32" s="10"/>
      <c r="KP32" s="10"/>
      <c r="KQ32" s="10"/>
      <c r="KR32" s="10"/>
      <c r="KS32" s="10"/>
      <c r="KT32" s="10"/>
      <c r="KU32" s="10"/>
      <c r="KV32" s="10"/>
      <c r="KW32" s="10"/>
      <c r="KX32" s="10"/>
      <c r="KY32" s="10"/>
      <c r="KZ32" s="10"/>
      <c r="LA32" s="10"/>
      <c r="LB32" s="10"/>
      <c r="LC32" s="10"/>
      <c r="LD32" s="10"/>
      <c r="LE32" s="10"/>
      <c r="LF32" s="10"/>
      <c r="LG32" s="10"/>
      <c r="LH32" s="10"/>
      <c r="LI32" s="10"/>
      <c r="LJ32" s="10"/>
      <c r="LK32" s="10"/>
      <c r="LL32" s="10"/>
      <c r="LM32" s="10"/>
      <c r="LN32" s="10"/>
      <c r="LO32" s="10"/>
      <c r="LP32" s="10"/>
      <c r="LQ32" s="10"/>
      <c r="LR32" s="10"/>
      <c r="LS32" s="10"/>
      <c r="LT32" s="10"/>
      <c r="LU32" s="10"/>
      <c r="LV32" s="10"/>
      <c r="LW32" s="10"/>
      <c r="LX32" s="10"/>
      <c r="LY32" s="10"/>
      <c r="LZ32" s="10"/>
      <c r="MA32" s="10"/>
      <c r="MB32" s="10"/>
      <c r="MC32" s="10"/>
      <c r="MD32" s="10"/>
      <c r="ME32" s="10"/>
      <c r="MF32" s="10"/>
      <c r="MG32" s="10"/>
      <c r="MH32" s="10"/>
      <c r="MI32" s="10"/>
      <c r="MJ32" s="10"/>
      <c r="MK32" s="10"/>
      <c r="ML32" s="10"/>
      <c r="MM32" s="10"/>
      <c r="MN32" s="10"/>
      <c r="MO32" s="10"/>
      <c r="MP32" s="10"/>
      <c r="MQ32" s="10"/>
      <c r="MR32" s="10"/>
      <c r="MS32" s="10"/>
      <c r="MT32" s="10"/>
      <c r="MU32" s="10"/>
      <c r="MV32" s="10"/>
      <c r="MW32" s="10"/>
      <c r="MX32" s="10"/>
      <c r="MY32" s="10"/>
      <c r="MZ32" s="10"/>
      <c r="NA32" s="10"/>
      <c r="NB32" s="10"/>
      <c r="NC32" s="10"/>
      <c r="ND32" s="10"/>
      <c r="NE32" s="10"/>
      <c r="NF32" s="10"/>
      <c r="NG32" s="10"/>
      <c r="NH32" s="10"/>
      <c r="NI32" s="10"/>
      <c r="NJ32" s="10"/>
      <c r="NK32" s="10"/>
      <c r="NL32" s="10"/>
      <c r="NM32" s="10"/>
      <c r="NN32" s="10"/>
      <c r="NO32" s="10"/>
      <c r="NP32" s="10"/>
      <c r="NQ32" s="10"/>
      <c r="NR32" s="10"/>
      <c r="NS32" s="10"/>
      <c r="NT32" s="10"/>
      <c r="NU32" s="10"/>
      <c r="NV32" s="10"/>
      <c r="NW32" s="10"/>
      <c r="NX32" s="10"/>
      <c r="NY32" s="10"/>
      <c r="NZ32" s="10"/>
      <c r="OA32" s="10"/>
      <c r="OB32" s="10"/>
      <c r="OC32" s="10"/>
      <c r="OD32" s="10"/>
      <c r="OE32" s="10"/>
      <c r="OF32" s="10"/>
      <c r="OG32" s="10"/>
      <c r="OH32" s="10"/>
      <c r="OI32" s="10"/>
      <c r="OJ32" s="10"/>
      <c r="OK32" s="10"/>
      <c r="OL32" s="10"/>
      <c r="OM32" s="10"/>
      <c r="ON32" s="10"/>
      <c r="OO32" s="10"/>
      <c r="OP32" s="10"/>
      <c r="OQ32" s="10"/>
      <c r="OR32" s="10"/>
      <c r="OS32" s="10"/>
      <c r="OT32" s="10"/>
      <c r="OU32" s="10"/>
      <c r="OV32" s="10"/>
      <c r="OW32" s="10"/>
      <c r="OX32" s="10"/>
      <c r="OY32" s="10"/>
      <c r="OZ32" s="10"/>
      <c r="PA32" s="10"/>
      <c r="PB32" s="10"/>
      <c r="PC32" s="10"/>
      <c r="PD32" s="10"/>
      <c r="PE32" s="10"/>
    </row>
    <row r="33" spans="1:421" s="23" customFormat="1" ht="27" customHeight="1" x14ac:dyDescent="0.25">
      <c r="A33" s="215"/>
      <c r="B33" s="233"/>
      <c r="C33" s="241"/>
      <c r="D33" s="124" t="s">
        <v>6</v>
      </c>
      <c r="E33" s="148">
        <f t="shared" si="6"/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109"/>
      <c r="L33" s="14"/>
      <c r="M33" s="14"/>
      <c r="N33" s="5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  <c r="IW33" s="10"/>
      <c r="IX33" s="10"/>
      <c r="IY33" s="10"/>
      <c r="IZ33" s="10"/>
      <c r="JA33" s="10"/>
      <c r="JB33" s="10"/>
      <c r="JC33" s="10"/>
      <c r="JD33" s="10"/>
      <c r="JE33" s="10"/>
      <c r="JF33" s="10"/>
      <c r="JG33" s="10"/>
      <c r="JH33" s="10"/>
      <c r="JI33" s="10"/>
      <c r="JJ33" s="10"/>
      <c r="JK33" s="10"/>
      <c r="JL33" s="10"/>
      <c r="JM33" s="10"/>
      <c r="JN33" s="10"/>
      <c r="JO33" s="10"/>
      <c r="JP33" s="10"/>
      <c r="JQ33" s="10"/>
      <c r="JR33" s="10"/>
      <c r="JS33" s="10"/>
      <c r="JT33" s="10"/>
      <c r="JU33" s="10"/>
      <c r="JV33" s="10"/>
      <c r="JW33" s="10"/>
      <c r="JX33" s="10"/>
      <c r="JY33" s="10"/>
      <c r="JZ33" s="10"/>
      <c r="KA33" s="10"/>
      <c r="KB33" s="10"/>
      <c r="KC33" s="10"/>
      <c r="KD33" s="10"/>
      <c r="KE33" s="10"/>
      <c r="KF33" s="10"/>
      <c r="KG33" s="10"/>
      <c r="KH33" s="10"/>
      <c r="KI33" s="10"/>
      <c r="KJ33" s="10"/>
      <c r="KK33" s="10"/>
      <c r="KL33" s="10"/>
      <c r="KM33" s="10"/>
      <c r="KN33" s="10"/>
      <c r="KO33" s="10"/>
      <c r="KP33" s="10"/>
      <c r="KQ33" s="10"/>
      <c r="KR33" s="10"/>
      <c r="KS33" s="10"/>
      <c r="KT33" s="10"/>
      <c r="KU33" s="10"/>
      <c r="KV33" s="10"/>
      <c r="KW33" s="10"/>
      <c r="KX33" s="10"/>
      <c r="KY33" s="10"/>
      <c r="KZ33" s="10"/>
      <c r="LA33" s="10"/>
      <c r="LB33" s="10"/>
      <c r="LC33" s="10"/>
      <c r="LD33" s="10"/>
      <c r="LE33" s="10"/>
      <c r="LF33" s="10"/>
      <c r="LG33" s="10"/>
      <c r="LH33" s="10"/>
      <c r="LI33" s="10"/>
      <c r="LJ33" s="10"/>
      <c r="LK33" s="10"/>
      <c r="LL33" s="10"/>
      <c r="LM33" s="10"/>
      <c r="LN33" s="10"/>
      <c r="LO33" s="10"/>
      <c r="LP33" s="10"/>
      <c r="LQ33" s="10"/>
      <c r="LR33" s="10"/>
      <c r="LS33" s="10"/>
      <c r="LT33" s="10"/>
      <c r="LU33" s="10"/>
      <c r="LV33" s="10"/>
      <c r="LW33" s="10"/>
      <c r="LX33" s="10"/>
      <c r="LY33" s="10"/>
      <c r="LZ33" s="10"/>
      <c r="MA33" s="10"/>
      <c r="MB33" s="10"/>
      <c r="MC33" s="10"/>
      <c r="MD33" s="10"/>
      <c r="ME33" s="10"/>
      <c r="MF33" s="10"/>
      <c r="MG33" s="10"/>
      <c r="MH33" s="10"/>
      <c r="MI33" s="10"/>
      <c r="MJ33" s="10"/>
      <c r="MK33" s="10"/>
      <c r="ML33" s="10"/>
      <c r="MM33" s="10"/>
      <c r="MN33" s="10"/>
      <c r="MO33" s="10"/>
      <c r="MP33" s="10"/>
      <c r="MQ33" s="10"/>
      <c r="MR33" s="10"/>
      <c r="MS33" s="10"/>
      <c r="MT33" s="10"/>
      <c r="MU33" s="10"/>
      <c r="MV33" s="10"/>
      <c r="MW33" s="10"/>
      <c r="MX33" s="10"/>
      <c r="MY33" s="10"/>
      <c r="MZ33" s="10"/>
      <c r="NA33" s="10"/>
      <c r="NB33" s="10"/>
      <c r="NC33" s="10"/>
      <c r="ND33" s="10"/>
      <c r="NE33" s="10"/>
      <c r="NF33" s="10"/>
      <c r="NG33" s="10"/>
      <c r="NH33" s="10"/>
      <c r="NI33" s="10"/>
      <c r="NJ33" s="10"/>
      <c r="NK33" s="10"/>
      <c r="NL33" s="10"/>
      <c r="NM33" s="10"/>
      <c r="NN33" s="10"/>
      <c r="NO33" s="10"/>
      <c r="NP33" s="10"/>
      <c r="NQ33" s="10"/>
      <c r="NR33" s="10"/>
      <c r="NS33" s="10"/>
      <c r="NT33" s="10"/>
      <c r="NU33" s="10"/>
      <c r="NV33" s="10"/>
      <c r="NW33" s="10"/>
      <c r="NX33" s="10"/>
      <c r="NY33" s="10"/>
      <c r="NZ33" s="10"/>
      <c r="OA33" s="10"/>
      <c r="OB33" s="10"/>
      <c r="OC33" s="10"/>
      <c r="OD33" s="10"/>
      <c r="OE33" s="10"/>
      <c r="OF33" s="10"/>
      <c r="OG33" s="10"/>
      <c r="OH33" s="10"/>
      <c r="OI33" s="10"/>
      <c r="OJ33" s="10"/>
      <c r="OK33" s="10"/>
      <c r="OL33" s="10"/>
      <c r="OM33" s="10"/>
      <c r="ON33" s="10"/>
      <c r="OO33" s="10"/>
      <c r="OP33" s="10"/>
      <c r="OQ33" s="10"/>
      <c r="OR33" s="10"/>
      <c r="OS33" s="10"/>
      <c r="OT33" s="10"/>
      <c r="OU33" s="10"/>
      <c r="OV33" s="10"/>
      <c r="OW33" s="10"/>
      <c r="OX33" s="10"/>
      <c r="OY33" s="10"/>
      <c r="OZ33" s="10"/>
      <c r="PA33" s="10"/>
      <c r="PB33" s="10"/>
      <c r="PC33" s="10"/>
      <c r="PD33" s="10"/>
      <c r="PE33" s="10"/>
    </row>
    <row r="34" spans="1:421" s="23" customFormat="1" ht="36.75" customHeight="1" x14ac:dyDescent="0.2">
      <c r="A34" s="215"/>
      <c r="B34" s="233"/>
      <c r="C34" s="241"/>
      <c r="D34" s="124" t="s">
        <v>4</v>
      </c>
      <c r="E34" s="148">
        <f t="shared" si="6"/>
        <v>0</v>
      </c>
      <c r="F34" s="34">
        <f>4500-1500+80-80-1500-1500</f>
        <v>0</v>
      </c>
      <c r="G34" s="34">
        <v>0</v>
      </c>
      <c r="H34" s="34">
        <v>0</v>
      </c>
      <c r="I34" s="34">
        <v>0</v>
      </c>
      <c r="J34" s="34">
        <v>0</v>
      </c>
      <c r="K34" s="14"/>
      <c r="L34" s="14"/>
      <c r="M34" s="14"/>
      <c r="N34" s="5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  <c r="IV34" s="10"/>
      <c r="IW34" s="10"/>
      <c r="IX34" s="10"/>
      <c r="IY34" s="10"/>
      <c r="IZ34" s="10"/>
      <c r="JA34" s="10"/>
      <c r="JB34" s="10"/>
      <c r="JC34" s="10"/>
      <c r="JD34" s="10"/>
      <c r="JE34" s="10"/>
      <c r="JF34" s="10"/>
      <c r="JG34" s="10"/>
      <c r="JH34" s="10"/>
      <c r="JI34" s="10"/>
      <c r="JJ34" s="10"/>
      <c r="JK34" s="10"/>
      <c r="JL34" s="10"/>
      <c r="JM34" s="10"/>
      <c r="JN34" s="10"/>
      <c r="JO34" s="10"/>
      <c r="JP34" s="10"/>
      <c r="JQ34" s="10"/>
      <c r="JR34" s="10"/>
      <c r="JS34" s="10"/>
      <c r="JT34" s="10"/>
      <c r="JU34" s="10"/>
      <c r="JV34" s="10"/>
      <c r="JW34" s="10"/>
      <c r="JX34" s="10"/>
      <c r="JY34" s="10"/>
      <c r="JZ34" s="10"/>
      <c r="KA34" s="10"/>
      <c r="KB34" s="10"/>
      <c r="KC34" s="10"/>
      <c r="KD34" s="10"/>
      <c r="KE34" s="10"/>
      <c r="KF34" s="10"/>
      <c r="KG34" s="10"/>
      <c r="KH34" s="10"/>
      <c r="KI34" s="10"/>
      <c r="KJ34" s="10"/>
      <c r="KK34" s="10"/>
      <c r="KL34" s="10"/>
      <c r="KM34" s="10"/>
      <c r="KN34" s="10"/>
      <c r="KO34" s="10"/>
      <c r="KP34" s="10"/>
      <c r="KQ34" s="10"/>
      <c r="KR34" s="10"/>
      <c r="KS34" s="10"/>
      <c r="KT34" s="10"/>
      <c r="KU34" s="10"/>
      <c r="KV34" s="10"/>
      <c r="KW34" s="10"/>
      <c r="KX34" s="10"/>
      <c r="KY34" s="10"/>
      <c r="KZ34" s="10"/>
      <c r="LA34" s="10"/>
      <c r="LB34" s="10"/>
      <c r="LC34" s="10"/>
      <c r="LD34" s="10"/>
      <c r="LE34" s="10"/>
      <c r="LF34" s="10"/>
      <c r="LG34" s="10"/>
      <c r="LH34" s="10"/>
      <c r="LI34" s="10"/>
      <c r="LJ34" s="10"/>
      <c r="LK34" s="10"/>
      <c r="LL34" s="10"/>
      <c r="LM34" s="10"/>
      <c r="LN34" s="10"/>
      <c r="LO34" s="10"/>
      <c r="LP34" s="10"/>
      <c r="LQ34" s="10"/>
      <c r="LR34" s="10"/>
      <c r="LS34" s="10"/>
      <c r="LT34" s="10"/>
      <c r="LU34" s="10"/>
      <c r="LV34" s="10"/>
      <c r="LW34" s="10"/>
      <c r="LX34" s="10"/>
      <c r="LY34" s="10"/>
      <c r="LZ34" s="10"/>
      <c r="MA34" s="10"/>
      <c r="MB34" s="10"/>
      <c r="MC34" s="10"/>
      <c r="MD34" s="10"/>
      <c r="ME34" s="10"/>
      <c r="MF34" s="10"/>
      <c r="MG34" s="10"/>
      <c r="MH34" s="10"/>
      <c r="MI34" s="10"/>
      <c r="MJ34" s="10"/>
      <c r="MK34" s="10"/>
      <c r="ML34" s="10"/>
      <c r="MM34" s="10"/>
      <c r="MN34" s="10"/>
      <c r="MO34" s="10"/>
      <c r="MP34" s="10"/>
      <c r="MQ34" s="10"/>
      <c r="MR34" s="10"/>
      <c r="MS34" s="10"/>
      <c r="MT34" s="10"/>
      <c r="MU34" s="10"/>
      <c r="MV34" s="10"/>
      <c r="MW34" s="10"/>
      <c r="MX34" s="10"/>
      <c r="MY34" s="10"/>
      <c r="MZ34" s="10"/>
      <c r="NA34" s="10"/>
      <c r="NB34" s="10"/>
      <c r="NC34" s="10"/>
      <c r="ND34" s="10"/>
      <c r="NE34" s="10"/>
      <c r="NF34" s="10"/>
      <c r="NG34" s="10"/>
      <c r="NH34" s="10"/>
      <c r="NI34" s="10"/>
      <c r="NJ34" s="10"/>
      <c r="NK34" s="10"/>
      <c r="NL34" s="10"/>
      <c r="NM34" s="10"/>
      <c r="NN34" s="10"/>
      <c r="NO34" s="10"/>
      <c r="NP34" s="10"/>
      <c r="NQ34" s="10"/>
      <c r="NR34" s="10"/>
      <c r="NS34" s="10"/>
      <c r="NT34" s="10"/>
      <c r="NU34" s="10"/>
      <c r="NV34" s="10"/>
      <c r="NW34" s="10"/>
      <c r="NX34" s="10"/>
      <c r="NY34" s="10"/>
      <c r="NZ34" s="10"/>
      <c r="OA34" s="10"/>
      <c r="OB34" s="10"/>
      <c r="OC34" s="10"/>
      <c r="OD34" s="10"/>
      <c r="OE34" s="10"/>
      <c r="OF34" s="10"/>
      <c r="OG34" s="10"/>
      <c r="OH34" s="10"/>
      <c r="OI34" s="10"/>
      <c r="OJ34" s="10"/>
      <c r="OK34" s="10"/>
      <c r="OL34" s="10"/>
      <c r="OM34" s="10"/>
      <c r="ON34" s="10"/>
      <c r="OO34" s="10"/>
      <c r="OP34" s="10"/>
      <c r="OQ34" s="10"/>
      <c r="OR34" s="10"/>
      <c r="OS34" s="10"/>
      <c r="OT34" s="10"/>
      <c r="OU34" s="10"/>
      <c r="OV34" s="10"/>
      <c r="OW34" s="10"/>
      <c r="OX34" s="10"/>
      <c r="OY34" s="10"/>
      <c r="OZ34" s="10"/>
      <c r="PA34" s="10"/>
      <c r="PB34" s="10"/>
      <c r="PC34" s="10"/>
      <c r="PD34" s="10"/>
      <c r="PE34" s="10"/>
    </row>
    <row r="35" spans="1:421" s="23" customFormat="1" ht="31.5" customHeight="1" x14ac:dyDescent="0.2">
      <c r="A35" s="215"/>
      <c r="B35" s="233"/>
      <c r="C35" s="241"/>
      <c r="D35" s="124" t="s">
        <v>18</v>
      </c>
      <c r="E35" s="148">
        <f t="shared" si="6"/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14"/>
      <c r="L35" s="14"/>
      <c r="M35" s="14"/>
      <c r="N35" s="5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  <c r="IU35" s="10"/>
      <c r="IV35" s="10"/>
      <c r="IW35" s="10"/>
      <c r="IX35" s="10"/>
      <c r="IY35" s="10"/>
      <c r="IZ35" s="10"/>
      <c r="JA35" s="10"/>
      <c r="JB35" s="10"/>
      <c r="JC35" s="10"/>
      <c r="JD35" s="10"/>
      <c r="JE35" s="10"/>
      <c r="JF35" s="10"/>
      <c r="JG35" s="10"/>
      <c r="JH35" s="10"/>
      <c r="JI35" s="10"/>
      <c r="JJ35" s="10"/>
      <c r="JK35" s="10"/>
      <c r="JL35" s="10"/>
      <c r="JM35" s="10"/>
      <c r="JN35" s="10"/>
      <c r="JO35" s="10"/>
      <c r="JP35" s="10"/>
      <c r="JQ35" s="10"/>
      <c r="JR35" s="10"/>
      <c r="JS35" s="10"/>
      <c r="JT35" s="10"/>
      <c r="JU35" s="10"/>
      <c r="JV35" s="10"/>
      <c r="JW35" s="10"/>
      <c r="JX35" s="10"/>
      <c r="JY35" s="10"/>
      <c r="JZ35" s="10"/>
      <c r="KA35" s="10"/>
      <c r="KB35" s="10"/>
      <c r="KC35" s="10"/>
      <c r="KD35" s="10"/>
      <c r="KE35" s="10"/>
      <c r="KF35" s="10"/>
      <c r="KG35" s="10"/>
      <c r="KH35" s="10"/>
      <c r="KI35" s="10"/>
      <c r="KJ35" s="10"/>
      <c r="KK35" s="10"/>
      <c r="KL35" s="10"/>
      <c r="KM35" s="10"/>
      <c r="KN35" s="10"/>
      <c r="KO35" s="10"/>
      <c r="KP35" s="10"/>
      <c r="KQ35" s="10"/>
      <c r="KR35" s="10"/>
      <c r="KS35" s="10"/>
      <c r="KT35" s="10"/>
      <c r="KU35" s="10"/>
      <c r="KV35" s="10"/>
      <c r="KW35" s="10"/>
      <c r="KX35" s="10"/>
      <c r="KY35" s="10"/>
      <c r="KZ35" s="10"/>
      <c r="LA35" s="10"/>
      <c r="LB35" s="10"/>
      <c r="LC35" s="10"/>
      <c r="LD35" s="10"/>
      <c r="LE35" s="10"/>
      <c r="LF35" s="10"/>
      <c r="LG35" s="10"/>
      <c r="LH35" s="10"/>
      <c r="LI35" s="10"/>
      <c r="LJ35" s="10"/>
      <c r="LK35" s="10"/>
      <c r="LL35" s="10"/>
      <c r="LM35" s="10"/>
      <c r="LN35" s="10"/>
      <c r="LO35" s="10"/>
      <c r="LP35" s="10"/>
      <c r="LQ35" s="10"/>
      <c r="LR35" s="10"/>
      <c r="LS35" s="10"/>
      <c r="LT35" s="10"/>
      <c r="LU35" s="10"/>
      <c r="LV35" s="10"/>
      <c r="LW35" s="10"/>
      <c r="LX35" s="10"/>
      <c r="LY35" s="10"/>
      <c r="LZ35" s="10"/>
      <c r="MA35" s="10"/>
      <c r="MB35" s="10"/>
      <c r="MC35" s="10"/>
      <c r="MD35" s="10"/>
      <c r="ME35" s="10"/>
      <c r="MF35" s="10"/>
      <c r="MG35" s="10"/>
      <c r="MH35" s="10"/>
      <c r="MI35" s="10"/>
      <c r="MJ35" s="10"/>
      <c r="MK35" s="10"/>
      <c r="ML35" s="10"/>
      <c r="MM35" s="10"/>
      <c r="MN35" s="10"/>
      <c r="MO35" s="10"/>
      <c r="MP35" s="10"/>
      <c r="MQ35" s="10"/>
      <c r="MR35" s="10"/>
      <c r="MS35" s="10"/>
      <c r="MT35" s="10"/>
      <c r="MU35" s="10"/>
      <c r="MV35" s="10"/>
      <c r="MW35" s="10"/>
      <c r="MX35" s="10"/>
      <c r="MY35" s="10"/>
      <c r="MZ35" s="10"/>
      <c r="NA35" s="10"/>
      <c r="NB35" s="10"/>
      <c r="NC35" s="10"/>
      <c r="ND35" s="10"/>
      <c r="NE35" s="10"/>
      <c r="NF35" s="10"/>
      <c r="NG35" s="10"/>
      <c r="NH35" s="10"/>
      <c r="NI35" s="10"/>
      <c r="NJ35" s="10"/>
      <c r="NK35" s="10"/>
      <c r="NL35" s="10"/>
      <c r="NM35" s="10"/>
      <c r="NN35" s="10"/>
      <c r="NO35" s="10"/>
      <c r="NP35" s="10"/>
      <c r="NQ35" s="10"/>
      <c r="NR35" s="10"/>
      <c r="NS35" s="10"/>
      <c r="NT35" s="10"/>
      <c r="NU35" s="10"/>
      <c r="NV35" s="10"/>
      <c r="NW35" s="10"/>
      <c r="NX35" s="10"/>
      <c r="NY35" s="10"/>
      <c r="NZ35" s="10"/>
      <c r="OA35" s="10"/>
      <c r="OB35" s="10"/>
      <c r="OC35" s="10"/>
      <c r="OD35" s="10"/>
      <c r="OE35" s="10"/>
      <c r="OF35" s="10"/>
      <c r="OG35" s="10"/>
      <c r="OH35" s="10"/>
      <c r="OI35" s="10"/>
      <c r="OJ35" s="10"/>
      <c r="OK35" s="10"/>
      <c r="OL35" s="10"/>
      <c r="OM35" s="10"/>
      <c r="ON35" s="10"/>
      <c r="OO35" s="10"/>
      <c r="OP35" s="10"/>
      <c r="OQ35" s="10"/>
      <c r="OR35" s="10"/>
      <c r="OS35" s="10"/>
      <c r="OT35" s="10"/>
      <c r="OU35" s="10"/>
      <c r="OV35" s="10"/>
      <c r="OW35" s="10"/>
      <c r="OX35" s="10"/>
      <c r="OY35" s="10"/>
      <c r="OZ35" s="10"/>
      <c r="PA35" s="10"/>
      <c r="PB35" s="10"/>
      <c r="PC35" s="10"/>
      <c r="PD35" s="10"/>
      <c r="PE35" s="10"/>
    </row>
    <row r="36" spans="1:421" s="23" customFormat="1" ht="21" customHeight="1" x14ac:dyDescent="0.2">
      <c r="A36" s="215"/>
      <c r="B36" s="233"/>
      <c r="C36" s="241"/>
      <c r="D36" s="124" t="s">
        <v>19</v>
      </c>
      <c r="E36" s="148">
        <f t="shared" si="6"/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14"/>
      <c r="L36" s="14"/>
      <c r="M36" s="14"/>
      <c r="N36" s="5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  <c r="IU36" s="10"/>
      <c r="IV36" s="10"/>
      <c r="IW36" s="10"/>
      <c r="IX36" s="10"/>
      <c r="IY36" s="10"/>
      <c r="IZ36" s="10"/>
      <c r="JA36" s="10"/>
      <c r="JB36" s="10"/>
      <c r="JC36" s="10"/>
      <c r="JD36" s="10"/>
      <c r="JE36" s="10"/>
      <c r="JF36" s="10"/>
      <c r="JG36" s="10"/>
      <c r="JH36" s="10"/>
      <c r="JI36" s="10"/>
      <c r="JJ36" s="10"/>
      <c r="JK36" s="10"/>
      <c r="JL36" s="10"/>
      <c r="JM36" s="10"/>
      <c r="JN36" s="10"/>
      <c r="JO36" s="10"/>
      <c r="JP36" s="10"/>
      <c r="JQ36" s="10"/>
      <c r="JR36" s="10"/>
      <c r="JS36" s="10"/>
      <c r="JT36" s="10"/>
      <c r="JU36" s="10"/>
      <c r="JV36" s="10"/>
      <c r="JW36" s="10"/>
      <c r="JX36" s="10"/>
      <c r="JY36" s="10"/>
      <c r="JZ36" s="10"/>
      <c r="KA36" s="10"/>
      <c r="KB36" s="10"/>
      <c r="KC36" s="10"/>
      <c r="KD36" s="10"/>
      <c r="KE36" s="10"/>
      <c r="KF36" s="10"/>
      <c r="KG36" s="10"/>
      <c r="KH36" s="10"/>
      <c r="KI36" s="10"/>
      <c r="KJ36" s="10"/>
      <c r="KK36" s="10"/>
      <c r="KL36" s="10"/>
      <c r="KM36" s="10"/>
      <c r="KN36" s="10"/>
      <c r="KO36" s="10"/>
      <c r="KP36" s="10"/>
      <c r="KQ36" s="10"/>
      <c r="KR36" s="10"/>
      <c r="KS36" s="10"/>
      <c r="KT36" s="10"/>
      <c r="KU36" s="10"/>
      <c r="KV36" s="10"/>
      <c r="KW36" s="10"/>
      <c r="KX36" s="10"/>
      <c r="KY36" s="10"/>
      <c r="KZ36" s="10"/>
      <c r="LA36" s="10"/>
      <c r="LB36" s="10"/>
      <c r="LC36" s="10"/>
      <c r="LD36" s="10"/>
      <c r="LE36" s="10"/>
      <c r="LF36" s="10"/>
      <c r="LG36" s="10"/>
      <c r="LH36" s="10"/>
      <c r="LI36" s="10"/>
      <c r="LJ36" s="10"/>
      <c r="LK36" s="10"/>
      <c r="LL36" s="10"/>
      <c r="LM36" s="10"/>
      <c r="LN36" s="10"/>
      <c r="LO36" s="10"/>
      <c r="LP36" s="10"/>
      <c r="LQ36" s="10"/>
      <c r="LR36" s="10"/>
      <c r="LS36" s="10"/>
      <c r="LT36" s="10"/>
      <c r="LU36" s="10"/>
      <c r="LV36" s="10"/>
      <c r="LW36" s="10"/>
      <c r="LX36" s="10"/>
      <c r="LY36" s="10"/>
      <c r="LZ36" s="10"/>
      <c r="MA36" s="10"/>
      <c r="MB36" s="10"/>
      <c r="MC36" s="10"/>
      <c r="MD36" s="10"/>
      <c r="ME36" s="10"/>
      <c r="MF36" s="10"/>
      <c r="MG36" s="10"/>
      <c r="MH36" s="10"/>
      <c r="MI36" s="10"/>
      <c r="MJ36" s="10"/>
      <c r="MK36" s="10"/>
      <c r="ML36" s="10"/>
      <c r="MM36" s="10"/>
      <c r="MN36" s="10"/>
      <c r="MO36" s="10"/>
      <c r="MP36" s="10"/>
      <c r="MQ36" s="10"/>
      <c r="MR36" s="10"/>
      <c r="MS36" s="10"/>
      <c r="MT36" s="10"/>
      <c r="MU36" s="10"/>
      <c r="MV36" s="10"/>
      <c r="MW36" s="10"/>
      <c r="MX36" s="10"/>
      <c r="MY36" s="10"/>
      <c r="MZ36" s="10"/>
      <c r="NA36" s="10"/>
      <c r="NB36" s="10"/>
      <c r="NC36" s="10"/>
      <c r="ND36" s="10"/>
      <c r="NE36" s="10"/>
      <c r="NF36" s="10"/>
      <c r="NG36" s="10"/>
      <c r="NH36" s="10"/>
      <c r="NI36" s="10"/>
      <c r="NJ36" s="10"/>
      <c r="NK36" s="10"/>
      <c r="NL36" s="10"/>
      <c r="NM36" s="10"/>
      <c r="NN36" s="10"/>
      <c r="NO36" s="10"/>
      <c r="NP36" s="10"/>
      <c r="NQ36" s="10"/>
      <c r="NR36" s="10"/>
      <c r="NS36" s="10"/>
      <c r="NT36" s="10"/>
      <c r="NU36" s="10"/>
      <c r="NV36" s="10"/>
      <c r="NW36" s="10"/>
      <c r="NX36" s="10"/>
      <c r="NY36" s="10"/>
      <c r="NZ36" s="10"/>
      <c r="OA36" s="10"/>
      <c r="OB36" s="10"/>
      <c r="OC36" s="10"/>
      <c r="OD36" s="10"/>
      <c r="OE36" s="10"/>
      <c r="OF36" s="10"/>
      <c r="OG36" s="10"/>
      <c r="OH36" s="10"/>
      <c r="OI36" s="10"/>
      <c r="OJ36" s="10"/>
      <c r="OK36" s="10"/>
      <c r="OL36" s="10"/>
      <c r="OM36" s="10"/>
      <c r="ON36" s="10"/>
      <c r="OO36" s="10"/>
      <c r="OP36" s="10"/>
      <c r="OQ36" s="10"/>
      <c r="OR36" s="10"/>
      <c r="OS36" s="10"/>
      <c r="OT36" s="10"/>
      <c r="OU36" s="10"/>
      <c r="OV36" s="10"/>
      <c r="OW36" s="10"/>
      <c r="OX36" s="10"/>
      <c r="OY36" s="10"/>
      <c r="OZ36" s="10"/>
      <c r="PA36" s="10"/>
      <c r="PB36" s="10"/>
      <c r="PC36" s="10"/>
      <c r="PD36" s="10"/>
      <c r="PE36" s="10"/>
    </row>
    <row r="37" spans="1:421" s="23" customFormat="1" ht="25.5" customHeight="1" x14ac:dyDescent="0.2">
      <c r="A37" s="215"/>
      <c r="B37" s="233"/>
      <c r="C37" s="242"/>
      <c r="D37" s="124" t="s">
        <v>7</v>
      </c>
      <c r="E37" s="148">
        <f t="shared" si="6"/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14"/>
      <c r="L37" s="14"/>
      <c r="M37" s="14"/>
      <c r="N37" s="5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  <c r="IU37" s="10"/>
      <c r="IV37" s="10"/>
      <c r="IW37" s="10"/>
      <c r="IX37" s="10"/>
      <c r="IY37" s="10"/>
      <c r="IZ37" s="10"/>
      <c r="JA37" s="10"/>
      <c r="JB37" s="10"/>
      <c r="JC37" s="10"/>
      <c r="JD37" s="10"/>
      <c r="JE37" s="10"/>
      <c r="JF37" s="10"/>
      <c r="JG37" s="10"/>
      <c r="JH37" s="10"/>
      <c r="JI37" s="10"/>
      <c r="JJ37" s="10"/>
      <c r="JK37" s="10"/>
      <c r="JL37" s="10"/>
      <c r="JM37" s="10"/>
      <c r="JN37" s="10"/>
      <c r="JO37" s="10"/>
      <c r="JP37" s="10"/>
      <c r="JQ37" s="10"/>
      <c r="JR37" s="10"/>
      <c r="JS37" s="10"/>
      <c r="JT37" s="10"/>
      <c r="JU37" s="10"/>
      <c r="JV37" s="10"/>
      <c r="JW37" s="10"/>
      <c r="JX37" s="10"/>
      <c r="JY37" s="10"/>
      <c r="JZ37" s="10"/>
      <c r="KA37" s="10"/>
      <c r="KB37" s="10"/>
      <c r="KC37" s="10"/>
      <c r="KD37" s="10"/>
      <c r="KE37" s="10"/>
      <c r="KF37" s="10"/>
      <c r="KG37" s="10"/>
      <c r="KH37" s="10"/>
      <c r="KI37" s="10"/>
      <c r="KJ37" s="10"/>
      <c r="KK37" s="10"/>
      <c r="KL37" s="10"/>
      <c r="KM37" s="10"/>
      <c r="KN37" s="10"/>
      <c r="KO37" s="10"/>
      <c r="KP37" s="10"/>
      <c r="KQ37" s="10"/>
      <c r="KR37" s="10"/>
      <c r="KS37" s="10"/>
      <c r="KT37" s="10"/>
      <c r="KU37" s="10"/>
      <c r="KV37" s="10"/>
      <c r="KW37" s="10"/>
      <c r="KX37" s="10"/>
      <c r="KY37" s="10"/>
      <c r="KZ37" s="10"/>
      <c r="LA37" s="10"/>
      <c r="LB37" s="10"/>
      <c r="LC37" s="10"/>
      <c r="LD37" s="10"/>
      <c r="LE37" s="10"/>
      <c r="LF37" s="10"/>
      <c r="LG37" s="10"/>
      <c r="LH37" s="10"/>
      <c r="LI37" s="10"/>
      <c r="LJ37" s="10"/>
      <c r="LK37" s="10"/>
      <c r="LL37" s="10"/>
      <c r="LM37" s="10"/>
      <c r="LN37" s="10"/>
      <c r="LO37" s="10"/>
      <c r="LP37" s="10"/>
      <c r="LQ37" s="10"/>
      <c r="LR37" s="10"/>
      <c r="LS37" s="10"/>
      <c r="LT37" s="10"/>
      <c r="LU37" s="10"/>
      <c r="LV37" s="10"/>
      <c r="LW37" s="10"/>
      <c r="LX37" s="10"/>
      <c r="LY37" s="10"/>
      <c r="LZ37" s="10"/>
      <c r="MA37" s="10"/>
      <c r="MB37" s="10"/>
      <c r="MC37" s="10"/>
      <c r="MD37" s="10"/>
      <c r="ME37" s="10"/>
      <c r="MF37" s="10"/>
      <c r="MG37" s="10"/>
      <c r="MH37" s="10"/>
      <c r="MI37" s="10"/>
      <c r="MJ37" s="10"/>
      <c r="MK37" s="10"/>
      <c r="ML37" s="10"/>
      <c r="MM37" s="10"/>
      <c r="MN37" s="10"/>
      <c r="MO37" s="10"/>
      <c r="MP37" s="10"/>
      <c r="MQ37" s="10"/>
      <c r="MR37" s="10"/>
      <c r="MS37" s="10"/>
      <c r="MT37" s="10"/>
      <c r="MU37" s="10"/>
      <c r="MV37" s="10"/>
      <c r="MW37" s="10"/>
      <c r="MX37" s="10"/>
      <c r="MY37" s="10"/>
      <c r="MZ37" s="10"/>
      <c r="NA37" s="10"/>
      <c r="NB37" s="10"/>
      <c r="NC37" s="10"/>
      <c r="ND37" s="10"/>
      <c r="NE37" s="10"/>
      <c r="NF37" s="10"/>
      <c r="NG37" s="10"/>
      <c r="NH37" s="10"/>
      <c r="NI37" s="10"/>
      <c r="NJ37" s="10"/>
      <c r="NK37" s="10"/>
      <c r="NL37" s="10"/>
      <c r="NM37" s="10"/>
      <c r="NN37" s="10"/>
      <c r="NO37" s="10"/>
      <c r="NP37" s="10"/>
      <c r="NQ37" s="10"/>
      <c r="NR37" s="10"/>
      <c r="NS37" s="10"/>
      <c r="NT37" s="10"/>
      <c r="NU37" s="10"/>
      <c r="NV37" s="10"/>
      <c r="NW37" s="10"/>
      <c r="NX37" s="10"/>
      <c r="NY37" s="10"/>
      <c r="NZ37" s="10"/>
      <c r="OA37" s="10"/>
      <c r="OB37" s="10"/>
      <c r="OC37" s="10"/>
      <c r="OD37" s="10"/>
      <c r="OE37" s="10"/>
      <c r="OF37" s="10"/>
      <c r="OG37" s="10"/>
      <c r="OH37" s="10"/>
      <c r="OI37" s="10"/>
      <c r="OJ37" s="10"/>
      <c r="OK37" s="10"/>
      <c r="OL37" s="10"/>
      <c r="OM37" s="10"/>
      <c r="ON37" s="10"/>
      <c r="OO37" s="10"/>
      <c r="OP37" s="10"/>
      <c r="OQ37" s="10"/>
      <c r="OR37" s="10"/>
      <c r="OS37" s="10"/>
      <c r="OT37" s="10"/>
      <c r="OU37" s="10"/>
      <c r="OV37" s="10"/>
      <c r="OW37" s="10"/>
      <c r="OX37" s="10"/>
      <c r="OY37" s="10"/>
      <c r="OZ37" s="10"/>
      <c r="PA37" s="10"/>
      <c r="PB37" s="10"/>
      <c r="PC37" s="10"/>
      <c r="PD37" s="10"/>
      <c r="PE37" s="10"/>
    </row>
    <row r="38" spans="1:421" s="23" customFormat="1" ht="23.45" customHeight="1" x14ac:dyDescent="0.2">
      <c r="A38" s="215"/>
      <c r="B38" s="233"/>
      <c r="C38" s="235" t="s">
        <v>160</v>
      </c>
      <c r="D38" s="123" t="s">
        <v>1</v>
      </c>
      <c r="E38" s="147">
        <f t="shared" si="6"/>
        <v>8117.915039999999</v>
      </c>
      <c r="F38" s="42">
        <f>F39+F40+F41+F42+F43+F44</f>
        <v>846.41903999999988</v>
      </c>
      <c r="G38" s="42">
        <f t="shared" ref="G38:J38" si="7">G39+G40+G41+G42+G43+G44</f>
        <v>7271.4959999999992</v>
      </c>
      <c r="H38" s="42">
        <f t="shared" si="7"/>
        <v>0</v>
      </c>
      <c r="I38" s="44">
        <f t="shared" si="7"/>
        <v>0</v>
      </c>
      <c r="J38" s="44">
        <f t="shared" si="7"/>
        <v>0</v>
      </c>
      <c r="K38" s="14"/>
      <c r="L38" s="14"/>
      <c r="M38" s="14"/>
      <c r="N38" s="5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  <c r="IW38" s="10"/>
      <c r="IX38" s="10"/>
      <c r="IY38" s="10"/>
      <c r="IZ38" s="10"/>
      <c r="JA38" s="10"/>
      <c r="JB38" s="10"/>
      <c r="JC38" s="10"/>
      <c r="JD38" s="10"/>
      <c r="JE38" s="10"/>
      <c r="JF38" s="10"/>
      <c r="JG38" s="10"/>
      <c r="JH38" s="10"/>
      <c r="JI38" s="10"/>
      <c r="JJ38" s="10"/>
      <c r="JK38" s="10"/>
      <c r="JL38" s="10"/>
      <c r="JM38" s="10"/>
      <c r="JN38" s="10"/>
      <c r="JO38" s="10"/>
      <c r="JP38" s="10"/>
      <c r="JQ38" s="10"/>
      <c r="JR38" s="10"/>
      <c r="JS38" s="10"/>
      <c r="JT38" s="10"/>
      <c r="JU38" s="10"/>
      <c r="JV38" s="10"/>
      <c r="JW38" s="10"/>
      <c r="JX38" s="10"/>
      <c r="JY38" s="10"/>
      <c r="JZ38" s="10"/>
      <c r="KA38" s="10"/>
      <c r="KB38" s="10"/>
      <c r="KC38" s="10"/>
      <c r="KD38" s="10"/>
      <c r="KE38" s="10"/>
      <c r="KF38" s="10"/>
      <c r="KG38" s="10"/>
      <c r="KH38" s="10"/>
      <c r="KI38" s="10"/>
      <c r="KJ38" s="10"/>
      <c r="KK38" s="10"/>
      <c r="KL38" s="10"/>
      <c r="KM38" s="10"/>
      <c r="KN38" s="10"/>
      <c r="KO38" s="10"/>
      <c r="KP38" s="10"/>
      <c r="KQ38" s="10"/>
      <c r="KR38" s="10"/>
      <c r="KS38" s="10"/>
      <c r="KT38" s="10"/>
      <c r="KU38" s="10"/>
      <c r="KV38" s="10"/>
      <c r="KW38" s="10"/>
      <c r="KX38" s="10"/>
      <c r="KY38" s="10"/>
      <c r="KZ38" s="10"/>
      <c r="LA38" s="10"/>
      <c r="LB38" s="10"/>
      <c r="LC38" s="10"/>
      <c r="LD38" s="10"/>
      <c r="LE38" s="10"/>
      <c r="LF38" s="10"/>
      <c r="LG38" s="10"/>
      <c r="LH38" s="10"/>
      <c r="LI38" s="10"/>
      <c r="LJ38" s="10"/>
      <c r="LK38" s="10"/>
      <c r="LL38" s="10"/>
      <c r="LM38" s="10"/>
      <c r="LN38" s="10"/>
      <c r="LO38" s="10"/>
      <c r="LP38" s="10"/>
      <c r="LQ38" s="10"/>
      <c r="LR38" s="10"/>
      <c r="LS38" s="10"/>
      <c r="LT38" s="10"/>
      <c r="LU38" s="10"/>
      <c r="LV38" s="10"/>
      <c r="LW38" s="10"/>
      <c r="LX38" s="10"/>
      <c r="LY38" s="10"/>
      <c r="LZ38" s="10"/>
      <c r="MA38" s="10"/>
      <c r="MB38" s="10"/>
      <c r="MC38" s="10"/>
      <c r="MD38" s="10"/>
      <c r="ME38" s="10"/>
      <c r="MF38" s="10"/>
      <c r="MG38" s="10"/>
      <c r="MH38" s="10"/>
      <c r="MI38" s="10"/>
      <c r="MJ38" s="10"/>
      <c r="MK38" s="10"/>
      <c r="ML38" s="10"/>
      <c r="MM38" s="10"/>
      <c r="MN38" s="10"/>
      <c r="MO38" s="10"/>
      <c r="MP38" s="10"/>
      <c r="MQ38" s="10"/>
      <c r="MR38" s="10"/>
      <c r="MS38" s="10"/>
      <c r="MT38" s="10"/>
      <c r="MU38" s="10"/>
      <c r="MV38" s="10"/>
      <c r="MW38" s="10"/>
      <c r="MX38" s="10"/>
      <c r="MY38" s="10"/>
      <c r="MZ38" s="10"/>
      <c r="NA38" s="10"/>
      <c r="NB38" s="10"/>
      <c r="NC38" s="10"/>
      <c r="ND38" s="10"/>
      <c r="NE38" s="10"/>
      <c r="NF38" s="10"/>
      <c r="NG38" s="10"/>
      <c r="NH38" s="10"/>
      <c r="NI38" s="10"/>
      <c r="NJ38" s="10"/>
      <c r="NK38" s="10"/>
      <c r="NL38" s="10"/>
      <c r="NM38" s="10"/>
      <c r="NN38" s="10"/>
      <c r="NO38" s="10"/>
      <c r="NP38" s="10"/>
      <c r="NQ38" s="10"/>
      <c r="NR38" s="10"/>
      <c r="NS38" s="10"/>
      <c r="NT38" s="10"/>
      <c r="NU38" s="10"/>
      <c r="NV38" s="10"/>
      <c r="NW38" s="10"/>
      <c r="NX38" s="10"/>
      <c r="NY38" s="10"/>
      <c r="NZ38" s="10"/>
      <c r="OA38" s="10"/>
      <c r="OB38" s="10"/>
      <c r="OC38" s="10"/>
      <c r="OD38" s="10"/>
      <c r="OE38" s="10"/>
      <c r="OF38" s="10"/>
      <c r="OG38" s="10"/>
      <c r="OH38" s="10"/>
      <c r="OI38" s="10"/>
      <c r="OJ38" s="10"/>
      <c r="OK38" s="10"/>
      <c r="OL38" s="10"/>
      <c r="OM38" s="10"/>
      <c r="ON38" s="10"/>
      <c r="OO38" s="10"/>
      <c r="OP38" s="10"/>
      <c r="OQ38" s="10"/>
      <c r="OR38" s="10"/>
      <c r="OS38" s="10"/>
      <c r="OT38" s="10"/>
      <c r="OU38" s="10"/>
      <c r="OV38" s="10"/>
      <c r="OW38" s="10"/>
      <c r="OX38" s="10"/>
      <c r="OY38" s="10"/>
      <c r="OZ38" s="10"/>
      <c r="PA38" s="10"/>
      <c r="PB38" s="10"/>
      <c r="PC38" s="10"/>
      <c r="PD38" s="10"/>
      <c r="PE38" s="10"/>
    </row>
    <row r="39" spans="1:421" s="23" customFormat="1" ht="22.9" customHeight="1" x14ac:dyDescent="0.2">
      <c r="A39" s="215"/>
      <c r="B39" s="233"/>
      <c r="C39" s="236"/>
      <c r="D39" s="124" t="s">
        <v>2</v>
      </c>
      <c r="E39" s="148">
        <f t="shared" si="5"/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14"/>
      <c r="L39" s="14"/>
      <c r="M39" s="14"/>
      <c r="N39" s="5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  <c r="IW39" s="10"/>
      <c r="IX39" s="10"/>
      <c r="IY39" s="10"/>
      <c r="IZ39" s="10"/>
      <c r="JA39" s="10"/>
      <c r="JB39" s="10"/>
      <c r="JC39" s="10"/>
      <c r="JD39" s="10"/>
      <c r="JE39" s="10"/>
      <c r="JF39" s="10"/>
      <c r="JG39" s="10"/>
      <c r="JH39" s="10"/>
      <c r="JI39" s="10"/>
      <c r="JJ39" s="10"/>
      <c r="JK39" s="10"/>
      <c r="JL39" s="10"/>
      <c r="JM39" s="10"/>
      <c r="JN39" s="10"/>
      <c r="JO39" s="10"/>
      <c r="JP39" s="10"/>
      <c r="JQ39" s="10"/>
      <c r="JR39" s="10"/>
      <c r="JS39" s="10"/>
      <c r="JT39" s="10"/>
      <c r="JU39" s="10"/>
      <c r="JV39" s="10"/>
      <c r="JW39" s="10"/>
      <c r="JX39" s="10"/>
      <c r="JY39" s="10"/>
      <c r="JZ39" s="10"/>
      <c r="KA39" s="10"/>
      <c r="KB39" s="10"/>
      <c r="KC39" s="10"/>
      <c r="KD39" s="10"/>
      <c r="KE39" s="10"/>
      <c r="KF39" s="10"/>
      <c r="KG39" s="10"/>
      <c r="KH39" s="10"/>
      <c r="KI39" s="10"/>
      <c r="KJ39" s="10"/>
      <c r="KK39" s="10"/>
      <c r="KL39" s="10"/>
      <c r="KM39" s="10"/>
      <c r="KN39" s="10"/>
      <c r="KO39" s="10"/>
      <c r="KP39" s="10"/>
      <c r="KQ39" s="10"/>
      <c r="KR39" s="10"/>
      <c r="KS39" s="10"/>
      <c r="KT39" s="10"/>
      <c r="KU39" s="10"/>
      <c r="KV39" s="10"/>
      <c r="KW39" s="10"/>
      <c r="KX39" s="10"/>
      <c r="KY39" s="10"/>
      <c r="KZ39" s="10"/>
      <c r="LA39" s="10"/>
      <c r="LB39" s="10"/>
      <c r="LC39" s="10"/>
      <c r="LD39" s="10"/>
      <c r="LE39" s="10"/>
      <c r="LF39" s="10"/>
      <c r="LG39" s="10"/>
      <c r="LH39" s="10"/>
      <c r="LI39" s="10"/>
      <c r="LJ39" s="10"/>
      <c r="LK39" s="10"/>
      <c r="LL39" s="10"/>
      <c r="LM39" s="10"/>
      <c r="LN39" s="10"/>
      <c r="LO39" s="10"/>
      <c r="LP39" s="10"/>
      <c r="LQ39" s="10"/>
      <c r="LR39" s="10"/>
      <c r="LS39" s="10"/>
      <c r="LT39" s="10"/>
      <c r="LU39" s="10"/>
      <c r="LV39" s="10"/>
      <c r="LW39" s="10"/>
      <c r="LX39" s="10"/>
      <c r="LY39" s="10"/>
      <c r="LZ39" s="10"/>
      <c r="MA39" s="10"/>
      <c r="MB39" s="10"/>
      <c r="MC39" s="10"/>
      <c r="MD39" s="10"/>
      <c r="ME39" s="10"/>
      <c r="MF39" s="10"/>
      <c r="MG39" s="10"/>
      <c r="MH39" s="10"/>
      <c r="MI39" s="10"/>
      <c r="MJ39" s="10"/>
      <c r="MK39" s="10"/>
      <c r="ML39" s="10"/>
      <c r="MM39" s="10"/>
      <c r="MN39" s="10"/>
      <c r="MO39" s="10"/>
      <c r="MP39" s="10"/>
      <c r="MQ39" s="10"/>
      <c r="MR39" s="10"/>
      <c r="MS39" s="10"/>
      <c r="MT39" s="10"/>
      <c r="MU39" s="10"/>
      <c r="MV39" s="10"/>
      <c r="MW39" s="10"/>
      <c r="MX39" s="10"/>
      <c r="MY39" s="10"/>
      <c r="MZ39" s="10"/>
      <c r="NA39" s="10"/>
      <c r="NB39" s="10"/>
      <c r="NC39" s="10"/>
      <c r="ND39" s="10"/>
      <c r="NE39" s="10"/>
      <c r="NF39" s="10"/>
      <c r="NG39" s="10"/>
      <c r="NH39" s="10"/>
      <c r="NI39" s="10"/>
      <c r="NJ39" s="10"/>
      <c r="NK39" s="10"/>
      <c r="NL39" s="10"/>
      <c r="NM39" s="10"/>
      <c r="NN39" s="10"/>
      <c r="NO39" s="10"/>
      <c r="NP39" s="10"/>
      <c r="NQ39" s="10"/>
      <c r="NR39" s="10"/>
      <c r="NS39" s="10"/>
      <c r="NT39" s="10"/>
      <c r="NU39" s="10"/>
      <c r="NV39" s="10"/>
      <c r="NW39" s="10"/>
      <c r="NX39" s="10"/>
      <c r="NY39" s="10"/>
      <c r="NZ39" s="10"/>
      <c r="OA39" s="10"/>
      <c r="OB39" s="10"/>
      <c r="OC39" s="10"/>
      <c r="OD39" s="10"/>
      <c r="OE39" s="10"/>
      <c r="OF39" s="10"/>
      <c r="OG39" s="10"/>
      <c r="OH39" s="10"/>
      <c r="OI39" s="10"/>
      <c r="OJ39" s="10"/>
      <c r="OK39" s="10"/>
      <c r="OL39" s="10"/>
      <c r="OM39" s="10"/>
      <c r="ON39" s="10"/>
      <c r="OO39" s="10"/>
      <c r="OP39" s="10"/>
      <c r="OQ39" s="10"/>
      <c r="OR39" s="10"/>
      <c r="OS39" s="10"/>
      <c r="OT39" s="10"/>
      <c r="OU39" s="10"/>
      <c r="OV39" s="10"/>
      <c r="OW39" s="10"/>
      <c r="OX39" s="10"/>
      <c r="OY39" s="10"/>
      <c r="OZ39" s="10"/>
      <c r="PA39" s="10"/>
      <c r="PB39" s="10"/>
      <c r="PC39" s="10"/>
      <c r="PD39" s="10"/>
      <c r="PE39" s="10"/>
    </row>
    <row r="40" spans="1:421" s="23" customFormat="1" ht="21.6" customHeight="1" x14ac:dyDescent="0.2">
      <c r="A40" s="215"/>
      <c r="B40" s="233"/>
      <c r="C40" s="236"/>
      <c r="D40" s="124" t="s">
        <v>6</v>
      </c>
      <c r="E40" s="148">
        <f t="shared" si="5"/>
        <v>4892.4969999999994</v>
      </c>
      <c r="F40" s="34">
        <v>0</v>
      </c>
      <c r="G40" s="34">
        <f>1962.19+2930.307</f>
        <v>4892.4969999999994</v>
      </c>
      <c r="H40" s="34">
        <v>0</v>
      </c>
      <c r="I40" s="34">
        <v>0</v>
      </c>
      <c r="J40" s="34">
        <v>0</v>
      </c>
      <c r="K40" s="14"/>
      <c r="L40" s="14"/>
      <c r="M40" s="14"/>
      <c r="N40" s="5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  <c r="IU40" s="10"/>
      <c r="IV40" s="10"/>
      <c r="IW40" s="10"/>
      <c r="IX40" s="10"/>
      <c r="IY40" s="10"/>
      <c r="IZ40" s="10"/>
      <c r="JA40" s="10"/>
      <c r="JB40" s="10"/>
      <c r="JC40" s="10"/>
      <c r="JD40" s="10"/>
      <c r="JE40" s="10"/>
      <c r="JF40" s="10"/>
      <c r="JG40" s="10"/>
      <c r="JH40" s="10"/>
      <c r="JI40" s="10"/>
      <c r="JJ40" s="10"/>
      <c r="JK40" s="10"/>
      <c r="JL40" s="10"/>
      <c r="JM40" s="10"/>
      <c r="JN40" s="10"/>
      <c r="JO40" s="10"/>
      <c r="JP40" s="10"/>
      <c r="JQ40" s="10"/>
      <c r="JR40" s="10"/>
      <c r="JS40" s="10"/>
      <c r="JT40" s="10"/>
      <c r="JU40" s="10"/>
      <c r="JV40" s="10"/>
      <c r="JW40" s="10"/>
      <c r="JX40" s="10"/>
      <c r="JY40" s="10"/>
      <c r="JZ40" s="10"/>
      <c r="KA40" s="10"/>
      <c r="KB40" s="10"/>
      <c r="KC40" s="10"/>
      <c r="KD40" s="10"/>
      <c r="KE40" s="10"/>
      <c r="KF40" s="10"/>
      <c r="KG40" s="10"/>
      <c r="KH40" s="10"/>
      <c r="KI40" s="10"/>
      <c r="KJ40" s="10"/>
      <c r="KK40" s="10"/>
      <c r="KL40" s="10"/>
      <c r="KM40" s="10"/>
      <c r="KN40" s="10"/>
      <c r="KO40" s="10"/>
      <c r="KP40" s="10"/>
      <c r="KQ40" s="10"/>
      <c r="KR40" s="10"/>
      <c r="KS40" s="10"/>
      <c r="KT40" s="10"/>
      <c r="KU40" s="10"/>
      <c r="KV40" s="10"/>
      <c r="KW40" s="10"/>
      <c r="KX40" s="10"/>
      <c r="KY40" s="10"/>
      <c r="KZ40" s="10"/>
      <c r="LA40" s="10"/>
      <c r="LB40" s="10"/>
      <c r="LC40" s="10"/>
      <c r="LD40" s="10"/>
      <c r="LE40" s="10"/>
      <c r="LF40" s="10"/>
      <c r="LG40" s="10"/>
      <c r="LH40" s="10"/>
      <c r="LI40" s="10"/>
      <c r="LJ40" s="10"/>
      <c r="LK40" s="10"/>
      <c r="LL40" s="10"/>
      <c r="LM40" s="10"/>
      <c r="LN40" s="10"/>
      <c r="LO40" s="10"/>
      <c r="LP40" s="10"/>
      <c r="LQ40" s="10"/>
      <c r="LR40" s="10"/>
      <c r="LS40" s="10"/>
      <c r="LT40" s="10"/>
      <c r="LU40" s="10"/>
      <c r="LV40" s="10"/>
      <c r="LW40" s="10"/>
      <c r="LX40" s="10"/>
      <c r="LY40" s="10"/>
      <c r="LZ40" s="10"/>
      <c r="MA40" s="10"/>
      <c r="MB40" s="10"/>
      <c r="MC40" s="10"/>
      <c r="MD40" s="10"/>
      <c r="ME40" s="10"/>
      <c r="MF40" s="10"/>
      <c r="MG40" s="10"/>
      <c r="MH40" s="10"/>
      <c r="MI40" s="10"/>
      <c r="MJ40" s="10"/>
      <c r="MK40" s="10"/>
      <c r="ML40" s="10"/>
      <c r="MM40" s="10"/>
      <c r="MN40" s="10"/>
      <c r="MO40" s="10"/>
      <c r="MP40" s="10"/>
      <c r="MQ40" s="10"/>
      <c r="MR40" s="10"/>
      <c r="MS40" s="10"/>
      <c r="MT40" s="10"/>
      <c r="MU40" s="10"/>
      <c r="MV40" s="10"/>
      <c r="MW40" s="10"/>
      <c r="MX40" s="10"/>
      <c r="MY40" s="10"/>
      <c r="MZ40" s="10"/>
      <c r="NA40" s="10"/>
      <c r="NB40" s="10"/>
      <c r="NC40" s="10"/>
      <c r="ND40" s="10"/>
      <c r="NE40" s="10"/>
      <c r="NF40" s="10"/>
      <c r="NG40" s="10"/>
      <c r="NH40" s="10"/>
      <c r="NI40" s="10"/>
      <c r="NJ40" s="10"/>
      <c r="NK40" s="10"/>
      <c r="NL40" s="10"/>
      <c r="NM40" s="10"/>
      <c r="NN40" s="10"/>
      <c r="NO40" s="10"/>
      <c r="NP40" s="10"/>
      <c r="NQ40" s="10"/>
      <c r="NR40" s="10"/>
      <c r="NS40" s="10"/>
      <c r="NT40" s="10"/>
      <c r="NU40" s="10"/>
      <c r="NV40" s="10"/>
      <c r="NW40" s="10"/>
      <c r="NX40" s="10"/>
      <c r="NY40" s="10"/>
      <c r="NZ40" s="10"/>
      <c r="OA40" s="10"/>
      <c r="OB40" s="10"/>
      <c r="OC40" s="10"/>
      <c r="OD40" s="10"/>
      <c r="OE40" s="10"/>
      <c r="OF40" s="10"/>
      <c r="OG40" s="10"/>
      <c r="OH40" s="10"/>
      <c r="OI40" s="10"/>
      <c r="OJ40" s="10"/>
      <c r="OK40" s="10"/>
      <c r="OL40" s="10"/>
      <c r="OM40" s="10"/>
      <c r="ON40" s="10"/>
      <c r="OO40" s="10"/>
      <c r="OP40" s="10"/>
      <c r="OQ40" s="10"/>
      <c r="OR40" s="10"/>
      <c r="OS40" s="10"/>
      <c r="OT40" s="10"/>
      <c r="OU40" s="10"/>
      <c r="OV40" s="10"/>
      <c r="OW40" s="10"/>
      <c r="OX40" s="10"/>
      <c r="OY40" s="10"/>
      <c r="OZ40" s="10"/>
      <c r="PA40" s="10"/>
      <c r="PB40" s="10"/>
      <c r="PC40" s="10"/>
      <c r="PD40" s="10"/>
      <c r="PE40" s="10"/>
    </row>
    <row r="41" spans="1:421" s="23" customFormat="1" ht="26.45" customHeight="1" x14ac:dyDescent="0.2">
      <c r="A41" s="215"/>
      <c r="B41" s="233"/>
      <c r="C41" s="236"/>
      <c r="D41" s="124" t="s">
        <v>4</v>
      </c>
      <c r="E41" s="148">
        <f t="shared" si="5"/>
        <v>3225.4180399999996</v>
      </c>
      <c r="F41" s="34">
        <f>2520-990-0.07327-265.5-4.5-149-121-143.50769</f>
        <v>846.41903999999988</v>
      </c>
      <c r="G41" s="34">
        <f>999.999+57+1092+50+180</f>
        <v>2378.9989999999998</v>
      </c>
      <c r="H41" s="34">
        <v>0</v>
      </c>
      <c r="I41" s="34">
        <v>0</v>
      </c>
      <c r="J41" s="34">
        <v>0</v>
      </c>
      <c r="K41" s="14"/>
      <c r="L41" s="14"/>
      <c r="M41" s="14"/>
      <c r="N41" s="5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  <c r="IU41" s="10"/>
      <c r="IV41" s="10"/>
      <c r="IW41" s="10"/>
      <c r="IX41" s="10"/>
      <c r="IY41" s="10"/>
      <c r="IZ41" s="10"/>
      <c r="JA41" s="10"/>
      <c r="JB41" s="10"/>
      <c r="JC41" s="10"/>
      <c r="JD41" s="10"/>
      <c r="JE41" s="10"/>
      <c r="JF41" s="10"/>
      <c r="JG41" s="10"/>
      <c r="JH41" s="10"/>
      <c r="JI41" s="10"/>
      <c r="JJ41" s="10"/>
      <c r="JK41" s="10"/>
      <c r="JL41" s="10"/>
      <c r="JM41" s="10"/>
      <c r="JN41" s="10"/>
      <c r="JO41" s="10"/>
      <c r="JP41" s="10"/>
      <c r="JQ41" s="10"/>
      <c r="JR41" s="10"/>
      <c r="JS41" s="10"/>
      <c r="JT41" s="10"/>
      <c r="JU41" s="10"/>
      <c r="JV41" s="10"/>
      <c r="JW41" s="10"/>
      <c r="JX41" s="10"/>
      <c r="JY41" s="10"/>
      <c r="JZ41" s="10"/>
      <c r="KA41" s="10"/>
      <c r="KB41" s="10"/>
      <c r="KC41" s="10"/>
      <c r="KD41" s="10"/>
      <c r="KE41" s="10"/>
      <c r="KF41" s="10"/>
      <c r="KG41" s="10"/>
      <c r="KH41" s="10"/>
      <c r="KI41" s="10"/>
      <c r="KJ41" s="10"/>
      <c r="KK41" s="10"/>
      <c r="KL41" s="10"/>
      <c r="KM41" s="10"/>
      <c r="KN41" s="10"/>
      <c r="KO41" s="10"/>
      <c r="KP41" s="10"/>
      <c r="KQ41" s="10"/>
      <c r="KR41" s="10"/>
      <c r="KS41" s="10"/>
      <c r="KT41" s="10"/>
      <c r="KU41" s="10"/>
      <c r="KV41" s="10"/>
      <c r="KW41" s="10"/>
      <c r="KX41" s="10"/>
      <c r="KY41" s="10"/>
      <c r="KZ41" s="10"/>
      <c r="LA41" s="10"/>
      <c r="LB41" s="10"/>
      <c r="LC41" s="10"/>
      <c r="LD41" s="10"/>
      <c r="LE41" s="10"/>
      <c r="LF41" s="10"/>
      <c r="LG41" s="10"/>
      <c r="LH41" s="10"/>
      <c r="LI41" s="10"/>
      <c r="LJ41" s="10"/>
      <c r="LK41" s="10"/>
      <c r="LL41" s="10"/>
      <c r="LM41" s="10"/>
      <c r="LN41" s="10"/>
      <c r="LO41" s="10"/>
      <c r="LP41" s="10"/>
      <c r="LQ41" s="10"/>
      <c r="LR41" s="10"/>
      <c r="LS41" s="10"/>
      <c r="LT41" s="10"/>
      <c r="LU41" s="10"/>
      <c r="LV41" s="10"/>
      <c r="LW41" s="10"/>
      <c r="LX41" s="10"/>
      <c r="LY41" s="10"/>
      <c r="LZ41" s="10"/>
      <c r="MA41" s="10"/>
      <c r="MB41" s="10"/>
      <c r="MC41" s="10"/>
      <c r="MD41" s="10"/>
      <c r="ME41" s="10"/>
      <c r="MF41" s="10"/>
      <c r="MG41" s="10"/>
      <c r="MH41" s="10"/>
      <c r="MI41" s="10"/>
      <c r="MJ41" s="10"/>
      <c r="MK41" s="10"/>
      <c r="ML41" s="10"/>
      <c r="MM41" s="10"/>
      <c r="MN41" s="10"/>
      <c r="MO41" s="10"/>
      <c r="MP41" s="10"/>
      <c r="MQ41" s="10"/>
      <c r="MR41" s="10"/>
      <c r="MS41" s="10"/>
      <c r="MT41" s="10"/>
      <c r="MU41" s="10"/>
      <c r="MV41" s="10"/>
      <c r="MW41" s="10"/>
      <c r="MX41" s="10"/>
      <c r="MY41" s="10"/>
      <c r="MZ41" s="10"/>
      <c r="NA41" s="10"/>
      <c r="NB41" s="10"/>
      <c r="NC41" s="10"/>
      <c r="ND41" s="10"/>
      <c r="NE41" s="10"/>
      <c r="NF41" s="10"/>
      <c r="NG41" s="10"/>
      <c r="NH41" s="10"/>
      <c r="NI41" s="10"/>
      <c r="NJ41" s="10"/>
      <c r="NK41" s="10"/>
      <c r="NL41" s="10"/>
      <c r="NM41" s="10"/>
      <c r="NN41" s="10"/>
      <c r="NO41" s="10"/>
      <c r="NP41" s="10"/>
      <c r="NQ41" s="10"/>
      <c r="NR41" s="10"/>
      <c r="NS41" s="10"/>
      <c r="NT41" s="10"/>
      <c r="NU41" s="10"/>
      <c r="NV41" s="10"/>
      <c r="NW41" s="10"/>
      <c r="NX41" s="10"/>
      <c r="NY41" s="10"/>
      <c r="NZ41" s="10"/>
      <c r="OA41" s="10"/>
      <c r="OB41" s="10"/>
      <c r="OC41" s="10"/>
      <c r="OD41" s="10"/>
      <c r="OE41" s="10"/>
      <c r="OF41" s="10"/>
      <c r="OG41" s="10"/>
      <c r="OH41" s="10"/>
      <c r="OI41" s="10"/>
      <c r="OJ41" s="10"/>
      <c r="OK41" s="10"/>
      <c r="OL41" s="10"/>
      <c r="OM41" s="10"/>
      <c r="ON41" s="10"/>
      <c r="OO41" s="10"/>
      <c r="OP41" s="10"/>
      <c r="OQ41" s="10"/>
      <c r="OR41" s="10"/>
      <c r="OS41" s="10"/>
      <c r="OT41" s="10"/>
      <c r="OU41" s="10"/>
      <c r="OV41" s="10"/>
      <c r="OW41" s="10"/>
      <c r="OX41" s="10"/>
      <c r="OY41" s="10"/>
      <c r="OZ41" s="10"/>
      <c r="PA41" s="10"/>
      <c r="PB41" s="10"/>
      <c r="PC41" s="10"/>
      <c r="PD41" s="10"/>
      <c r="PE41" s="10"/>
    </row>
    <row r="42" spans="1:421" s="23" customFormat="1" ht="33.6" customHeight="1" x14ac:dyDescent="0.2">
      <c r="A42" s="215"/>
      <c r="B42" s="233"/>
      <c r="C42" s="236"/>
      <c r="D42" s="124" t="s">
        <v>18</v>
      </c>
      <c r="E42" s="148">
        <f t="shared" si="5"/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14"/>
      <c r="L42" s="14"/>
      <c r="M42" s="14"/>
      <c r="N42" s="5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  <c r="IU42" s="10"/>
      <c r="IV42" s="10"/>
      <c r="IW42" s="10"/>
      <c r="IX42" s="10"/>
      <c r="IY42" s="10"/>
      <c r="IZ42" s="10"/>
      <c r="JA42" s="10"/>
      <c r="JB42" s="10"/>
      <c r="JC42" s="10"/>
      <c r="JD42" s="10"/>
      <c r="JE42" s="10"/>
      <c r="JF42" s="10"/>
      <c r="JG42" s="10"/>
      <c r="JH42" s="10"/>
      <c r="JI42" s="10"/>
      <c r="JJ42" s="10"/>
      <c r="JK42" s="10"/>
      <c r="JL42" s="10"/>
      <c r="JM42" s="10"/>
      <c r="JN42" s="10"/>
      <c r="JO42" s="10"/>
      <c r="JP42" s="10"/>
      <c r="JQ42" s="10"/>
      <c r="JR42" s="10"/>
      <c r="JS42" s="10"/>
      <c r="JT42" s="10"/>
      <c r="JU42" s="10"/>
      <c r="JV42" s="10"/>
      <c r="JW42" s="10"/>
      <c r="JX42" s="10"/>
      <c r="JY42" s="10"/>
      <c r="JZ42" s="10"/>
      <c r="KA42" s="10"/>
      <c r="KB42" s="10"/>
      <c r="KC42" s="10"/>
      <c r="KD42" s="10"/>
      <c r="KE42" s="10"/>
      <c r="KF42" s="10"/>
      <c r="KG42" s="10"/>
      <c r="KH42" s="10"/>
      <c r="KI42" s="10"/>
      <c r="KJ42" s="10"/>
      <c r="KK42" s="10"/>
      <c r="KL42" s="10"/>
      <c r="KM42" s="10"/>
      <c r="KN42" s="10"/>
      <c r="KO42" s="10"/>
      <c r="KP42" s="10"/>
      <c r="KQ42" s="10"/>
      <c r="KR42" s="10"/>
      <c r="KS42" s="10"/>
      <c r="KT42" s="10"/>
      <c r="KU42" s="10"/>
      <c r="KV42" s="10"/>
      <c r="KW42" s="10"/>
      <c r="KX42" s="10"/>
      <c r="KY42" s="10"/>
      <c r="KZ42" s="10"/>
      <c r="LA42" s="10"/>
      <c r="LB42" s="10"/>
      <c r="LC42" s="10"/>
      <c r="LD42" s="10"/>
      <c r="LE42" s="10"/>
      <c r="LF42" s="10"/>
      <c r="LG42" s="10"/>
      <c r="LH42" s="10"/>
      <c r="LI42" s="10"/>
      <c r="LJ42" s="10"/>
      <c r="LK42" s="10"/>
      <c r="LL42" s="10"/>
      <c r="LM42" s="10"/>
      <c r="LN42" s="10"/>
      <c r="LO42" s="10"/>
      <c r="LP42" s="10"/>
      <c r="LQ42" s="10"/>
      <c r="LR42" s="10"/>
      <c r="LS42" s="10"/>
      <c r="LT42" s="10"/>
      <c r="LU42" s="10"/>
      <c r="LV42" s="10"/>
      <c r="LW42" s="10"/>
      <c r="LX42" s="10"/>
      <c r="LY42" s="10"/>
      <c r="LZ42" s="10"/>
      <c r="MA42" s="10"/>
      <c r="MB42" s="10"/>
      <c r="MC42" s="10"/>
      <c r="MD42" s="10"/>
      <c r="ME42" s="10"/>
      <c r="MF42" s="10"/>
      <c r="MG42" s="10"/>
      <c r="MH42" s="10"/>
      <c r="MI42" s="10"/>
      <c r="MJ42" s="10"/>
      <c r="MK42" s="10"/>
      <c r="ML42" s="10"/>
      <c r="MM42" s="10"/>
      <c r="MN42" s="10"/>
      <c r="MO42" s="10"/>
      <c r="MP42" s="10"/>
      <c r="MQ42" s="10"/>
      <c r="MR42" s="10"/>
      <c r="MS42" s="10"/>
      <c r="MT42" s="10"/>
      <c r="MU42" s="10"/>
      <c r="MV42" s="10"/>
      <c r="MW42" s="10"/>
      <c r="MX42" s="10"/>
      <c r="MY42" s="10"/>
      <c r="MZ42" s="10"/>
      <c r="NA42" s="10"/>
      <c r="NB42" s="10"/>
      <c r="NC42" s="10"/>
      <c r="ND42" s="10"/>
      <c r="NE42" s="10"/>
      <c r="NF42" s="10"/>
      <c r="NG42" s="10"/>
      <c r="NH42" s="10"/>
      <c r="NI42" s="10"/>
      <c r="NJ42" s="10"/>
      <c r="NK42" s="10"/>
      <c r="NL42" s="10"/>
      <c r="NM42" s="10"/>
      <c r="NN42" s="10"/>
      <c r="NO42" s="10"/>
      <c r="NP42" s="10"/>
      <c r="NQ42" s="10"/>
      <c r="NR42" s="10"/>
      <c r="NS42" s="10"/>
      <c r="NT42" s="10"/>
      <c r="NU42" s="10"/>
      <c r="NV42" s="10"/>
      <c r="NW42" s="10"/>
      <c r="NX42" s="10"/>
      <c r="NY42" s="10"/>
      <c r="NZ42" s="10"/>
      <c r="OA42" s="10"/>
      <c r="OB42" s="10"/>
      <c r="OC42" s="10"/>
      <c r="OD42" s="10"/>
      <c r="OE42" s="10"/>
      <c r="OF42" s="10"/>
      <c r="OG42" s="10"/>
      <c r="OH42" s="10"/>
      <c r="OI42" s="10"/>
      <c r="OJ42" s="10"/>
      <c r="OK42" s="10"/>
      <c r="OL42" s="10"/>
      <c r="OM42" s="10"/>
      <c r="ON42" s="10"/>
      <c r="OO42" s="10"/>
      <c r="OP42" s="10"/>
      <c r="OQ42" s="10"/>
      <c r="OR42" s="10"/>
      <c r="OS42" s="10"/>
      <c r="OT42" s="10"/>
      <c r="OU42" s="10"/>
      <c r="OV42" s="10"/>
      <c r="OW42" s="10"/>
      <c r="OX42" s="10"/>
      <c r="OY42" s="10"/>
      <c r="OZ42" s="10"/>
      <c r="PA42" s="10"/>
      <c r="PB42" s="10"/>
      <c r="PC42" s="10"/>
      <c r="PD42" s="10"/>
      <c r="PE42" s="10"/>
    </row>
    <row r="43" spans="1:421" s="23" customFormat="1" ht="21.6" customHeight="1" x14ac:dyDescent="0.2">
      <c r="A43" s="215"/>
      <c r="B43" s="233"/>
      <c r="C43" s="236"/>
      <c r="D43" s="124" t="s">
        <v>19</v>
      </c>
      <c r="E43" s="148">
        <f t="shared" si="5"/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14"/>
      <c r="L43" s="14"/>
      <c r="M43" s="14"/>
      <c r="N43" s="5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  <c r="IU43" s="10"/>
      <c r="IV43" s="10"/>
      <c r="IW43" s="10"/>
      <c r="IX43" s="10"/>
      <c r="IY43" s="10"/>
      <c r="IZ43" s="10"/>
      <c r="JA43" s="10"/>
      <c r="JB43" s="10"/>
      <c r="JC43" s="10"/>
      <c r="JD43" s="10"/>
      <c r="JE43" s="10"/>
      <c r="JF43" s="10"/>
      <c r="JG43" s="10"/>
      <c r="JH43" s="10"/>
      <c r="JI43" s="10"/>
      <c r="JJ43" s="10"/>
      <c r="JK43" s="10"/>
      <c r="JL43" s="10"/>
      <c r="JM43" s="10"/>
      <c r="JN43" s="10"/>
      <c r="JO43" s="10"/>
      <c r="JP43" s="10"/>
      <c r="JQ43" s="10"/>
      <c r="JR43" s="10"/>
      <c r="JS43" s="10"/>
      <c r="JT43" s="10"/>
      <c r="JU43" s="10"/>
      <c r="JV43" s="10"/>
      <c r="JW43" s="10"/>
      <c r="JX43" s="10"/>
      <c r="JY43" s="10"/>
      <c r="JZ43" s="10"/>
      <c r="KA43" s="10"/>
      <c r="KB43" s="10"/>
      <c r="KC43" s="10"/>
      <c r="KD43" s="10"/>
      <c r="KE43" s="10"/>
      <c r="KF43" s="10"/>
      <c r="KG43" s="10"/>
      <c r="KH43" s="10"/>
      <c r="KI43" s="10"/>
      <c r="KJ43" s="10"/>
      <c r="KK43" s="10"/>
      <c r="KL43" s="10"/>
      <c r="KM43" s="10"/>
      <c r="KN43" s="10"/>
      <c r="KO43" s="10"/>
      <c r="KP43" s="10"/>
      <c r="KQ43" s="10"/>
      <c r="KR43" s="10"/>
      <c r="KS43" s="10"/>
      <c r="KT43" s="10"/>
      <c r="KU43" s="10"/>
      <c r="KV43" s="10"/>
      <c r="KW43" s="10"/>
      <c r="KX43" s="10"/>
      <c r="KY43" s="10"/>
      <c r="KZ43" s="10"/>
      <c r="LA43" s="10"/>
      <c r="LB43" s="10"/>
      <c r="LC43" s="10"/>
      <c r="LD43" s="10"/>
      <c r="LE43" s="10"/>
      <c r="LF43" s="10"/>
      <c r="LG43" s="10"/>
      <c r="LH43" s="10"/>
      <c r="LI43" s="10"/>
      <c r="LJ43" s="10"/>
      <c r="LK43" s="10"/>
      <c r="LL43" s="10"/>
      <c r="LM43" s="10"/>
      <c r="LN43" s="10"/>
      <c r="LO43" s="10"/>
      <c r="LP43" s="10"/>
      <c r="LQ43" s="10"/>
      <c r="LR43" s="10"/>
      <c r="LS43" s="10"/>
      <c r="LT43" s="10"/>
      <c r="LU43" s="10"/>
      <c r="LV43" s="10"/>
      <c r="LW43" s="10"/>
      <c r="LX43" s="10"/>
      <c r="LY43" s="10"/>
      <c r="LZ43" s="10"/>
      <c r="MA43" s="10"/>
      <c r="MB43" s="10"/>
      <c r="MC43" s="10"/>
      <c r="MD43" s="10"/>
      <c r="ME43" s="10"/>
      <c r="MF43" s="10"/>
      <c r="MG43" s="10"/>
      <c r="MH43" s="10"/>
      <c r="MI43" s="10"/>
      <c r="MJ43" s="10"/>
      <c r="MK43" s="10"/>
      <c r="ML43" s="10"/>
      <c r="MM43" s="10"/>
      <c r="MN43" s="10"/>
      <c r="MO43" s="10"/>
      <c r="MP43" s="10"/>
      <c r="MQ43" s="10"/>
      <c r="MR43" s="10"/>
      <c r="MS43" s="10"/>
      <c r="MT43" s="10"/>
      <c r="MU43" s="10"/>
      <c r="MV43" s="10"/>
      <c r="MW43" s="10"/>
      <c r="MX43" s="10"/>
      <c r="MY43" s="10"/>
      <c r="MZ43" s="10"/>
      <c r="NA43" s="10"/>
      <c r="NB43" s="10"/>
      <c r="NC43" s="10"/>
      <c r="ND43" s="10"/>
      <c r="NE43" s="10"/>
      <c r="NF43" s="10"/>
      <c r="NG43" s="10"/>
      <c r="NH43" s="10"/>
      <c r="NI43" s="10"/>
      <c r="NJ43" s="10"/>
      <c r="NK43" s="10"/>
      <c r="NL43" s="10"/>
      <c r="NM43" s="10"/>
      <c r="NN43" s="10"/>
      <c r="NO43" s="10"/>
      <c r="NP43" s="10"/>
      <c r="NQ43" s="10"/>
      <c r="NR43" s="10"/>
      <c r="NS43" s="10"/>
      <c r="NT43" s="10"/>
      <c r="NU43" s="10"/>
      <c r="NV43" s="10"/>
      <c r="NW43" s="10"/>
      <c r="NX43" s="10"/>
      <c r="NY43" s="10"/>
      <c r="NZ43" s="10"/>
      <c r="OA43" s="10"/>
      <c r="OB43" s="10"/>
      <c r="OC43" s="10"/>
      <c r="OD43" s="10"/>
      <c r="OE43" s="10"/>
      <c r="OF43" s="10"/>
      <c r="OG43" s="10"/>
      <c r="OH43" s="10"/>
      <c r="OI43" s="10"/>
      <c r="OJ43" s="10"/>
      <c r="OK43" s="10"/>
      <c r="OL43" s="10"/>
      <c r="OM43" s="10"/>
      <c r="ON43" s="10"/>
      <c r="OO43" s="10"/>
      <c r="OP43" s="10"/>
      <c r="OQ43" s="10"/>
      <c r="OR43" s="10"/>
      <c r="OS43" s="10"/>
      <c r="OT43" s="10"/>
      <c r="OU43" s="10"/>
      <c r="OV43" s="10"/>
      <c r="OW43" s="10"/>
      <c r="OX43" s="10"/>
      <c r="OY43" s="10"/>
      <c r="OZ43" s="10"/>
      <c r="PA43" s="10"/>
      <c r="PB43" s="10"/>
      <c r="PC43" s="10"/>
      <c r="PD43" s="10"/>
      <c r="PE43" s="10"/>
    </row>
    <row r="44" spans="1:421" s="23" customFormat="1" ht="24.6" customHeight="1" x14ac:dyDescent="0.2">
      <c r="A44" s="215"/>
      <c r="B44" s="233"/>
      <c r="C44" s="237"/>
      <c r="D44" s="124" t="s">
        <v>7</v>
      </c>
      <c r="E44" s="148">
        <f t="shared" si="5"/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14"/>
      <c r="L44" s="14"/>
      <c r="M44" s="14"/>
      <c r="N44" s="5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  <c r="IU44" s="10"/>
      <c r="IV44" s="10"/>
      <c r="IW44" s="10"/>
      <c r="IX44" s="10"/>
      <c r="IY44" s="10"/>
      <c r="IZ44" s="10"/>
      <c r="JA44" s="10"/>
      <c r="JB44" s="10"/>
      <c r="JC44" s="10"/>
      <c r="JD44" s="10"/>
      <c r="JE44" s="10"/>
      <c r="JF44" s="10"/>
      <c r="JG44" s="10"/>
      <c r="JH44" s="10"/>
      <c r="JI44" s="10"/>
      <c r="JJ44" s="10"/>
      <c r="JK44" s="10"/>
      <c r="JL44" s="10"/>
      <c r="JM44" s="10"/>
      <c r="JN44" s="10"/>
      <c r="JO44" s="10"/>
      <c r="JP44" s="10"/>
      <c r="JQ44" s="10"/>
      <c r="JR44" s="10"/>
      <c r="JS44" s="10"/>
      <c r="JT44" s="10"/>
      <c r="JU44" s="10"/>
      <c r="JV44" s="10"/>
      <c r="JW44" s="10"/>
      <c r="JX44" s="10"/>
      <c r="JY44" s="10"/>
      <c r="JZ44" s="10"/>
      <c r="KA44" s="10"/>
      <c r="KB44" s="10"/>
      <c r="KC44" s="10"/>
      <c r="KD44" s="10"/>
      <c r="KE44" s="10"/>
      <c r="KF44" s="10"/>
      <c r="KG44" s="10"/>
      <c r="KH44" s="10"/>
      <c r="KI44" s="10"/>
      <c r="KJ44" s="10"/>
      <c r="KK44" s="10"/>
      <c r="KL44" s="10"/>
      <c r="KM44" s="10"/>
      <c r="KN44" s="10"/>
      <c r="KO44" s="10"/>
      <c r="KP44" s="10"/>
      <c r="KQ44" s="10"/>
      <c r="KR44" s="10"/>
      <c r="KS44" s="10"/>
      <c r="KT44" s="10"/>
      <c r="KU44" s="10"/>
      <c r="KV44" s="10"/>
      <c r="KW44" s="10"/>
      <c r="KX44" s="10"/>
      <c r="KY44" s="10"/>
      <c r="KZ44" s="10"/>
      <c r="LA44" s="10"/>
      <c r="LB44" s="10"/>
      <c r="LC44" s="10"/>
      <c r="LD44" s="10"/>
      <c r="LE44" s="10"/>
      <c r="LF44" s="10"/>
      <c r="LG44" s="10"/>
      <c r="LH44" s="10"/>
      <c r="LI44" s="10"/>
      <c r="LJ44" s="10"/>
      <c r="LK44" s="10"/>
      <c r="LL44" s="10"/>
      <c r="LM44" s="10"/>
      <c r="LN44" s="10"/>
      <c r="LO44" s="10"/>
      <c r="LP44" s="10"/>
      <c r="LQ44" s="10"/>
      <c r="LR44" s="10"/>
      <c r="LS44" s="10"/>
      <c r="LT44" s="10"/>
      <c r="LU44" s="10"/>
      <c r="LV44" s="10"/>
      <c r="LW44" s="10"/>
      <c r="LX44" s="10"/>
      <c r="LY44" s="10"/>
      <c r="LZ44" s="10"/>
      <c r="MA44" s="10"/>
      <c r="MB44" s="10"/>
      <c r="MC44" s="10"/>
      <c r="MD44" s="10"/>
      <c r="ME44" s="10"/>
      <c r="MF44" s="10"/>
      <c r="MG44" s="10"/>
      <c r="MH44" s="10"/>
      <c r="MI44" s="10"/>
      <c r="MJ44" s="10"/>
      <c r="MK44" s="10"/>
      <c r="ML44" s="10"/>
      <c r="MM44" s="10"/>
      <c r="MN44" s="10"/>
      <c r="MO44" s="10"/>
      <c r="MP44" s="10"/>
      <c r="MQ44" s="10"/>
      <c r="MR44" s="10"/>
      <c r="MS44" s="10"/>
      <c r="MT44" s="10"/>
      <c r="MU44" s="10"/>
      <c r="MV44" s="10"/>
      <c r="MW44" s="10"/>
      <c r="MX44" s="10"/>
      <c r="MY44" s="10"/>
      <c r="MZ44" s="10"/>
      <c r="NA44" s="10"/>
      <c r="NB44" s="10"/>
      <c r="NC44" s="10"/>
      <c r="ND44" s="10"/>
      <c r="NE44" s="10"/>
      <c r="NF44" s="10"/>
      <c r="NG44" s="10"/>
      <c r="NH44" s="10"/>
      <c r="NI44" s="10"/>
      <c r="NJ44" s="10"/>
      <c r="NK44" s="10"/>
      <c r="NL44" s="10"/>
      <c r="NM44" s="10"/>
      <c r="NN44" s="10"/>
      <c r="NO44" s="10"/>
      <c r="NP44" s="10"/>
      <c r="NQ44" s="10"/>
      <c r="NR44" s="10"/>
      <c r="NS44" s="10"/>
      <c r="NT44" s="10"/>
      <c r="NU44" s="10"/>
      <c r="NV44" s="10"/>
      <c r="NW44" s="10"/>
      <c r="NX44" s="10"/>
      <c r="NY44" s="10"/>
      <c r="NZ44" s="10"/>
      <c r="OA44" s="10"/>
      <c r="OB44" s="10"/>
      <c r="OC44" s="10"/>
      <c r="OD44" s="10"/>
      <c r="OE44" s="10"/>
      <c r="OF44" s="10"/>
      <c r="OG44" s="10"/>
      <c r="OH44" s="10"/>
      <c r="OI44" s="10"/>
      <c r="OJ44" s="10"/>
      <c r="OK44" s="10"/>
      <c r="OL44" s="10"/>
      <c r="OM44" s="10"/>
      <c r="ON44" s="10"/>
      <c r="OO44" s="10"/>
      <c r="OP44" s="10"/>
      <c r="OQ44" s="10"/>
      <c r="OR44" s="10"/>
      <c r="OS44" s="10"/>
      <c r="OT44" s="10"/>
      <c r="OU44" s="10"/>
      <c r="OV44" s="10"/>
      <c r="OW44" s="10"/>
      <c r="OX44" s="10"/>
      <c r="OY44" s="10"/>
      <c r="OZ44" s="10"/>
      <c r="PA44" s="10"/>
      <c r="PB44" s="10"/>
      <c r="PC44" s="10"/>
      <c r="PD44" s="10"/>
      <c r="PE44" s="10"/>
    </row>
    <row r="45" spans="1:421" s="23" customFormat="1" ht="21" customHeight="1" x14ac:dyDescent="0.2">
      <c r="A45" s="215"/>
      <c r="B45" s="233"/>
      <c r="C45" s="235" t="s">
        <v>158</v>
      </c>
      <c r="D45" s="123" t="s">
        <v>1</v>
      </c>
      <c r="E45" s="147">
        <f>SUM(F45:J45)</f>
        <v>0</v>
      </c>
      <c r="F45" s="42">
        <f>F46+F47+F48+F49+F50+F51</f>
        <v>0</v>
      </c>
      <c r="G45" s="42">
        <f t="shared" ref="G45:J45" si="8">G46+G47+G48+G49+G50+G51</f>
        <v>0</v>
      </c>
      <c r="H45" s="42">
        <f t="shared" si="8"/>
        <v>0</v>
      </c>
      <c r="I45" s="44">
        <f t="shared" si="8"/>
        <v>0</v>
      </c>
      <c r="J45" s="44">
        <f t="shared" si="8"/>
        <v>0</v>
      </c>
      <c r="K45" s="14"/>
      <c r="L45" s="14"/>
      <c r="M45" s="14"/>
      <c r="N45" s="5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  <c r="IU45" s="10"/>
      <c r="IV45" s="10"/>
      <c r="IW45" s="10"/>
      <c r="IX45" s="10"/>
      <c r="IY45" s="10"/>
      <c r="IZ45" s="10"/>
      <c r="JA45" s="10"/>
      <c r="JB45" s="10"/>
      <c r="JC45" s="10"/>
      <c r="JD45" s="10"/>
      <c r="JE45" s="10"/>
      <c r="JF45" s="10"/>
      <c r="JG45" s="10"/>
      <c r="JH45" s="10"/>
      <c r="JI45" s="10"/>
      <c r="JJ45" s="10"/>
      <c r="JK45" s="10"/>
      <c r="JL45" s="10"/>
      <c r="JM45" s="10"/>
      <c r="JN45" s="10"/>
      <c r="JO45" s="10"/>
      <c r="JP45" s="10"/>
      <c r="JQ45" s="10"/>
      <c r="JR45" s="10"/>
      <c r="JS45" s="10"/>
      <c r="JT45" s="10"/>
      <c r="JU45" s="10"/>
      <c r="JV45" s="10"/>
      <c r="JW45" s="10"/>
      <c r="JX45" s="10"/>
      <c r="JY45" s="10"/>
      <c r="JZ45" s="10"/>
      <c r="KA45" s="10"/>
      <c r="KB45" s="10"/>
      <c r="KC45" s="10"/>
      <c r="KD45" s="10"/>
      <c r="KE45" s="10"/>
      <c r="KF45" s="10"/>
      <c r="KG45" s="10"/>
      <c r="KH45" s="10"/>
      <c r="KI45" s="10"/>
      <c r="KJ45" s="10"/>
      <c r="KK45" s="10"/>
      <c r="KL45" s="10"/>
      <c r="KM45" s="10"/>
      <c r="KN45" s="10"/>
      <c r="KO45" s="10"/>
      <c r="KP45" s="10"/>
      <c r="KQ45" s="10"/>
      <c r="KR45" s="10"/>
      <c r="KS45" s="10"/>
      <c r="KT45" s="10"/>
      <c r="KU45" s="10"/>
      <c r="KV45" s="10"/>
      <c r="KW45" s="10"/>
      <c r="KX45" s="10"/>
      <c r="KY45" s="10"/>
      <c r="KZ45" s="10"/>
      <c r="LA45" s="10"/>
      <c r="LB45" s="10"/>
      <c r="LC45" s="10"/>
      <c r="LD45" s="10"/>
      <c r="LE45" s="10"/>
      <c r="LF45" s="10"/>
      <c r="LG45" s="10"/>
      <c r="LH45" s="10"/>
      <c r="LI45" s="10"/>
      <c r="LJ45" s="10"/>
      <c r="LK45" s="10"/>
      <c r="LL45" s="10"/>
      <c r="LM45" s="10"/>
      <c r="LN45" s="10"/>
      <c r="LO45" s="10"/>
      <c r="LP45" s="10"/>
      <c r="LQ45" s="10"/>
      <c r="LR45" s="10"/>
      <c r="LS45" s="10"/>
      <c r="LT45" s="10"/>
      <c r="LU45" s="10"/>
      <c r="LV45" s="10"/>
      <c r="LW45" s="10"/>
      <c r="LX45" s="10"/>
      <c r="LY45" s="10"/>
      <c r="LZ45" s="10"/>
      <c r="MA45" s="10"/>
      <c r="MB45" s="10"/>
      <c r="MC45" s="10"/>
      <c r="MD45" s="10"/>
      <c r="ME45" s="10"/>
      <c r="MF45" s="10"/>
      <c r="MG45" s="10"/>
      <c r="MH45" s="10"/>
      <c r="MI45" s="10"/>
      <c r="MJ45" s="10"/>
      <c r="MK45" s="10"/>
      <c r="ML45" s="10"/>
      <c r="MM45" s="10"/>
      <c r="MN45" s="10"/>
      <c r="MO45" s="10"/>
      <c r="MP45" s="10"/>
      <c r="MQ45" s="10"/>
      <c r="MR45" s="10"/>
      <c r="MS45" s="10"/>
      <c r="MT45" s="10"/>
      <c r="MU45" s="10"/>
      <c r="MV45" s="10"/>
      <c r="MW45" s="10"/>
      <c r="MX45" s="10"/>
      <c r="MY45" s="10"/>
      <c r="MZ45" s="10"/>
      <c r="NA45" s="10"/>
      <c r="NB45" s="10"/>
      <c r="NC45" s="10"/>
      <c r="ND45" s="10"/>
      <c r="NE45" s="10"/>
      <c r="NF45" s="10"/>
      <c r="NG45" s="10"/>
      <c r="NH45" s="10"/>
      <c r="NI45" s="10"/>
      <c r="NJ45" s="10"/>
      <c r="NK45" s="10"/>
      <c r="NL45" s="10"/>
      <c r="NM45" s="10"/>
      <c r="NN45" s="10"/>
      <c r="NO45" s="10"/>
      <c r="NP45" s="10"/>
      <c r="NQ45" s="10"/>
      <c r="NR45" s="10"/>
      <c r="NS45" s="10"/>
      <c r="NT45" s="10"/>
      <c r="NU45" s="10"/>
      <c r="NV45" s="10"/>
      <c r="NW45" s="10"/>
      <c r="NX45" s="10"/>
      <c r="NY45" s="10"/>
      <c r="NZ45" s="10"/>
      <c r="OA45" s="10"/>
      <c r="OB45" s="10"/>
      <c r="OC45" s="10"/>
      <c r="OD45" s="10"/>
      <c r="OE45" s="10"/>
      <c r="OF45" s="10"/>
      <c r="OG45" s="10"/>
      <c r="OH45" s="10"/>
      <c r="OI45" s="10"/>
      <c r="OJ45" s="10"/>
      <c r="OK45" s="10"/>
      <c r="OL45" s="10"/>
      <c r="OM45" s="10"/>
      <c r="ON45" s="10"/>
      <c r="OO45" s="10"/>
      <c r="OP45" s="10"/>
      <c r="OQ45" s="10"/>
      <c r="OR45" s="10"/>
      <c r="OS45" s="10"/>
      <c r="OT45" s="10"/>
      <c r="OU45" s="10"/>
      <c r="OV45" s="10"/>
      <c r="OW45" s="10"/>
      <c r="OX45" s="10"/>
      <c r="OY45" s="10"/>
      <c r="OZ45" s="10"/>
      <c r="PA45" s="10"/>
      <c r="PB45" s="10"/>
      <c r="PC45" s="10"/>
      <c r="PD45" s="10"/>
      <c r="PE45" s="10"/>
    </row>
    <row r="46" spans="1:421" s="23" customFormat="1" ht="22.9" customHeight="1" x14ac:dyDescent="0.2">
      <c r="A46" s="215"/>
      <c r="B46" s="233"/>
      <c r="C46" s="236"/>
      <c r="D46" s="124" t="s">
        <v>2</v>
      </c>
      <c r="E46" s="148">
        <f t="shared" ref="E46" si="9">SUM(F46:J46)</f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14"/>
      <c r="L46" s="14"/>
      <c r="M46" s="14"/>
      <c r="N46" s="5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  <c r="IU46" s="10"/>
      <c r="IV46" s="10"/>
      <c r="IW46" s="10"/>
      <c r="IX46" s="10"/>
      <c r="IY46" s="10"/>
      <c r="IZ46" s="10"/>
      <c r="JA46" s="10"/>
      <c r="JB46" s="10"/>
      <c r="JC46" s="10"/>
      <c r="JD46" s="10"/>
      <c r="JE46" s="10"/>
      <c r="JF46" s="10"/>
      <c r="JG46" s="10"/>
      <c r="JH46" s="10"/>
      <c r="JI46" s="10"/>
      <c r="JJ46" s="10"/>
      <c r="JK46" s="10"/>
      <c r="JL46" s="10"/>
      <c r="JM46" s="10"/>
      <c r="JN46" s="10"/>
      <c r="JO46" s="10"/>
      <c r="JP46" s="10"/>
      <c r="JQ46" s="10"/>
      <c r="JR46" s="10"/>
      <c r="JS46" s="10"/>
      <c r="JT46" s="10"/>
      <c r="JU46" s="10"/>
      <c r="JV46" s="10"/>
      <c r="JW46" s="10"/>
      <c r="JX46" s="10"/>
      <c r="JY46" s="10"/>
      <c r="JZ46" s="10"/>
      <c r="KA46" s="10"/>
      <c r="KB46" s="10"/>
      <c r="KC46" s="10"/>
      <c r="KD46" s="10"/>
      <c r="KE46" s="10"/>
      <c r="KF46" s="10"/>
      <c r="KG46" s="10"/>
      <c r="KH46" s="10"/>
      <c r="KI46" s="10"/>
      <c r="KJ46" s="10"/>
      <c r="KK46" s="10"/>
      <c r="KL46" s="10"/>
      <c r="KM46" s="10"/>
      <c r="KN46" s="10"/>
      <c r="KO46" s="10"/>
      <c r="KP46" s="10"/>
      <c r="KQ46" s="10"/>
      <c r="KR46" s="10"/>
      <c r="KS46" s="10"/>
      <c r="KT46" s="10"/>
      <c r="KU46" s="10"/>
      <c r="KV46" s="10"/>
      <c r="KW46" s="10"/>
      <c r="KX46" s="10"/>
      <c r="KY46" s="10"/>
      <c r="KZ46" s="10"/>
      <c r="LA46" s="10"/>
      <c r="LB46" s="10"/>
      <c r="LC46" s="10"/>
      <c r="LD46" s="10"/>
      <c r="LE46" s="10"/>
      <c r="LF46" s="10"/>
      <c r="LG46" s="10"/>
      <c r="LH46" s="10"/>
      <c r="LI46" s="10"/>
      <c r="LJ46" s="10"/>
      <c r="LK46" s="10"/>
      <c r="LL46" s="10"/>
      <c r="LM46" s="10"/>
      <c r="LN46" s="10"/>
      <c r="LO46" s="10"/>
      <c r="LP46" s="10"/>
      <c r="LQ46" s="10"/>
      <c r="LR46" s="10"/>
      <c r="LS46" s="10"/>
      <c r="LT46" s="10"/>
      <c r="LU46" s="10"/>
      <c r="LV46" s="10"/>
      <c r="LW46" s="10"/>
      <c r="LX46" s="10"/>
      <c r="LY46" s="10"/>
      <c r="LZ46" s="10"/>
      <c r="MA46" s="10"/>
      <c r="MB46" s="10"/>
      <c r="MC46" s="10"/>
      <c r="MD46" s="10"/>
      <c r="ME46" s="10"/>
      <c r="MF46" s="10"/>
      <c r="MG46" s="10"/>
      <c r="MH46" s="10"/>
      <c r="MI46" s="10"/>
      <c r="MJ46" s="10"/>
      <c r="MK46" s="10"/>
      <c r="ML46" s="10"/>
      <c r="MM46" s="10"/>
      <c r="MN46" s="10"/>
      <c r="MO46" s="10"/>
      <c r="MP46" s="10"/>
      <c r="MQ46" s="10"/>
      <c r="MR46" s="10"/>
      <c r="MS46" s="10"/>
      <c r="MT46" s="10"/>
      <c r="MU46" s="10"/>
      <c r="MV46" s="10"/>
      <c r="MW46" s="10"/>
      <c r="MX46" s="10"/>
      <c r="MY46" s="10"/>
      <c r="MZ46" s="10"/>
      <c r="NA46" s="10"/>
      <c r="NB46" s="10"/>
      <c r="NC46" s="10"/>
      <c r="ND46" s="10"/>
      <c r="NE46" s="10"/>
      <c r="NF46" s="10"/>
      <c r="NG46" s="10"/>
      <c r="NH46" s="10"/>
      <c r="NI46" s="10"/>
      <c r="NJ46" s="10"/>
      <c r="NK46" s="10"/>
      <c r="NL46" s="10"/>
      <c r="NM46" s="10"/>
      <c r="NN46" s="10"/>
      <c r="NO46" s="10"/>
      <c r="NP46" s="10"/>
      <c r="NQ46" s="10"/>
      <c r="NR46" s="10"/>
      <c r="NS46" s="10"/>
      <c r="NT46" s="10"/>
      <c r="NU46" s="10"/>
      <c r="NV46" s="10"/>
      <c r="NW46" s="10"/>
      <c r="NX46" s="10"/>
      <c r="NY46" s="10"/>
      <c r="NZ46" s="10"/>
      <c r="OA46" s="10"/>
      <c r="OB46" s="10"/>
      <c r="OC46" s="10"/>
      <c r="OD46" s="10"/>
      <c r="OE46" s="10"/>
      <c r="OF46" s="10"/>
      <c r="OG46" s="10"/>
      <c r="OH46" s="10"/>
      <c r="OI46" s="10"/>
      <c r="OJ46" s="10"/>
      <c r="OK46" s="10"/>
      <c r="OL46" s="10"/>
      <c r="OM46" s="10"/>
      <c r="ON46" s="10"/>
      <c r="OO46" s="10"/>
      <c r="OP46" s="10"/>
      <c r="OQ46" s="10"/>
      <c r="OR46" s="10"/>
      <c r="OS46" s="10"/>
      <c r="OT46" s="10"/>
      <c r="OU46" s="10"/>
      <c r="OV46" s="10"/>
      <c r="OW46" s="10"/>
      <c r="OX46" s="10"/>
      <c r="OY46" s="10"/>
      <c r="OZ46" s="10"/>
      <c r="PA46" s="10"/>
      <c r="PB46" s="10"/>
      <c r="PC46" s="10"/>
      <c r="PD46" s="10"/>
      <c r="PE46" s="10"/>
    </row>
    <row r="47" spans="1:421" s="23" customFormat="1" ht="25.5" customHeight="1" x14ac:dyDescent="0.25">
      <c r="A47" s="215"/>
      <c r="B47" s="233"/>
      <c r="C47" s="236"/>
      <c r="D47" s="124" t="s">
        <v>6</v>
      </c>
      <c r="E47" s="148">
        <f t="shared" ref="E47:E51" si="10">SUM(F47:J47)</f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109"/>
      <c r="L47" s="14"/>
      <c r="M47" s="14"/>
      <c r="N47" s="5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  <c r="IU47" s="10"/>
      <c r="IV47" s="10"/>
      <c r="IW47" s="10"/>
      <c r="IX47" s="10"/>
      <c r="IY47" s="10"/>
      <c r="IZ47" s="10"/>
      <c r="JA47" s="10"/>
      <c r="JB47" s="10"/>
      <c r="JC47" s="10"/>
      <c r="JD47" s="10"/>
      <c r="JE47" s="10"/>
      <c r="JF47" s="10"/>
      <c r="JG47" s="10"/>
      <c r="JH47" s="10"/>
      <c r="JI47" s="10"/>
      <c r="JJ47" s="10"/>
      <c r="JK47" s="10"/>
      <c r="JL47" s="10"/>
      <c r="JM47" s="10"/>
      <c r="JN47" s="10"/>
      <c r="JO47" s="10"/>
      <c r="JP47" s="10"/>
      <c r="JQ47" s="10"/>
      <c r="JR47" s="10"/>
      <c r="JS47" s="10"/>
      <c r="JT47" s="10"/>
      <c r="JU47" s="10"/>
      <c r="JV47" s="10"/>
      <c r="JW47" s="10"/>
      <c r="JX47" s="10"/>
      <c r="JY47" s="10"/>
      <c r="JZ47" s="10"/>
      <c r="KA47" s="10"/>
      <c r="KB47" s="10"/>
      <c r="KC47" s="10"/>
      <c r="KD47" s="10"/>
      <c r="KE47" s="10"/>
      <c r="KF47" s="10"/>
      <c r="KG47" s="10"/>
      <c r="KH47" s="10"/>
      <c r="KI47" s="10"/>
      <c r="KJ47" s="10"/>
      <c r="KK47" s="10"/>
      <c r="KL47" s="10"/>
      <c r="KM47" s="10"/>
      <c r="KN47" s="10"/>
      <c r="KO47" s="10"/>
      <c r="KP47" s="10"/>
      <c r="KQ47" s="10"/>
      <c r="KR47" s="10"/>
      <c r="KS47" s="10"/>
      <c r="KT47" s="10"/>
      <c r="KU47" s="10"/>
      <c r="KV47" s="10"/>
      <c r="KW47" s="10"/>
      <c r="KX47" s="10"/>
      <c r="KY47" s="10"/>
      <c r="KZ47" s="10"/>
      <c r="LA47" s="10"/>
      <c r="LB47" s="10"/>
      <c r="LC47" s="10"/>
      <c r="LD47" s="10"/>
      <c r="LE47" s="10"/>
      <c r="LF47" s="10"/>
      <c r="LG47" s="10"/>
      <c r="LH47" s="10"/>
      <c r="LI47" s="10"/>
      <c r="LJ47" s="10"/>
      <c r="LK47" s="10"/>
      <c r="LL47" s="10"/>
      <c r="LM47" s="10"/>
      <c r="LN47" s="10"/>
      <c r="LO47" s="10"/>
      <c r="LP47" s="10"/>
      <c r="LQ47" s="10"/>
      <c r="LR47" s="10"/>
      <c r="LS47" s="10"/>
      <c r="LT47" s="10"/>
      <c r="LU47" s="10"/>
      <c r="LV47" s="10"/>
      <c r="LW47" s="10"/>
      <c r="LX47" s="10"/>
      <c r="LY47" s="10"/>
      <c r="LZ47" s="10"/>
      <c r="MA47" s="10"/>
      <c r="MB47" s="10"/>
      <c r="MC47" s="10"/>
      <c r="MD47" s="10"/>
      <c r="ME47" s="10"/>
      <c r="MF47" s="10"/>
      <c r="MG47" s="10"/>
      <c r="MH47" s="10"/>
      <c r="MI47" s="10"/>
      <c r="MJ47" s="10"/>
      <c r="MK47" s="10"/>
      <c r="ML47" s="10"/>
      <c r="MM47" s="10"/>
      <c r="MN47" s="10"/>
      <c r="MO47" s="10"/>
      <c r="MP47" s="10"/>
      <c r="MQ47" s="10"/>
      <c r="MR47" s="10"/>
      <c r="MS47" s="10"/>
      <c r="MT47" s="10"/>
      <c r="MU47" s="10"/>
      <c r="MV47" s="10"/>
      <c r="MW47" s="10"/>
      <c r="MX47" s="10"/>
      <c r="MY47" s="10"/>
      <c r="MZ47" s="10"/>
      <c r="NA47" s="10"/>
      <c r="NB47" s="10"/>
      <c r="NC47" s="10"/>
      <c r="ND47" s="10"/>
      <c r="NE47" s="10"/>
      <c r="NF47" s="10"/>
      <c r="NG47" s="10"/>
      <c r="NH47" s="10"/>
      <c r="NI47" s="10"/>
      <c r="NJ47" s="10"/>
      <c r="NK47" s="10"/>
      <c r="NL47" s="10"/>
      <c r="NM47" s="10"/>
      <c r="NN47" s="10"/>
      <c r="NO47" s="10"/>
      <c r="NP47" s="10"/>
      <c r="NQ47" s="10"/>
      <c r="NR47" s="10"/>
      <c r="NS47" s="10"/>
      <c r="NT47" s="10"/>
      <c r="NU47" s="10"/>
      <c r="NV47" s="10"/>
      <c r="NW47" s="10"/>
      <c r="NX47" s="10"/>
      <c r="NY47" s="10"/>
      <c r="NZ47" s="10"/>
      <c r="OA47" s="10"/>
      <c r="OB47" s="10"/>
      <c r="OC47" s="10"/>
      <c r="OD47" s="10"/>
      <c r="OE47" s="10"/>
      <c r="OF47" s="10"/>
      <c r="OG47" s="10"/>
      <c r="OH47" s="10"/>
      <c r="OI47" s="10"/>
      <c r="OJ47" s="10"/>
      <c r="OK47" s="10"/>
      <c r="OL47" s="10"/>
      <c r="OM47" s="10"/>
      <c r="ON47" s="10"/>
      <c r="OO47" s="10"/>
      <c r="OP47" s="10"/>
      <c r="OQ47" s="10"/>
      <c r="OR47" s="10"/>
      <c r="OS47" s="10"/>
      <c r="OT47" s="10"/>
      <c r="OU47" s="10"/>
      <c r="OV47" s="10"/>
      <c r="OW47" s="10"/>
      <c r="OX47" s="10"/>
      <c r="OY47" s="10"/>
      <c r="OZ47" s="10"/>
      <c r="PA47" s="10"/>
      <c r="PB47" s="10"/>
      <c r="PC47" s="10"/>
      <c r="PD47" s="10"/>
      <c r="PE47" s="10"/>
    </row>
    <row r="48" spans="1:421" s="23" customFormat="1" ht="25.5" customHeight="1" x14ac:dyDescent="0.2">
      <c r="A48" s="215"/>
      <c r="B48" s="233"/>
      <c r="C48" s="236"/>
      <c r="D48" s="124" t="s">
        <v>4</v>
      </c>
      <c r="E48" s="148">
        <f t="shared" si="10"/>
        <v>0</v>
      </c>
      <c r="F48" s="34">
        <f>990-990</f>
        <v>0</v>
      </c>
      <c r="G48" s="34">
        <v>0</v>
      </c>
      <c r="H48" s="34">
        <v>0</v>
      </c>
      <c r="I48" s="34">
        <v>0</v>
      </c>
      <c r="J48" s="34">
        <v>0</v>
      </c>
      <c r="K48" s="14"/>
      <c r="L48" s="14"/>
      <c r="M48" s="14"/>
      <c r="N48" s="5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  <c r="IU48" s="10"/>
      <c r="IV48" s="10"/>
      <c r="IW48" s="10"/>
      <c r="IX48" s="10"/>
      <c r="IY48" s="10"/>
      <c r="IZ48" s="10"/>
      <c r="JA48" s="10"/>
      <c r="JB48" s="10"/>
      <c r="JC48" s="10"/>
      <c r="JD48" s="10"/>
      <c r="JE48" s="10"/>
      <c r="JF48" s="10"/>
      <c r="JG48" s="10"/>
      <c r="JH48" s="10"/>
      <c r="JI48" s="10"/>
      <c r="JJ48" s="10"/>
      <c r="JK48" s="10"/>
      <c r="JL48" s="10"/>
      <c r="JM48" s="10"/>
      <c r="JN48" s="10"/>
      <c r="JO48" s="10"/>
      <c r="JP48" s="10"/>
      <c r="JQ48" s="10"/>
      <c r="JR48" s="10"/>
      <c r="JS48" s="10"/>
      <c r="JT48" s="10"/>
      <c r="JU48" s="10"/>
      <c r="JV48" s="10"/>
      <c r="JW48" s="10"/>
      <c r="JX48" s="10"/>
      <c r="JY48" s="10"/>
      <c r="JZ48" s="10"/>
      <c r="KA48" s="10"/>
      <c r="KB48" s="10"/>
      <c r="KC48" s="10"/>
      <c r="KD48" s="10"/>
      <c r="KE48" s="10"/>
      <c r="KF48" s="10"/>
      <c r="KG48" s="10"/>
      <c r="KH48" s="10"/>
      <c r="KI48" s="10"/>
      <c r="KJ48" s="10"/>
      <c r="KK48" s="10"/>
      <c r="KL48" s="10"/>
      <c r="KM48" s="10"/>
      <c r="KN48" s="10"/>
      <c r="KO48" s="10"/>
      <c r="KP48" s="10"/>
      <c r="KQ48" s="10"/>
      <c r="KR48" s="10"/>
      <c r="KS48" s="10"/>
      <c r="KT48" s="10"/>
      <c r="KU48" s="10"/>
      <c r="KV48" s="10"/>
      <c r="KW48" s="10"/>
      <c r="KX48" s="10"/>
      <c r="KY48" s="10"/>
      <c r="KZ48" s="10"/>
      <c r="LA48" s="10"/>
      <c r="LB48" s="10"/>
      <c r="LC48" s="10"/>
      <c r="LD48" s="10"/>
      <c r="LE48" s="10"/>
      <c r="LF48" s="10"/>
      <c r="LG48" s="10"/>
      <c r="LH48" s="10"/>
      <c r="LI48" s="10"/>
      <c r="LJ48" s="10"/>
      <c r="LK48" s="10"/>
      <c r="LL48" s="10"/>
      <c r="LM48" s="10"/>
      <c r="LN48" s="10"/>
      <c r="LO48" s="10"/>
      <c r="LP48" s="10"/>
      <c r="LQ48" s="10"/>
      <c r="LR48" s="10"/>
      <c r="LS48" s="10"/>
      <c r="LT48" s="10"/>
      <c r="LU48" s="10"/>
      <c r="LV48" s="10"/>
      <c r="LW48" s="10"/>
      <c r="LX48" s="10"/>
      <c r="LY48" s="10"/>
      <c r="LZ48" s="10"/>
      <c r="MA48" s="10"/>
      <c r="MB48" s="10"/>
      <c r="MC48" s="10"/>
      <c r="MD48" s="10"/>
      <c r="ME48" s="10"/>
      <c r="MF48" s="10"/>
      <c r="MG48" s="10"/>
      <c r="MH48" s="10"/>
      <c r="MI48" s="10"/>
      <c r="MJ48" s="10"/>
      <c r="MK48" s="10"/>
      <c r="ML48" s="10"/>
      <c r="MM48" s="10"/>
      <c r="MN48" s="10"/>
      <c r="MO48" s="10"/>
      <c r="MP48" s="10"/>
      <c r="MQ48" s="10"/>
      <c r="MR48" s="10"/>
      <c r="MS48" s="10"/>
      <c r="MT48" s="10"/>
      <c r="MU48" s="10"/>
      <c r="MV48" s="10"/>
      <c r="MW48" s="10"/>
      <c r="MX48" s="10"/>
      <c r="MY48" s="10"/>
      <c r="MZ48" s="10"/>
      <c r="NA48" s="10"/>
      <c r="NB48" s="10"/>
      <c r="NC48" s="10"/>
      <c r="ND48" s="10"/>
      <c r="NE48" s="10"/>
      <c r="NF48" s="10"/>
      <c r="NG48" s="10"/>
      <c r="NH48" s="10"/>
      <c r="NI48" s="10"/>
      <c r="NJ48" s="10"/>
      <c r="NK48" s="10"/>
      <c r="NL48" s="10"/>
      <c r="NM48" s="10"/>
      <c r="NN48" s="10"/>
      <c r="NO48" s="10"/>
      <c r="NP48" s="10"/>
      <c r="NQ48" s="10"/>
      <c r="NR48" s="10"/>
      <c r="NS48" s="10"/>
      <c r="NT48" s="10"/>
      <c r="NU48" s="10"/>
      <c r="NV48" s="10"/>
      <c r="NW48" s="10"/>
      <c r="NX48" s="10"/>
      <c r="NY48" s="10"/>
      <c r="NZ48" s="10"/>
      <c r="OA48" s="10"/>
      <c r="OB48" s="10"/>
      <c r="OC48" s="10"/>
      <c r="OD48" s="10"/>
      <c r="OE48" s="10"/>
      <c r="OF48" s="10"/>
      <c r="OG48" s="10"/>
      <c r="OH48" s="10"/>
      <c r="OI48" s="10"/>
      <c r="OJ48" s="10"/>
      <c r="OK48" s="10"/>
      <c r="OL48" s="10"/>
      <c r="OM48" s="10"/>
      <c r="ON48" s="10"/>
      <c r="OO48" s="10"/>
      <c r="OP48" s="10"/>
      <c r="OQ48" s="10"/>
      <c r="OR48" s="10"/>
      <c r="OS48" s="10"/>
      <c r="OT48" s="10"/>
      <c r="OU48" s="10"/>
      <c r="OV48" s="10"/>
      <c r="OW48" s="10"/>
      <c r="OX48" s="10"/>
      <c r="OY48" s="10"/>
      <c r="OZ48" s="10"/>
      <c r="PA48" s="10"/>
      <c r="PB48" s="10"/>
      <c r="PC48" s="10"/>
      <c r="PD48" s="10"/>
      <c r="PE48" s="10"/>
    </row>
    <row r="49" spans="1:421" s="23" customFormat="1" ht="30" customHeight="1" x14ac:dyDescent="0.2">
      <c r="A49" s="215"/>
      <c r="B49" s="233"/>
      <c r="C49" s="236"/>
      <c r="D49" s="124" t="s">
        <v>18</v>
      </c>
      <c r="E49" s="148">
        <f t="shared" si="10"/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14"/>
      <c r="L49" s="14"/>
      <c r="M49" s="14"/>
      <c r="N49" s="5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  <c r="IU49" s="10"/>
      <c r="IV49" s="10"/>
      <c r="IW49" s="10"/>
      <c r="IX49" s="10"/>
      <c r="IY49" s="10"/>
      <c r="IZ49" s="10"/>
      <c r="JA49" s="10"/>
      <c r="JB49" s="10"/>
      <c r="JC49" s="10"/>
      <c r="JD49" s="10"/>
      <c r="JE49" s="10"/>
      <c r="JF49" s="10"/>
      <c r="JG49" s="10"/>
      <c r="JH49" s="10"/>
      <c r="JI49" s="10"/>
      <c r="JJ49" s="10"/>
      <c r="JK49" s="10"/>
      <c r="JL49" s="10"/>
      <c r="JM49" s="10"/>
      <c r="JN49" s="10"/>
      <c r="JO49" s="10"/>
      <c r="JP49" s="10"/>
      <c r="JQ49" s="10"/>
      <c r="JR49" s="10"/>
      <c r="JS49" s="10"/>
      <c r="JT49" s="10"/>
      <c r="JU49" s="10"/>
      <c r="JV49" s="10"/>
      <c r="JW49" s="10"/>
      <c r="JX49" s="10"/>
      <c r="JY49" s="10"/>
      <c r="JZ49" s="10"/>
      <c r="KA49" s="10"/>
      <c r="KB49" s="10"/>
      <c r="KC49" s="10"/>
      <c r="KD49" s="10"/>
      <c r="KE49" s="10"/>
      <c r="KF49" s="10"/>
      <c r="KG49" s="10"/>
      <c r="KH49" s="10"/>
      <c r="KI49" s="10"/>
      <c r="KJ49" s="10"/>
      <c r="KK49" s="10"/>
      <c r="KL49" s="10"/>
      <c r="KM49" s="10"/>
      <c r="KN49" s="10"/>
      <c r="KO49" s="10"/>
      <c r="KP49" s="10"/>
      <c r="KQ49" s="10"/>
      <c r="KR49" s="10"/>
      <c r="KS49" s="10"/>
      <c r="KT49" s="10"/>
      <c r="KU49" s="10"/>
      <c r="KV49" s="10"/>
      <c r="KW49" s="10"/>
      <c r="KX49" s="10"/>
      <c r="KY49" s="10"/>
      <c r="KZ49" s="10"/>
      <c r="LA49" s="10"/>
      <c r="LB49" s="10"/>
      <c r="LC49" s="10"/>
      <c r="LD49" s="10"/>
      <c r="LE49" s="10"/>
      <c r="LF49" s="10"/>
      <c r="LG49" s="10"/>
      <c r="LH49" s="10"/>
      <c r="LI49" s="10"/>
      <c r="LJ49" s="10"/>
      <c r="LK49" s="10"/>
      <c r="LL49" s="10"/>
      <c r="LM49" s="10"/>
      <c r="LN49" s="10"/>
      <c r="LO49" s="10"/>
      <c r="LP49" s="10"/>
      <c r="LQ49" s="10"/>
      <c r="LR49" s="10"/>
      <c r="LS49" s="10"/>
      <c r="LT49" s="10"/>
      <c r="LU49" s="10"/>
      <c r="LV49" s="10"/>
      <c r="LW49" s="10"/>
      <c r="LX49" s="10"/>
      <c r="LY49" s="10"/>
      <c r="LZ49" s="10"/>
      <c r="MA49" s="10"/>
      <c r="MB49" s="10"/>
      <c r="MC49" s="10"/>
      <c r="MD49" s="10"/>
      <c r="ME49" s="10"/>
      <c r="MF49" s="10"/>
      <c r="MG49" s="10"/>
      <c r="MH49" s="10"/>
      <c r="MI49" s="10"/>
      <c r="MJ49" s="10"/>
      <c r="MK49" s="10"/>
      <c r="ML49" s="10"/>
      <c r="MM49" s="10"/>
      <c r="MN49" s="10"/>
      <c r="MO49" s="10"/>
      <c r="MP49" s="10"/>
      <c r="MQ49" s="10"/>
      <c r="MR49" s="10"/>
      <c r="MS49" s="10"/>
      <c r="MT49" s="10"/>
      <c r="MU49" s="10"/>
      <c r="MV49" s="10"/>
      <c r="MW49" s="10"/>
      <c r="MX49" s="10"/>
      <c r="MY49" s="10"/>
      <c r="MZ49" s="10"/>
      <c r="NA49" s="10"/>
      <c r="NB49" s="10"/>
      <c r="NC49" s="10"/>
      <c r="ND49" s="10"/>
      <c r="NE49" s="10"/>
      <c r="NF49" s="10"/>
      <c r="NG49" s="10"/>
      <c r="NH49" s="10"/>
      <c r="NI49" s="10"/>
      <c r="NJ49" s="10"/>
      <c r="NK49" s="10"/>
      <c r="NL49" s="10"/>
      <c r="NM49" s="10"/>
      <c r="NN49" s="10"/>
      <c r="NO49" s="10"/>
      <c r="NP49" s="10"/>
      <c r="NQ49" s="10"/>
      <c r="NR49" s="10"/>
      <c r="NS49" s="10"/>
      <c r="NT49" s="10"/>
      <c r="NU49" s="10"/>
      <c r="NV49" s="10"/>
      <c r="NW49" s="10"/>
      <c r="NX49" s="10"/>
      <c r="NY49" s="10"/>
      <c r="NZ49" s="10"/>
      <c r="OA49" s="10"/>
      <c r="OB49" s="10"/>
      <c r="OC49" s="10"/>
      <c r="OD49" s="10"/>
      <c r="OE49" s="10"/>
      <c r="OF49" s="10"/>
      <c r="OG49" s="10"/>
      <c r="OH49" s="10"/>
      <c r="OI49" s="10"/>
      <c r="OJ49" s="10"/>
      <c r="OK49" s="10"/>
      <c r="OL49" s="10"/>
      <c r="OM49" s="10"/>
      <c r="ON49" s="10"/>
      <c r="OO49" s="10"/>
      <c r="OP49" s="10"/>
      <c r="OQ49" s="10"/>
      <c r="OR49" s="10"/>
      <c r="OS49" s="10"/>
      <c r="OT49" s="10"/>
      <c r="OU49" s="10"/>
      <c r="OV49" s="10"/>
      <c r="OW49" s="10"/>
      <c r="OX49" s="10"/>
      <c r="OY49" s="10"/>
      <c r="OZ49" s="10"/>
      <c r="PA49" s="10"/>
      <c r="PB49" s="10"/>
      <c r="PC49" s="10"/>
      <c r="PD49" s="10"/>
      <c r="PE49" s="10"/>
    </row>
    <row r="50" spans="1:421" s="23" customFormat="1" ht="21" customHeight="1" x14ac:dyDescent="0.2">
      <c r="A50" s="215"/>
      <c r="B50" s="233"/>
      <c r="C50" s="236"/>
      <c r="D50" s="124" t="s">
        <v>19</v>
      </c>
      <c r="E50" s="148">
        <f t="shared" si="10"/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14"/>
      <c r="L50" s="14"/>
      <c r="M50" s="14"/>
      <c r="N50" s="5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  <c r="IU50" s="10"/>
      <c r="IV50" s="10"/>
      <c r="IW50" s="10"/>
      <c r="IX50" s="10"/>
      <c r="IY50" s="10"/>
      <c r="IZ50" s="10"/>
      <c r="JA50" s="10"/>
      <c r="JB50" s="10"/>
      <c r="JC50" s="10"/>
      <c r="JD50" s="10"/>
      <c r="JE50" s="10"/>
      <c r="JF50" s="10"/>
      <c r="JG50" s="10"/>
      <c r="JH50" s="10"/>
      <c r="JI50" s="10"/>
      <c r="JJ50" s="10"/>
      <c r="JK50" s="10"/>
      <c r="JL50" s="10"/>
      <c r="JM50" s="10"/>
      <c r="JN50" s="10"/>
      <c r="JO50" s="10"/>
      <c r="JP50" s="10"/>
      <c r="JQ50" s="10"/>
      <c r="JR50" s="10"/>
      <c r="JS50" s="10"/>
      <c r="JT50" s="10"/>
      <c r="JU50" s="10"/>
      <c r="JV50" s="10"/>
      <c r="JW50" s="10"/>
      <c r="JX50" s="10"/>
      <c r="JY50" s="10"/>
      <c r="JZ50" s="10"/>
      <c r="KA50" s="10"/>
      <c r="KB50" s="10"/>
      <c r="KC50" s="10"/>
      <c r="KD50" s="10"/>
      <c r="KE50" s="10"/>
      <c r="KF50" s="10"/>
      <c r="KG50" s="10"/>
      <c r="KH50" s="10"/>
      <c r="KI50" s="10"/>
      <c r="KJ50" s="10"/>
      <c r="KK50" s="10"/>
      <c r="KL50" s="10"/>
      <c r="KM50" s="10"/>
      <c r="KN50" s="10"/>
      <c r="KO50" s="10"/>
      <c r="KP50" s="10"/>
      <c r="KQ50" s="10"/>
      <c r="KR50" s="10"/>
      <c r="KS50" s="10"/>
      <c r="KT50" s="10"/>
      <c r="KU50" s="10"/>
      <c r="KV50" s="10"/>
      <c r="KW50" s="10"/>
      <c r="KX50" s="10"/>
      <c r="KY50" s="10"/>
      <c r="KZ50" s="10"/>
      <c r="LA50" s="10"/>
      <c r="LB50" s="10"/>
      <c r="LC50" s="10"/>
      <c r="LD50" s="10"/>
      <c r="LE50" s="10"/>
      <c r="LF50" s="10"/>
      <c r="LG50" s="10"/>
      <c r="LH50" s="10"/>
      <c r="LI50" s="10"/>
      <c r="LJ50" s="10"/>
      <c r="LK50" s="10"/>
      <c r="LL50" s="10"/>
      <c r="LM50" s="10"/>
      <c r="LN50" s="10"/>
      <c r="LO50" s="10"/>
      <c r="LP50" s="10"/>
      <c r="LQ50" s="10"/>
      <c r="LR50" s="10"/>
      <c r="LS50" s="10"/>
      <c r="LT50" s="10"/>
      <c r="LU50" s="10"/>
      <c r="LV50" s="10"/>
      <c r="LW50" s="10"/>
      <c r="LX50" s="10"/>
      <c r="LY50" s="10"/>
      <c r="LZ50" s="10"/>
      <c r="MA50" s="10"/>
      <c r="MB50" s="10"/>
      <c r="MC50" s="10"/>
      <c r="MD50" s="10"/>
      <c r="ME50" s="10"/>
      <c r="MF50" s="10"/>
      <c r="MG50" s="10"/>
      <c r="MH50" s="10"/>
      <c r="MI50" s="10"/>
      <c r="MJ50" s="10"/>
      <c r="MK50" s="10"/>
      <c r="ML50" s="10"/>
      <c r="MM50" s="10"/>
      <c r="MN50" s="10"/>
      <c r="MO50" s="10"/>
      <c r="MP50" s="10"/>
      <c r="MQ50" s="10"/>
      <c r="MR50" s="10"/>
      <c r="MS50" s="10"/>
      <c r="MT50" s="10"/>
      <c r="MU50" s="10"/>
      <c r="MV50" s="10"/>
      <c r="MW50" s="10"/>
      <c r="MX50" s="10"/>
      <c r="MY50" s="10"/>
      <c r="MZ50" s="10"/>
      <c r="NA50" s="10"/>
      <c r="NB50" s="10"/>
      <c r="NC50" s="10"/>
      <c r="ND50" s="10"/>
      <c r="NE50" s="10"/>
      <c r="NF50" s="10"/>
      <c r="NG50" s="10"/>
      <c r="NH50" s="10"/>
      <c r="NI50" s="10"/>
      <c r="NJ50" s="10"/>
      <c r="NK50" s="10"/>
      <c r="NL50" s="10"/>
      <c r="NM50" s="10"/>
      <c r="NN50" s="10"/>
      <c r="NO50" s="10"/>
      <c r="NP50" s="10"/>
      <c r="NQ50" s="10"/>
      <c r="NR50" s="10"/>
      <c r="NS50" s="10"/>
      <c r="NT50" s="10"/>
      <c r="NU50" s="10"/>
      <c r="NV50" s="10"/>
      <c r="NW50" s="10"/>
      <c r="NX50" s="10"/>
      <c r="NY50" s="10"/>
      <c r="NZ50" s="10"/>
      <c r="OA50" s="10"/>
      <c r="OB50" s="10"/>
      <c r="OC50" s="10"/>
      <c r="OD50" s="10"/>
      <c r="OE50" s="10"/>
      <c r="OF50" s="10"/>
      <c r="OG50" s="10"/>
      <c r="OH50" s="10"/>
      <c r="OI50" s="10"/>
      <c r="OJ50" s="10"/>
      <c r="OK50" s="10"/>
      <c r="OL50" s="10"/>
      <c r="OM50" s="10"/>
      <c r="ON50" s="10"/>
      <c r="OO50" s="10"/>
      <c r="OP50" s="10"/>
      <c r="OQ50" s="10"/>
      <c r="OR50" s="10"/>
      <c r="OS50" s="10"/>
      <c r="OT50" s="10"/>
      <c r="OU50" s="10"/>
      <c r="OV50" s="10"/>
      <c r="OW50" s="10"/>
      <c r="OX50" s="10"/>
      <c r="OY50" s="10"/>
      <c r="OZ50" s="10"/>
      <c r="PA50" s="10"/>
      <c r="PB50" s="10"/>
      <c r="PC50" s="10"/>
      <c r="PD50" s="10"/>
      <c r="PE50" s="10"/>
    </row>
    <row r="51" spans="1:421" s="23" customFormat="1" ht="25.5" customHeight="1" x14ac:dyDescent="0.2">
      <c r="A51" s="215"/>
      <c r="B51" s="233"/>
      <c r="C51" s="237"/>
      <c r="D51" s="124" t="s">
        <v>7</v>
      </c>
      <c r="E51" s="148">
        <f t="shared" si="10"/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14"/>
      <c r="L51" s="14"/>
      <c r="M51" s="14"/>
      <c r="N51" s="5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  <c r="IU51" s="10"/>
      <c r="IV51" s="10"/>
      <c r="IW51" s="10"/>
      <c r="IX51" s="10"/>
      <c r="IY51" s="10"/>
      <c r="IZ51" s="10"/>
      <c r="JA51" s="10"/>
      <c r="JB51" s="10"/>
      <c r="JC51" s="10"/>
      <c r="JD51" s="10"/>
      <c r="JE51" s="10"/>
      <c r="JF51" s="10"/>
      <c r="JG51" s="10"/>
      <c r="JH51" s="10"/>
      <c r="JI51" s="10"/>
      <c r="JJ51" s="10"/>
      <c r="JK51" s="10"/>
      <c r="JL51" s="10"/>
      <c r="JM51" s="10"/>
      <c r="JN51" s="10"/>
      <c r="JO51" s="10"/>
      <c r="JP51" s="10"/>
      <c r="JQ51" s="10"/>
      <c r="JR51" s="10"/>
      <c r="JS51" s="10"/>
      <c r="JT51" s="10"/>
      <c r="JU51" s="10"/>
      <c r="JV51" s="10"/>
      <c r="JW51" s="10"/>
      <c r="JX51" s="10"/>
      <c r="JY51" s="10"/>
      <c r="JZ51" s="10"/>
      <c r="KA51" s="10"/>
      <c r="KB51" s="10"/>
      <c r="KC51" s="10"/>
      <c r="KD51" s="10"/>
      <c r="KE51" s="10"/>
      <c r="KF51" s="10"/>
      <c r="KG51" s="10"/>
      <c r="KH51" s="10"/>
      <c r="KI51" s="10"/>
      <c r="KJ51" s="10"/>
      <c r="KK51" s="10"/>
      <c r="KL51" s="10"/>
      <c r="KM51" s="10"/>
      <c r="KN51" s="10"/>
      <c r="KO51" s="10"/>
      <c r="KP51" s="10"/>
      <c r="KQ51" s="10"/>
      <c r="KR51" s="10"/>
      <c r="KS51" s="10"/>
      <c r="KT51" s="10"/>
      <c r="KU51" s="10"/>
      <c r="KV51" s="10"/>
      <c r="KW51" s="10"/>
      <c r="KX51" s="10"/>
      <c r="KY51" s="10"/>
      <c r="KZ51" s="10"/>
      <c r="LA51" s="10"/>
      <c r="LB51" s="10"/>
      <c r="LC51" s="10"/>
      <c r="LD51" s="10"/>
      <c r="LE51" s="10"/>
      <c r="LF51" s="10"/>
      <c r="LG51" s="10"/>
      <c r="LH51" s="10"/>
      <c r="LI51" s="10"/>
      <c r="LJ51" s="10"/>
      <c r="LK51" s="10"/>
      <c r="LL51" s="10"/>
      <c r="LM51" s="10"/>
      <c r="LN51" s="10"/>
      <c r="LO51" s="10"/>
      <c r="LP51" s="10"/>
      <c r="LQ51" s="10"/>
      <c r="LR51" s="10"/>
      <c r="LS51" s="10"/>
      <c r="LT51" s="10"/>
      <c r="LU51" s="10"/>
      <c r="LV51" s="10"/>
      <c r="LW51" s="10"/>
      <c r="LX51" s="10"/>
      <c r="LY51" s="10"/>
      <c r="LZ51" s="10"/>
      <c r="MA51" s="10"/>
      <c r="MB51" s="10"/>
      <c r="MC51" s="10"/>
      <c r="MD51" s="10"/>
      <c r="ME51" s="10"/>
      <c r="MF51" s="10"/>
      <c r="MG51" s="10"/>
      <c r="MH51" s="10"/>
      <c r="MI51" s="10"/>
      <c r="MJ51" s="10"/>
      <c r="MK51" s="10"/>
      <c r="ML51" s="10"/>
      <c r="MM51" s="10"/>
      <c r="MN51" s="10"/>
      <c r="MO51" s="10"/>
      <c r="MP51" s="10"/>
      <c r="MQ51" s="10"/>
      <c r="MR51" s="10"/>
      <c r="MS51" s="10"/>
      <c r="MT51" s="10"/>
      <c r="MU51" s="10"/>
      <c r="MV51" s="10"/>
      <c r="MW51" s="10"/>
      <c r="MX51" s="10"/>
      <c r="MY51" s="10"/>
      <c r="MZ51" s="10"/>
      <c r="NA51" s="10"/>
      <c r="NB51" s="10"/>
      <c r="NC51" s="10"/>
      <c r="ND51" s="10"/>
      <c r="NE51" s="10"/>
      <c r="NF51" s="10"/>
      <c r="NG51" s="10"/>
      <c r="NH51" s="10"/>
      <c r="NI51" s="10"/>
      <c r="NJ51" s="10"/>
      <c r="NK51" s="10"/>
      <c r="NL51" s="10"/>
      <c r="NM51" s="10"/>
      <c r="NN51" s="10"/>
      <c r="NO51" s="10"/>
      <c r="NP51" s="10"/>
      <c r="NQ51" s="10"/>
      <c r="NR51" s="10"/>
      <c r="NS51" s="10"/>
      <c r="NT51" s="10"/>
      <c r="NU51" s="10"/>
      <c r="NV51" s="10"/>
      <c r="NW51" s="10"/>
      <c r="NX51" s="10"/>
      <c r="NY51" s="10"/>
      <c r="NZ51" s="10"/>
      <c r="OA51" s="10"/>
      <c r="OB51" s="10"/>
      <c r="OC51" s="10"/>
      <c r="OD51" s="10"/>
      <c r="OE51" s="10"/>
      <c r="OF51" s="10"/>
      <c r="OG51" s="10"/>
      <c r="OH51" s="10"/>
      <c r="OI51" s="10"/>
      <c r="OJ51" s="10"/>
      <c r="OK51" s="10"/>
      <c r="OL51" s="10"/>
      <c r="OM51" s="10"/>
      <c r="ON51" s="10"/>
      <c r="OO51" s="10"/>
      <c r="OP51" s="10"/>
      <c r="OQ51" s="10"/>
      <c r="OR51" s="10"/>
      <c r="OS51" s="10"/>
      <c r="OT51" s="10"/>
      <c r="OU51" s="10"/>
      <c r="OV51" s="10"/>
      <c r="OW51" s="10"/>
      <c r="OX51" s="10"/>
      <c r="OY51" s="10"/>
      <c r="OZ51" s="10"/>
      <c r="PA51" s="10"/>
      <c r="PB51" s="10"/>
      <c r="PC51" s="10"/>
      <c r="PD51" s="10"/>
      <c r="PE51" s="10"/>
    </row>
    <row r="52" spans="1:421" s="23" customFormat="1" ht="21" customHeight="1" x14ac:dyDescent="0.2">
      <c r="A52" s="215"/>
      <c r="B52" s="233"/>
      <c r="C52" s="217" t="s">
        <v>79</v>
      </c>
      <c r="D52" s="123" t="s">
        <v>1</v>
      </c>
      <c r="E52" s="147">
        <f>SUM(F52:J52)</f>
        <v>0</v>
      </c>
      <c r="F52" s="42">
        <f>F53+F54+F55+F56+F57+F58</f>
        <v>0</v>
      </c>
      <c r="G52" s="42">
        <f t="shared" ref="G52:J52" si="11">G53+G54+G55+G56+G57+G58</f>
        <v>0</v>
      </c>
      <c r="H52" s="42">
        <f t="shared" si="11"/>
        <v>0</v>
      </c>
      <c r="I52" s="44">
        <f t="shared" si="11"/>
        <v>0</v>
      </c>
      <c r="J52" s="44">
        <f t="shared" si="11"/>
        <v>0</v>
      </c>
      <c r="K52" s="14"/>
      <c r="L52" s="14"/>
      <c r="M52" s="14"/>
      <c r="N52" s="5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  <c r="IW52" s="10"/>
      <c r="IX52" s="10"/>
      <c r="IY52" s="10"/>
      <c r="IZ52" s="10"/>
      <c r="JA52" s="10"/>
      <c r="JB52" s="10"/>
      <c r="JC52" s="10"/>
      <c r="JD52" s="10"/>
      <c r="JE52" s="10"/>
      <c r="JF52" s="10"/>
      <c r="JG52" s="10"/>
      <c r="JH52" s="10"/>
      <c r="JI52" s="10"/>
      <c r="JJ52" s="10"/>
      <c r="JK52" s="10"/>
      <c r="JL52" s="10"/>
      <c r="JM52" s="10"/>
      <c r="JN52" s="10"/>
      <c r="JO52" s="10"/>
      <c r="JP52" s="10"/>
      <c r="JQ52" s="10"/>
      <c r="JR52" s="10"/>
      <c r="JS52" s="10"/>
      <c r="JT52" s="10"/>
      <c r="JU52" s="10"/>
      <c r="JV52" s="10"/>
      <c r="JW52" s="10"/>
      <c r="JX52" s="10"/>
      <c r="JY52" s="10"/>
      <c r="JZ52" s="10"/>
      <c r="KA52" s="10"/>
      <c r="KB52" s="10"/>
      <c r="KC52" s="10"/>
      <c r="KD52" s="10"/>
      <c r="KE52" s="10"/>
      <c r="KF52" s="10"/>
      <c r="KG52" s="10"/>
      <c r="KH52" s="10"/>
      <c r="KI52" s="10"/>
      <c r="KJ52" s="10"/>
      <c r="KK52" s="10"/>
      <c r="KL52" s="10"/>
      <c r="KM52" s="10"/>
      <c r="KN52" s="10"/>
      <c r="KO52" s="10"/>
      <c r="KP52" s="10"/>
      <c r="KQ52" s="10"/>
      <c r="KR52" s="10"/>
      <c r="KS52" s="10"/>
      <c r="KT52" s="10"/>
      <c r="KU52" s="10"/>
      <c r="KV52" s="10"/>
      <c r="KW52" s="10"/>
      <c r="KX52" s="10"/>
      <c r="KY52" s="10"/>
      <c r="KZ52" s="10"/>
      <c r="LA52" s="10"/>
      <c r="LB52" s="10"/>
      <c r="LC52" s="10"/>
      <c r="LD52" s="10"/>
      <c r="LE52" s="10"/>
      <c r="LF52" s="10"/>
      <c r="LG52" s="10"/>
      <c r="LH52" s="10"/>
      <c r="LI52" s="10"/>
      <c r="LJ52" s="10"/>
      <c r="LK52" s="10"/>
      <c r="LL52" s="10"/>
      <c r="LM52" s="10"/>
      <c r="LN52" s="10"/>
      <c r="LO52" s="10"/>
      <c r="LP52" s="10"/>
      <c r="LQ52" s="10"/>
      <c r="LR52" s="10"/>
      <c r="LS52" s="10"/>
      <c r="LT52" s="10"/>
      <c r="LU52" s="10"/>
      <c r="LV52" s="10"/>
      <c r="LW52" s="10"/>
      <c r="LX52" s="10"/>
      <c r="LY52" s="10"/>
      <c r="LZ52" s="10"/>
      <c r="MA52" s="10"/>
      <c r="MB52" s="10"/>
      <c r="MC52" s="10"/>
      <c r="MD52" s="10"/>
      <c r="ME52" s="10"/>
      <c r="MF52" s="10"/>
      <c r="MG52" s="10"/>
      <c r="MH52" s="10"/>
      <c r="MI52" s="10"/>
      <c r="MJ52" s="10"/>
      <c r="MK52" s="10"/>
      <c r="ML52" s="10"/>
      <c r="MM52" s="10"/>
      <c r="MN52" s="10"/>
      <c r="MO52" s="10"/>
      <c r="MP52" s="10"/>
      <c r="MQ52" s="10"/>
      <c r="MR52" s="10"/>
      <c r="MS52" s="10"/>
      <c r="MT52" s="10"/>
      <c r="MU52" s="10"/>
      <c r="MV52" s="10"/>
      <c r="MW52" s="10"/>
      <c r="MX52" s="10"/>
      <c r="MY52" s="10"/>
      <c r="MZ52" s="10"/>
      <c r="NA52" s="10"/>
      <c r="NB52" s="10"/>
      <c r="NC52" s="10"/>
      <c r="ND52" s="10"/>
      <c r="NE52" s="10"/>
      <c r="NF52" s="10"/>
      <c r="NG52" s="10"/>
      <c r="NH52" s="10"/>
      <c r="NI52" s="10"/>
      <c r="NJ52" s="10"/>
      <c r="NK52" s="10"/>
      <c r="NL52" s="10"/>
      <c r="NM52" s="10"/>
      <c r="NN52" s="10"/>
      <c r="NO52" s="10"/>
      <c r="NP52" s="10"/>
      <c r="NQ52" s="10"/>
      <c r="NR52" s="10"/>
      <c r="NS52" s="10"/>
      <c r="NT52" s="10"/>
      <c r="NU52" s="10"/>
      <c r="NV52" s="10"/>
      <c r="NW52" s="10"/>
      <c r="NX52" s="10"/>
      <c r="NY52" s="10"/>
      <c r="NZ52" s="10"/>
      <c r="OA52" s="10"/>
      <c r="OB52" s="10"/>
      <c r="OC52" s="10"/>
      <c r="OD52" s="10"/>
      <c r="OE52" s="10"/>
      <c r="OF52" s="10"/>
      <c r="OG52" s="10"/>
      <c r="OH52" s="10"/>
      <c r="OI52" s="10"/>
      <c r="OJ52" s="10"/>
      <c r="OK52" s="10"/>
      <c r="OL52" s="10"/>
      <c r="OM52" s="10"/>
      <c r="ON52" s="10"/>
      <c r="OO52" s="10"/>
      <c r="OP52" s="10"/>
      <c r="OQ52" s="10"/>
      <c r="OR52" s="10"/>
      <c r="OS52" s="10"/>
      <c r="OT52" s="10"/>
      <c r="OU52" s="10"/>
      <c r="OV52" s="10"/>
      <c r="OW52" s="10"/>
      <c r="OX52" s="10"/>
      <c r="OY52" s="10"/>
      <c r="OZ52" s="10"/>
      <c r="PA52" s="10"/>
      <c r="PB52" s="10"/>
      <c r="PC52" s="10"/>
      <c r="PD52" s="10"/>
      <c r="PE52" s="10"/>
    </row>
    <row r="53" spans="1:421" s="23" customFormat="1" ht="22.9" customHeight="1" x14ac:dyDescent="0.2">
      <c r="A53" s="215"/>
      <c r="B53" s="233"/>
      <c r="C53" s="218"/>
      <c r="D53" s="124" t="s">
        <v>2</v>
      </c>
      <c r="E53" s="148">
        <f t="shared" si="5"/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14"/>
      <c r="L53" s="14"/>
      <c r="M53" s="14"/>
      <c r="N53" s="5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  <c r="IW53" s="10"/>
      <c r="IX53" s="10"/>
      <c r="IY53" s="10"/>
      <c r="IZ53" s="10"/>
      <c r="JA53" s="10"/>
      <c r="JB53" s="10"/>
      <c r="JC53" s="10"/>
      <c r="JD53" s="10"/>
      <c r="JE53" s="10"/>
      <c r="JF53" s="10"/>
      <c r="JG53" s="10"/>
      <c r="JH53" s="10"/>
      <c r="JI53" s="10"/>
      <c r="JJ53" s="10"/>
      <c r="JK53" s="10"/>
      <c r="JL53" s="10"/>
      <c r="JM53" s="10"/>
      <c r="JN53" s="10"/>
      <c r="JO53" s="10"/>
      <c r="JP53" s="10"/>
      <c r="JQ53" s="10"/>
      <c r="JR53" s="10"/>
      <c r="JS53" s="10"/>
      <c r="JT53" s="10"/>
      <c r="JU53" s="10"/>
      <c r="JV53" s="10"/>
      <c r="JW53" s="10"/>
      <c r="JX53" s="10"/>
      <c r="JY53" s="10"/>
      <c r="JZ53" s="10"/>
      <c r="KA53" s="10"/>
      <c r="KB53" s="10"/>
      <c r="KC53" s="10"/>
      <c r="KD53" s="10"/>
      <c r="KE53" s="10"/>
      <c r="KF53" s="10"/>
      <c r="KG53" s="10"/>
      <c r="KH53" s="10"/>
      <c r="KI53" s="10"/>
      <c r="KJ53" s="10"/>
      <c r="KK53" s="10"/>
      <c r="KL53" s="10"/>
      <c r="KM53" s="10"/>
      <c r="KN53" s="10"/>
      <c r="KO53" s="10"/>
      <c r="KP53" s="10"/>
      <c r="KQ53" s="10"/>
      <c r="KR53" s="10"/>
      <c r="KS53" s="10"/>
      <c r="KT53" s="10"/>
      <c r="KU53" s="10"/>
      <c r="KV53" s="10"/>
      <c r="KW53" s="10"/>
      <c r="KX53" s="10"/>
      <c r="KY53" s="10"/>
      <c r="KZ53" s="10"/>
      <c r="LA53" s="10"/>
      <c r="LB53" s="10"/>
      <c r="LC53" s="10"/>
      <c r="LD53" s="10"/>
      <c r="LE53" s="10"/>
      <c r="LF53" s="10"/>
      <c r="LG53" s="10"/>
      <c r="LH53" s="10"/>
      <c r="LI53" s="10"/>
      <c r="LJ53" s="10"/>
      <c r="LK53" s="10"/>
      <c r="LL53" s="10"/>
      <c r="LM53" s="10"/>
      <c r="LN53" s="10"/>
      <c r="LO53" s="10"/>
      <c r="LP53" s="10"/>
      <c r="LQ53" s="10"/>
      <c r="LR53" s="10"/>
      <c r="LS53" s="10"/>
      <c r="LT53" s="10"/>
      <c r="LU53" s="10"/>
      <c r="LV53" s="10"/>
      <c r="LW53" s="10"/>
      <c r="LX53" s="10"/>
      <c r="LY53" s="10"/>
      <c r="LZ53" s="10"/>
      <c r="MA53" s="10"/>
      <c r="MB53" s="10"/>
      <c r="MC53" s="10"/>
      <c r="MD53" s="10"/>
      <c r="ME53" s="10"/>
      <c r="MF53" s="10"/>
      <c r="MG53" s="10"/>
      <c r="MH53" s="10"/>
      <c r="MI53" s="10"/>
      <c r="MJ53" s="10"/>
      <c r="MK53" s="10"/>
      <c r="ML53" s="10"/>
      <c r="MM53" s="10"/>
      <c r="MN53" s="10"/>
      <c r="MO53" s="10"/>
      <c r="MP53" s="10"/>
      <c r="MQ53" s="10"/>
      <c r="MR53" s="10"/>
      <c r="MS53" s="10"/>
      <c r="MT53" s="10"/>
      <c r="MU53" s="10"/>
      <c r="MV53" s="10"/>
      <c r="MW53" s="10"/>
      <c r="MX53" s="10"/>
      <c r="MY53" s="10"/>
      <c r="MZ53" s="10"/>
      <c r="NA53" s="10"/>
      <c r="NB53" s="10"/>
      <c r="NC53" s="10"/>
      <c r="ND53" s="10"/>
      <c r="NE53" s="10"/>
      <c r="NF53" s="10"/>
      <c r="NG53" s="10"/>
      <c r="NH53" s="10"/>
      <c r="NI53" s="10"/>
      <c r="NJ53" s="10"/>
      <c r="NK53" s="10"/>
      <c r="NL53" s="10"/>
      <c r="NM53" s="10"/>
      <c r="NN53" s="10"/>
      <c r="NO53" s="10"/>
      <c r="NP53" s="10"/>
      <c r="NQ53" s="10"/>
      <c r="NR53" s="10"/>
      <c r="NS53" s="10"/>
      <c r="NT53" s="10"/>
      <c r="NU53" s="10"/>
      <c r="NV53" s="10"/>
      <c r="NW53" s="10"/>
      <c r="NX53" s="10"/>
      <c r="NY53" s="10"/>
      <c r="NZ53" s="10"/>
      <c r="OA53" s="10"/>
      <c r="OB53" s="10"/>
      <c r="OC53" s="10"/>
      <c r="OD53" s="10"/>
      <c r="OE53" s="10"/>
      <c r="OF53" s="10"/>
      <c r="OG53" s="10"/>
      <c r="OH53" s="10"/>
      <c r="OI53" s="10"/>
      <c r="OJ53" s="10"/>
      <c r="OK53" s="10"/>
      <c r="OL53" s="10"/>
      <c r="OM53" s="10"/>
      <c r="ON53" s="10"/>
      <c r="OO53" s="10"/>
      <c r="OP53" s="10"/>
      <c r="OQ53" s="10"/>
      <c r="OR53" s="10"/>
      <c r="OS53" s="10"/>
      <c r="OT53" s="10"/>
      <c r="OU53" s="10"/>
      <c r="OV53" s="10"/>
      <c r="OW53" s="10"/>
      <c r="OX53" s="10"/>
      <c r="OY53" s="10"/>
      <c r="OZ53" s="10"/>
      <c r="PA53" s="10"/>
      <c r="PB53" s="10"/>
      <c r="PC53" s="10"/>
      <c r="PD53" s="10"/>
      <c r="PE53" s="10"/>
    </row>
    <row r="54" spans="1:421" s="23" customFormat="1" ht="21.6" customHeight="1" x14ac:dyDescent="0.2">
      <c r="A54" s="215"/>
      <c r="B54" s="233"/>
      <c r="C54" s="218"/>
      <c r="D54" s="124" t="s">
        <v>6</v>
      </c>
      <c r="E54" s="148">
        <f t="shared" si="5"/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14"/>
      <c r="L54" s="14"/>
      <c r="M54" s="14"/>
      <c r="N54" s="5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  <c r="IW54" s="10"/>
      <c r="IX54" s="10"/>
      <c r="IY54" s="10"/>
      <c r="IZ54" s="10"/>
      <c r="JA54" s="10"/>
      <c r="JB54" s="10"/>
      <c r="JC54" s="10"/>
      <c r="JD54" s="10"/>
      <c r="JE54" s="10"/>
      <c r="JF54" s="10"/>
      <c r="JG54" s="10"/>
      <c r="JH54" s="10"/>
      <c r="JI54" s="10"/>
      <c r="JJ54" s="10"/>
      <c r="JK54" s="10"/>
      <c r="JL54" s="10"/>
      <c r="JM54" s="10"/>
      <c r="JN54" s="10"/>
      <c r="JO54" s="10"/>
      <c r="JP54" s="10"/>
      <c r="JQ54" s="10"/>
      <c r="JR54" s="10"/>
      <c r="JS54" s="10"/>
      <c r="JT54" s="10"/>
      <c r="JU54" s="10"/>
      <c r="JV54" s="10"/>
      <c r="JW54" s="10"/>
      <c r="JX54" s="10"/>
      <c r="JY54" s="10"/>
      <c r="JZ54" s="10"/>
      <c r="KA54" s="10"/>
      <c r="KB54" s="10"/>
      <c r="KC54" s="10"/>
      <c r="KD54" s="10"/>
      <c r="KE54" s="10"/>
      <c r="KF54" s="10"/>
      <c r="KG54" s="10"/>
      <c r="KH54" s="10"/>
      <c r="KI54" s="10"/>
      <c r="KJ54" s="10"/>
      <c r="KK54" s="10"/>
      <c r="KL54" s="10"/>
      <c r="KM54" s="10"/>
      <c r="KN54" s="10"/>
      <c r="KO54" s="10"/>
      <c r="KP54" s="10"/>
      <c r="KQ54" s="10"/>
      <c r="KR54" s="10"/>
      <c r="KS54" s="10"/>
      <c r="KT54" s="10"/>
      <c r="KU54" s="10"/>
      <c r="KV54" s="10"/>
      <c r="KW54" s="10"/>
      <c r="KX54" s="10"/>
      <c r="KY54" s="10"/>
      <c r="KZ54" s="10"/>
      <c r="LA54" s="10"/>
      <c r="LB54" s="10"/>
      <c r="LC54" s="10"/>
      <c r="LD54" s="10"/>
      <c r="LE54" s="10"/>
      <c r="LF54" s="10"/>
      <c r="LG54" s="10"/>
      <c r="LH54" s="10"/>
      <c r="LI54" s="10"/>
      <c r="LJ54" s="10"/>
      <c r="LK54" s="10"/>
      <c r="LL54" s="10"/>
      <c r="LM54" s="10"/>
      <c r="LN54" s="10"/>
      <c r="LO54" s="10"/>
      <c r="LP54" s="10"/>
      <c r="LQ54" s="10"/>
      <c r="LR54" s="10"/>
      <c r="LS54" s="10"/>
      <c r="LT54" s="10"/>
      <c r="LU54" s="10"/>
      <c r="LV54" s="10"/>
      <c r="LW54" s="10"/>
      <c r="LX54" s="10"/>
      <c r="LY54" s="10"/>
      <c r="LZ54" s="10"/>
      <c r="MA54" s="10"/>
      <c r="MB54" s="10"/>
      <c r="MC54" s="10"/>
      <c r="MD54" s="10"/>
      <c r="ME54" s="10"/>
      <c r="MF54" s="10"/>
      <c r="MG54" s="10"/>
      <c r="MH54" s="10"/>
      <c r="MI54" s="10"/>
      <c r="MJ54" s="10"/>
      <c r="MK54" s="10"/>
      <c r="ML54" s="10"/>
      <c r="MM54" s="10"/>
      <c r="MN54" s="10"/>
      <c r="MO54" s="10"/>
      <c r="MP54" s="10"/>
      <c r="MQ54" s="10"/>
      <c r="MR54" s="10"/>
      <c r="MS54" s="10"/>
      <c r="MT54" s="10"/>
      <c r="MU54" s="10"/>
      <c r="MV54" s="10"/>
      <c r="MW54" s="10"/>
      <c r="MX54" s="10"/>
      <c r="MY54" s="10"/>
      <c r="MZ54" s="10"/>
      <c r="NA54" s="10"/>
      <c r="NB54" s="10"/>
      <c r="NC54" s="10"/>
      <c r="ND54" s="10"/>
      <c r="NE54" s="10"/>
      <c r="NF54" s="10"/>
      <c r="NG54" s="10"/>
      <c r="NH54" s="10"/>
      <c r="NI54" s="10"/>
      <c r="NJ54" s="10"/>
      <c r="NK54" s="10"/>
      <c r="NL54" s="10"/>
      <c r="NM54" s="10"/>
      <c r="NN54" s="10"/>
      <c r="NO54" s="10"/>
      <c r="NP54" s="10"/>
      <c r="NQ54" s="10"/>
      <c r="NR54" s="10"/>
      <c r="NS54" s="10"/>
      <c r="NT54" s="10"/>
      <c r="NU54" s="10"/>
      <c r="NV54" s="10"/>
      <c r="NW54" s="10"/>
      <c r="NX54" s="10"/>
      <c r="NY54" s="10"/>
      <c r="NZ54" s="10"/>
      <c r="OA54" s="10"/>
      <c r="OB54" s="10"/>
      <c r="OC54" s="10"/>
      <c r="OD54" s="10"/>
      <c r="OE54" s="10"/>
      <c r="OF54" s="10"/>
      <c r="OG54" s="10"/>
      <c r="OH54" s="10"/>
      <c r="OI54" s="10"/>
      <c r="OJ54" s="10"/>
      <c r="OK54" s="10"/>
      <c r="OL54" s="10"/>
      <c r="OM54" s="10"/>
      <c r="ON54" s="10"/>
      <c r="OO54" s="10"/>
      <c r="OP54" s="10"/>
      <c r="OQ54" s="10"/>
      <c r="OR54" s="10"/>
      <c r="OS54" s="10"/>
      <c r="OT54" s="10"/>
      <c r="OU54" s="10"/>
      <c r="OV54" s="10"/>
      <c r="OW54" s="10"/>
      <c r="OX54" s="10"/>
      <c r="OY54" s="10"/>
      <c r="OZ54" s="10"/>
      <c r="PA54" s="10"/>
      <c r="PB54" s="10"/>
      <c r="PC54" s="10"/>
      <c r="PD54" s="10"/>
      <c r="PE54" s="10"/>
    </row>
    <row r="55" spans="1:421" s="23" customFormat="1" ht="26.45" customHeight="1" x14ac:dyDescent="0.2">
      <c r="A55" s="215"/>
      <c r="B55" s="233"/>
      <c r="C55" s="218"/>
      <c r="D55" s="124" t="s">
        <v>4</v>
      </c>
      <c r="E55" s="148">
        <f>SUM(F55:J55)</f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14"/>
      <c r="L55" s="14"/>
      <c r="M55" s="14"/>
      <c r="N55" s="5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  <c r="IW55" s="10"/>
      <c r="IX55" s="10"/>
      <c r="IY55" s="10"/>
      <c r="IZ55" s="10"/>
      <c r="JA55" s="10"/>
      <c r="JB55" s="10"/>
      <c r="JC55" s="10"/>
      <c r="JD55" s="10"/>
      <c r="JE55" s="10"/>
      <c r="JF55" s="10"/>
      <c r="JG55" s="10"/>
      <c r="JH55" s="10"/>
      <c r="JI55" s="10"/>
      <c r="JJ55" s="10"/>
      <c r="JK55" s="10"/>
      <c r="JL55" s="10"/>
      <c r="JM55" s="10"/>
      <c r="JN55" s="10"/>
      <c r="JO55" s="10"/>
      <c r="JP55" s="10"/>
      <c r="JQ55" s="10"/>
      <c r="JR55" s="10"/>
      <c r="JS55" s="10"/>
      <c r="JT55" s="10"/>
      <c r="JU55" s="10"/>
      <c r="JV55" s="10"/>
      <c r="JW55" s="10"/>
      <c r="JX55" s="10"/>
      <c r="JY55" s="10"/>
      <c r="JZ55" s="10"/>
      <c r="KA55" s="10"/>
      <c r="KB55" s="10"/>
      <c r="KC55" s="10"/>
      <c r="KD55" s="10"/>
      <c r="KE55" s="10"/>
      <c r="KF55" s="10"/>
      <c r="KG55" s="10"/>
      <c r="KH55" s="10"/>
      <c r="KI55" s="10"/>
      <c r="KJ55" s="10"/>
      <c r="KK55" s="10"/>
      <c r="KL55" s="10"/>
      <c r="KM55" s="10"/>
      <c r="KN55" s="10"/>
      <c r="KO55" s="10"/>
      <c r="KP55" s="10"/>
      <c r="KQ55" s="10"/>
      <c r="KR55" s="10"/>
      <c r="KS55" s="10"/>
      <c r="KT55" s="10"/>
      <c r="KU55" s="10"/>
      <c r="KV55" s="10"/>
      <c r="KW55" s="10"/>
      <c r="KX55" s="10"/>
      <c r="KY55" s="10"/>
      <c r="KZ55" s="10"/>
      <c r="LA55" s="10"/>
      <c r="LB55" s="10"/>
      <c r="LC55" s="10"/>
      <c r="LD55" s="10"/>
      <c r="LE55" s="10"/>
      <c r="LF55" s="10"/>
      <c r="LG55" s="10"/>
      <c r="LH55" s="10"/>
      <c r="LI55" s="10"/>
      <c r="LJ55" s="10"/>
      <c r="LK55" s="10"/>
      <c r="LL55" s="10"/>
      <c r="LM55" s="10"/>
      <c r="LN55" s="10"/>
      <c r="LO55" s="10"/>
      <c r="LP55" s="10"/>
      <c r="LQ55" s="10"/>
      <c r="LR55" s="10"/>
      <c r="LS55" s="10"/>
      <c r="LT55" s="10"/>
      <c r="LU55" s="10"/>
      <c r="LV55" s="10"/>
      <c r="LW55" s="10"/>
      <c r="LX55" s="10"/>
      <c r="LY55" s="10"/>
      <c r="LZ55" s="10"/>
      <c r="MA55" s="10"/>
      <c r="MB55" s="10"/>
      <c r="MC55" s="10"/>
      <c r="MD55" s="10"/>
      <c r="ME55" s="10"/>
      <c r="MF55" s="10"/>
      <c r="MG55" s="10"/>
      <c r="MH55" s="10"/>
      <c r="MI55" s="10"/>
      <c r="MJ55" s="10"/>
      <c r="MK55" s="10"/>
      <c r="ML55" s="10"/>
      <c r="MM55" s="10"/>
      <c r="MN55" s="10"/>
      <c r="MO55" s="10"/>
      <c r="MP55" s="10"/>
      <c r="MQ55" s="10"/>
      <c r="MR55" s="10"/>
      <c r="MS55" s="10"/>
      <c r="MT55" s="10"/>
      <c r="MU55" s="10"/>
      <c r="MV55" s="10"/>
      <c r="MW55" s="10"/>
      <c r="MX55" s="10"/>
      <c r="MY55" s="10"/>
      <c r="MZ55" s="10"/>
      <c r="NA55" s="10"/>
      <c r="NB55" s="10"/>
      <c r="NC55" s="10"/>
      <c r="ND55" s="10"/>
      <c r="NE55" s="10"/>
      <c r="NF55" s="10"/>
      <c r="NG55" s="10"/>
      <c r="NH55" s="10"/>
      <c r="NI55" s="10"/>
      <c r="NJ55" s="10"/>
      <c r="NK55" s="10"/>
      <c r="NL55" s="10"/>
      <c r="NM55" s="10"/>
      <c r="NN55" s="10"/>
      <c r="NO55" s="10"/>
      <c r="NP55" s="10"/>
      <c r="NQ55" s="10"/>
      <c r="NR55" s="10"/>
      <c r="NS55" s="10"/>
      <c r="NT55" s="10"/>
      <c r="NU55" s="10"/>
      <c r="NV55" s="10"/>
      <c r="NW55" s="10"/>
      <c r="NX55" s="10"/>
      <c r="NY55" s="10"/>
      <c r="NZ55" s="10"/>
      <c r="OA55" s="10"/>
      <c r="OB55" s="10"/>
      <c r="OC55" s="10"/>
      <c r="OD55" s="10"/>
      <c r="OE55" s="10"/>
      <c r="OF55" s="10"/>
      <c r="OG55" s="10"/>
      <c r="OH55" s="10"/>
      <c r="OI55" s="10"/>
      <c r="OJ55" s="10"/>
      <c r="OK55" s="10"/>
      <c r="OL55" s="10"/>
      <c r="OM55" s="10"/>
      <c r="ON55" s="10"/>
      <c r="OO55" s="10"/>
      <c r="OP55" s="10"/>
      <c r="OQ55" s="10"/>
      <c r="OR55" s="10"/>
      <c r="OS55" s="10"/>
      <c r="OT55" s="10"/>
      <c r="OU55" s="10"/>
      <c r="OV55" s="10"/>
      <c r="OW55" s="10"/>
      <c r="OX55" s="10"/>
      <c r="OY55" s="10"/>
      <c r="OZ55" s="10"/>
      <c r="PA55" s="10"/>
      <c r="PB55" s="10"/>
      <c r="PC55" s="10"/>
      <c r="PD55" s="10"/>
      <c r="PE55" s="10"/>
    </row>
    <row r="56" spans="1:421" s="23" customFormat="1" ht="33.6" customHeight="1" x14ac:dyDescent="0.2">
      <c r="A56" s="215"/>
      <c r="B56" s="233"/>
      <c r="C56" s="218"/>
      <c r="D56" s="124" t="s">
        <v>18</v>
      </c>
      <c r="E56" s="148">
        <f t="shared" si="5"/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14"/>
      <c r="L56" s="14"/>
      <c r="M56" s="14"/>
      <c r="N56" s="5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  <c r="IW56" s="10"/>
      <c r="IX56" s="10"/>
      <c r="IY56" s="10"/>
      <c r="IZ56" s="10"/>
      <c r="JA56" s="10"/>
      <c r="JB56" s="10"/>
      <c r="JC56" s="10"/>
      <c r="JD56" s="10"/>
      <c r="JE56" s="10"/>
      <c r="JF56" s="10"/>
      <c r="JG56" s="10"/>
      <c r="JH56" s="10"/>
      <c r="JI56" s="10"/>
      <c r="JJ56" s="10"/>
      <c r="JK56" s="10"/>
      <c r="JL56" s="10"/>
      <c r="JM56" s="10"/>
      <c r="JN56" s="10"/>
      <c r="JO56" s="10"/>
      <c r="JP56" s="10"/>
      <c r="JQ56" s="10"/>
      <c r="JR56" s="10"/>
      <c r="JS56" s="10"/>
      <c r="JT56" s="10"/>
      <c r="JU56" s="10"/>
      <c r="JV56" s="10"/>
      <c r="JW56" s="10"/>
      <c r="JX56" s="10"/>
      <c r="JY56" s="10"/>
      <c r="JZ56" s="10"/>
      <c r="KA56" s="10"/>
      <c r="KB56" s="10"/>
      <c r="KC56" s="10"/>
      <c r="KD56" s="10"/>
      <c r="KE56" s="10"/>
      <c r="KF56" s="10"/>
      <c r="KG56" s="10"/>
      <c r="KH56" s="10"/>
      <c r="KI56" s="10"/>
      <c r="KJ56" s="10"/>
      <c r="KK56" s="10"/>
      <c r="KL56" s="10"/>
      <c r="KM56" s="10"/>
      <c r="KN56" s="10"/>
      <c r="KO56" s="10"/>
      <c r="KP56" s="10"/>
      <c r="KQ56" s="10"/>
      <c r="KR56" s="10"/>
      <c r="KS56" s="10"/>
      <c r="KT56" s="10"/>
      <c r="KU56" s="10"/>
      <c r="KV56" s="10"/>
      <c r="KW56" s="10"/>
      <c r="KX56" s="10"/>
      <c r="KY56" s="10"/>
      <c r="KZ56" s="10"/>
      <c r="LA56" s="10"/>
      <c r="LB56" s="10"/>
      <c r="LC56" s="10"/>
      <c r="LD56" s="10"/>
      <c r="LE56" s="10"/>
      <c r="LF56" s="10"/>
      <c r="LG56" s="10"/>
      <c r="LH56" s="10"/>
      <c r="LI56" s="10"/>
      <c r="LJ56" s="10"/>
      <c r="LK56" s="10"/>
      <c r="LL56" s="10"/>
      <c r="LM56" s="10"/>
      <c r="LN56" s="10"/>
      <c r="LO56" s="10"/>
      <c r="LP56" s="10"/>
      <c r="LQ56" s="10"/>
      <c r="LR56" s="10"/>
      <c r="LS56" s="10"/>
      <c r="LT56" s="10"/>
      <c r="LU56" s="10"/>
      <c r="LV56" s="10"/>
      <c r="LW56" s="10"/>
      <c r="LX56" s="10"/>
      <c r="LY56" s="10"/>
      <c r="LZ56" s="10"/>
      <c r="MA56" s="10"/>
      <c r="MB56" s="10"/>
      <c r="MC56" s="10"/>
      <c r="MD56" s="10"/>
      <c r="ME56" s="10"/>
      <c r="MF56" s="10"/>
      <c r="MG56" s="10"/>
      <c r="MH56" s="10"/>
      <c r="MI56" s="10"/>
      <c r="MJ56" s="10"/>
      <c r="MK56" s="10"/>
      <c r="ML56" s="10"/>
      <c r="MM56" s="10"/>
      <c r="MN56" s="10"/>
      <c r="MO56" s="10"/>
      <c r="MP56" s="10"/>
      <c r="MQ56" s="10"/>
      <c r="MR56" s="10"/>
      <c r="MS56" s="10"/>
      <c r="MT56" s="10"/>
      <c r="MU56" s="10"/>
      <c r="MV56" s="10"/>
      <c r="MW56" s="10"/>
      <c r="MX56" s="10"/>
      <c r="MY56" s="10"/>
      <c r="MZ56" s="10"/>
      <c r="NA56" s="10"/>
      <c r="NB56" s="10"/>
      <c r="NC56" s="10"/>
      <c r="ND56" s="10"/>
      <c r="NE56" s="10"/>
      <c r="NF56" s="10"/>
      <c r="NG56" s="10"/>
      <c r="NH56" s="10"/>
      <c r="NI56" s="10"/>
      <c r="NJ56" s="10"/>
      <c r="NK56" s="10"/>
      <c r="NL56" s="10"/>
      <c r="NM56" s="10"/>
      <c r="NN56" s="10"/>
      <c r="NO56" s="10"/>
      <c r="NP56" s="10"/>
      <c r="NQ56" s="10"/>
      <c r="NR56" s="10"/>
      <c r="NS56" s="10"/>
      <c r="NT56" s="10"/>
      <c r="NU56" s="10"/>
      <c r="NV56" s="10"/>
      <c r="NW56" s="10"/>
      <c r="NX56" s="10"/>
      <c r="NY56" s="10"/>
      <c r="NZ56" s="10"/>
      <c r="OA56" s="10"/>
      <c r="OB56" s="10"/>
      <c r="OC56" s="10"/>
      <c r="OD56" s="10"/>
      <c r="OE56" s="10"/>
      <c r="OF56" s="10"/>
      <c r="OG56" s="10"/>
      <c r="OH56" s="10"/>
      <c r="OI56" s="10"/>
      <c r="OJ56" s="10"/>
      <c r="OK56" s="10"/>
      <c r="OL56" s="10"/>
      <c r="OM56" s="10"/>
      <c r="ON56" s="10"/>
      <c r="OO56" s="10"/>
      <c r="OP56" s="10"/>
      <c r="OQ56" s="10"/>
      <c r="OR56" s="10"/>
      <c r="OS56" s="10"/>
      <c r="OT56" s="10"/>
      <c r="OU56" s="10"/>
      <c r="OV56" s="10"/>
      <c r="OW56" s="10"/>
      <c r="OX56" s="10"/>
      <c r="OY56" s="10"/>
      <c r="OZ56" s="10"/>
      <c r="PA56" s="10"/>
      <c r="PB56" s="10"/>
      <c r="PC56" s="10"/>
      <c r="PD56" s="10"/>
      <c r="PE56" s="10"/>
    </row>
    <row r="57" spans="1:421" s="23" customFormat="1" ht="21.6" customHeight="1" x14ac:dyDescent="0.2">
      <c r="A57" s="215"/>
      <c r="B57" s="233"/>
      <c r="C57" s="218"/>
      <c r="D57" s="124" t="s">
        <v>19</v>
      </c>
      <c r="E57" s="148">
        <f t="shared" si="5"/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14"/>
      <c r="L57" s="14"/>
      <c r="M57" s="14"/>
      <c r="N57" s="5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  <c r="IU57" s="10"/>
      <c r="IV57" s="10"/>
      <c r="IW57" s="10"/>
      <c r="IX57" s="10"/>
      <c r="IY57" s="10"/>
      <c r="IZ57" s="10"/>
      <c r="JA57" s="10"/>
      <c r="JB57" s="10"/>
      <c r="JC57" s="10"/>
      <c r="JD57" s="10"/>
      <c r="JE57" s="10"/>
      <c r="JF57" s="10"/>
      <c r="JG57" s="10"/>
      <c r="JH57" s="10"/>
      <c r="JI57" s="10"/>
      <c r="JJ57" s="10"/>
      <c r="JK57" s="10"/>
      <c r="JL57" s="10"/>
      <c r="JM57" s="10"/>
      <c r="JN57" s="10"/>
      <c r="JO57" s="10"/>
      <c r="JP57" s="10"/>
      <c r="JQ57" s="10"/>
      <c r="JR57" s="10"/>
      <c r="JS57" s="10"/>
      <c r="JT57" s="10"/>
      <c r="JU57" s="10"/>
      <c r="JV57" s="10"/>
      <c r="JW57" s="10"/>
      <c r="JX57" s="10"/>
      <c r="JY57" s="10"/>
      <c r="JZ57" s="10"/>
      <c r="KA57" s="10"/>
      <c r="KB57" s="10"/>
      <c r="KC57" s="10"/>
      <c r="KD57" s="10"/>
      <c r="KE57" s="10"/>
      <c r="KF57" s="10"/>
      <c r="KG57" s="10"/>
      <c r="KH57" s="10"/>
      <c r="KI57" s="10"/>
      <c r="KJ57" s="10"/>
      <c r="KK57" s="10"/>
      <c r="KL57" s="10"/>
      <c r="KM57" s="10"/>
      <c r="KN57" s="10"/>
      <c r="KO57" s="10"/>
      <c r="KP57" s="10"/>
      <c r="KQ57" s="10"/>
      <c r="KR57" s="10"/>
      <c r="KS57" s="10"/>
      <c r="KT57" s="10"/>
      <c r="KU57" s="10"/>
      <c r="KV57" s="10"/>
      <c r="KW57" s="10"/>
      <c r="KX57" s="10"/>
      <c r="KY57" s="10"/>
      <c r="KZ57" s="10"/>
      <c r="LA57" s="10"/>
      <c r="LB57" s="10"/>
      <c r="LC57" s="10"/>
      <c r="LD57" s="10"/>
      <c r="LE57" s="10"/>
      <c r="LF57" s="10"/>
      <c r="LG57" s="10"/>
      <c r="LH57" s="10"/>
      <c r="LI57" s="10"/>
      <c r="LJ57" s="10"/>
      <c r="LK57" s="10"/>
      <c r="LL57" s="10"/>
      <c r="LM57" s="10"/>
      <c r="LN57" s="10"/>
      <c r="LO57" s="10"/>
      <c r="LP57" s="10"/>
      <c r="LQ57" s="10"/>
      <c r="LR57" s="10"/>
      <c r="LS57" s="10"/>
      <c r="LT57" s="10"/>
      <c r="LU57" s="10"/>
      <c r="LV57" s="10"/>
      <c r="LW57" s="10"/>
      <c r="LX57" s="10"/>
      <c r="LY57" s="10"/>
      <c r="LZ57" s="10"/>
      <c r="MA57" s="10"/>
      <c r="MB57" s="10"/>
      <c r="MC57" s="10"/>
      <c r="MD57" s="10"/>
      <c r="ME57" s="10"/>
      <c r="MF57" s="10"/>
      <c r="MG57" s="10"/>
      <c r="MH57" s="10"/>
      <c r="MI57" s="10"/>
      <c r="MJ57" s="10"/>
      <c r="MK57" s="10"/>
      <c r="ML57" s="10"/>
      <c r="MM57" s="10"/>
      <c r="MN57" s="10"/>
      <c r="MO57" s="10"/>
      <c r="MP57" s="10"/>
      <c r="MQ57" s="10"/>
      <c r="MR57" s="10"/>
      <c r="MS57" s="10"/>
      <c r="MT57" s="10"/>
      <c r="MU57" s="10"/>
      <c r="MV57" s="10"/>
      <c r="MW57" s="10"/>
      <c r="MX57" s="10"/>
      <c r="MY57" s="10"/>
      <c r="MZ57" s="10"/>
      <c r="NA57" s="10"/>
      <c r="NB57" s="10"/>
      <c r="NC57" s="10"/>
      <c r="ND57" s="10"/>
      <c r="NE57" s="10"/>
      <c r="NF57" s="10"/>
      <c r="NG57" s="10"/>
      <c r="NH57" s="10"/>
      <c r="NI57" s="10"/>
      <c r="NJ57" s="10"/>
      <c r="NK57" s="10"/>
      <c r="NL57" s="10"/>
      <c r="NM57" s="10"/>
      <c r="NN57" s="10"/>
      <c r="NO57" s="10"/>
      <c r="NP57" s="10"/>
      <c r="NQ57" s="10"/>
      <c r="NR57" s="10"/>
      <c r="NS57" s="10"/>
      <c r="NT57" s="10"/>
      <c r="NU57" s="10"/>
      <c r="NV57" s="10"/>
      <c r="NW57" s="10"/>
      <c r="NX57" s="10"/>
      <c r="NY57" s="10"/>
      <c r="NZ57" s="10"/>
      <c r="OA57" s="10"/>
      <c r="OB57" s="10"/>
      <c r="OC57" s="10"/>
      <c r="OD57" s="10"/>
      <c r="OE57" s="10"/>
      <c r="OF57" s="10"/>
      <c r="OG57" s="10"/>
      <c r="OH57" s="10"/>
      <c r="OI57" s="10"/>
      <c r="OJ57" s="10"/>
      <c r="OK57" s="10"/>
      <c r="OL57" s="10"/>
      <c r="OM57" s="10"/>
      <c r="ON57" s="10"/>
      <c r="OO57" s="10"/>
      <c r="OP57" s="10"/>
      <c r="OQ57" s="10"/>
      <c r="OR57" s="10"/>
      <c r="OS57" s="10"/>
      <c r="OT57" s="10"/>
      <c r="OU57" s="10"/>
      <c r="OV57" s="10"/>
      <c r="OW57" s="10"/>
      <c r="OX57" s="10"/>
      <c r="OY57" s="10"/>
      <c r="OZ57" s="10"/>
      <c r="PA57" s="10"/>
      <c r="PB57" s="10"/>
      <c r="PC57" s="10"/>
      <c r="PD57" s="10"/>
      <c r="PE57" s="10"/>
    </row>
    <row r="58" spans="1:421" s="23" customFormat="1" ht="24.6" customHeight="1" x14ac:dyDescent="0.2">
      <c r="A58" s="216"/>
      <c r="B58" s="234"/>
      <c r="C58" s="219"/>
      <c r="D58" s="124" t="s">
        <v>7</v>
      </c>
      <c r="E58" s="148">
        <v>0</v>
      </c>
      <c r="F58" s="34">
        <v>0</v>
      </c>
      <c r="G58" s="34">
        <v>0</v>
      </c>
      <c r="H58" s="34">
        <v>0</v>
      </c>
      <c r="I58" s="25">
        <v>0</v>
      </c>
      <c r="J58" s="25">
        <v>0</v>
      </c>
      <c r="K58" s="14"/>
      <c r="L58" s="14"/>
      <c r="M58" s="14"/>
      <c r="N58" s="5">
        <f>I58</f>
        <v>0</v>
      </c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  <c r="IU58" s="10"/>
      <c r="IV58" s="10"/>
      <c r="IW58" s="10"/>
      <c r="IX58" s="10"/>
      <c r="IY58" s="10"/>
      <c r="IZ58" s="10"/>
      <c r="JA58" s="10"/>
      <c r="JB58" s="10"/>
      <c r="JC58" s="10"/>
      <c r="JD58" s="10"/>
      <c r="JE58" s="10"/>
      <c r="JF58" s="10"/>
      <c r="JG58" s="10"/>
      <c r="JH58" s="10"/>
      <c r="JI58" s="10"/>
      <c r="JJ58" s="10"/>
      <c r="JK58" s="10"/>
      <c r="JL58" s="10"/>
      <c r="JM58" s="10"/>
      <c r="JN58" s="10"/>
      <c r="JO58" s="10"/>
      <c r="JP58" s="10"/>
      <c r="JQ58" s="10"/>
      <c r="JR58" s="10"/>
      <c r="JS58" s="10"/>
      <c r="JT58" s="10"/>
      <c r="JU58" s="10"/>
      <c r="JV58" s="10"/>
      <c r="JW58" s="10"/>
      <c r="JX58" s="10"/>
      <c r="JY58" s="10"/>
      <c r="JZ58" s="10"/>
      <c r="KA58" s="10"/>
      <c r="KB58" s="10"/>
      <c r="KC58" s="10"/>
      <c r="KD58" s="10"/>
      <c r="KE58" s="10"/>
      <c r="KF58" s="10"/>
      <c r="KG58" s="10"/>
      <c r="KH58" s="10"/>
      <c r="KI58" s="10"/>
      <c r="KJ58" s="10"/>
      <c r="KK58" s="10"/>
      <c r="KL58" s="10"/>
      <c r="KM58" s="10"/>
      <c r="KN58" s="10"/>
      <c r="KO58" s="10"/>
      <c r="KP58" s="10"/>
      <c r="KQ58" s="10"/>
      <c r="KR58" s="10"/>
      <c r="KS58" s="10"/>
      <c r="KT58" s="10"/>
      <c r="KU58" s="10"/>
      <c r="KV58" s="10"/>
      <c r="KW58" s="10"/>
      <c r="KX58" s="10"/>
      <c r="KY58" s="10"/>
      <c r="KZ58" s="10"/>
      <c r="LA58" s="10"/>
      <c r="LB58" s="10"/>
      <c r="LC58" s="10"/>
      <c r="LD58" s="10"/>
      <c r="LE58" s="10"/>
      <c r="LF58" s="10"/>
      <c r="LG58" s="10"/>
      <c r="LH58" s="10"/>
      <c r="LI58" s="10"/>
      <c r="LJ58" s="10"/>
      <c r="LK58" s="10"/>
      <c r="LL58" s="10"/>
      <c r="LM58" s="10"/>
      <c r="LN58" s="10"/>
      <c r="LO58" s="10"/>
      <c r="LP58" s="10"/>
      <c r="LQ58" s="10"/>
      <c r="LR58" s="10"/>
      <c r="LS58" s="10"/>
      <c r="LT58" s="10"/>
      <c r="LU58" s="10"/>
      <c r="LV58" s="10"/>
      <c r="LW58" s="10"/>
      <c r="LX58" s="10"/>
      <c r="LY58" s="10"/>
      <c r="LZ58" s="10"/>
      <c r="MA58" s="10"/>
      <c r="MB58" s="10"/>
      <c r="MC58" s="10"/>
      <c r="MD58" s="10"/>
      <c r="ME58" s="10"/>
      <c r="MF58" s="10"/>
      <c r="MG58" s="10"/>
      <c r="MH58" s="10"/>
      <c r="MI58" s="10"/>
      <c r="MJ58" s="10"/>
      <c r="MK58" s="10"/>
      <c r="ML58" s="10"/>
      <c r="MM58" s="10"/>
      <c r="MN58" s="10"/>
      <c r="MO58" s="10"/>
      <c r="MP58" s="10"/>
      <c r="MQ58" s="10"/>
      <c r="MR58" s="10"/>
      <c r="MS58" s="10"/>
      <c r="MT58" s="10"/>
      <c r="MU58" s="10"/>
      <c r="MV58" s="10"/>
      <c r="MW58" s="10"/>
      <c r="MX58" s="10"/>
      <c r="MY58" s="10"/>
      <c r="MZ58" s="10"/>
      <c r="NA58" s="10"/>
      <c r="NB58" s="10"/>
      <c r="NC58" s="10"/>
      <c r="ND58" s="10"/>
      <c r="NE58" s="10"/>
      <c r="NF58" s="10"/>
      <c r="NG58" s="10"/>
      <c r="NH58" s="10"/>
      <c r="NI58" s="10"/>
      <c r="NJ58" s="10"/>
      <c r="NK58" s="10"/>
      <c r="NL58" s="10"/>
      <c r="NM58" s="10"/>
      <c r="NN58" s="10"/>
      <c r="NO58" s="10"/>
      <c r="NP58" s="10"/>
      <c r="NQ58" s="10"/>
      <c r="NR58" s="10"/>
      <c r="NS58" s="10"/>
      <c r="NT58" s="10"/>
      <c r="NU58" s="10"/>
      <c r="NV58" s="10"/>
      <c r="NW58" s="10"/>
      <c r="NX58" s="10"/>
      <c r="NY58" s="10"/>
      <c r="NZ58" s="10"/>
      <c r="OA58" s="10"/>
      <c r="OB58" s="10"/>
      <c r="OC58" s="10"/>
      <c r="OD58" s="10"/>
      <c r="OE58" s="10"/>
      <c r="OF58" s="10"/>
      <c r="OG58" s="10"/>
      <c r="OH58" s="10"/>
      <c r="OI58" s="10"/>
      <c r="OJ58" s="10"/>
      <c r="OK58" s="10"/>
      <c r="OL58" s="10"/>
      <c r="OM58" s="10"/>
      <c r="ON58" s="10"/>
      <c r="OO58" s="10"/>
      <c r="OP58" s="10"/>
      <c r="OQ58" s="10"/>
      <c r="OR58" s="10"/>
      <c r="OS58" s="10"/>
      <c r="OT58" s="10"/>
      <c r="OU58" s="10"/>
      <c r="OV58" s="10"/>
      <c r="OW58" s="10"/>
      <c r="OX58" s="10"/>
      <c r="OY58" s="10"/>
      <c r="OZ58" s="10"/>
      <c r="PA58" s="10"/>
      <c r="PB58" s="10"/>
      <c r="PC58" s="10"/>
      <c r="PD58" s="10"/>
      <c r="PE58" s="10"/>
    </row>
    <row r="59" spans="1:421" s="23" customFormat="1" ht="24.6" customHeight="1" x14ac:dyDescent="0.2">
      <c r="A59" s="214" t="s">
        <v>56</v>
      </c>
      <c r="B59" s="232" t="s">
        <v>72</v>
      </c>
      <c r="C59" s="217" t="s">
        <v>158</v>
      </c>
      <c r="D59" s="123" t="s">
        <v>1</v>
      </c>
      <c r="E59" s="147">
        <f t="shared" ref="E59:E65" si="12">SUM(F59:J59)</f>
        <v>0</v>
      </c>
      <c r="F59" s="42">
        <f>F60+F61+F62+F63+F64+F65</f>
        <v>0</v>
      </c>
      <c r="G59" s="42">
        <f>G60+G61+G62+G63+G64+G65</f>
        <v>0</v>
      </c>
      <c r="H59" s="42">
        <f>H60+H61+H62+H63+H64+H65</f>
        <v>0</v>
      </c>
      <c r="I59" s="38">
        <f>I60+I61+I62+I63+I64+I65</f>
        <v>0</v>
      </c>
      <c r="J59" s="38">
        <f>J60+J61+J62+J63+J64+J65</f>
        <v>0</v>
      </c>
      <c r="K59" s="14"/>
      <c r="L59" s="14"/>
      <c r="M59" s="14"/>
      <c r="N59" s="5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  <c r="IU59" s="10"/>
      <c r="IV59" s="10"/>
      <c r="IW59" s="10"/>
      <c r="IX59" s="10"/>
      <c r="IY59" s="10"/>
      <c r="IZ59" s="10"/>
      <c r="JA59" s="10"/>
      <c r="JB59" s="10"/>
      <c r="JC59" s="10"/>
      <c r="JD59" s="10"/>
      <c r="JE59" s="10"/>
      <c r="JF59" s="10"/>
      <c r="JG59" s="10"/>
      <c r="JH59" s="10"/>
      <c r="JI59" s="10"/>
      <c r="JJ59" s="10"/>
      <c r="JK59" s="10"/>
      <c r="JL59" s="10"/>
      <c r="JM59" s="10"/>
      <c r="JN59" s="10"/>
      <c r="JO59" s="10"/>
      <c r="JP59" s="10"/>
      <c r="JQ59" s="10"/>
      <c r="JR59" s="10"/>
      <c r="JS59" s="10"/>
      <c r="JT59" s="10"/>
      <c r="JU59" s="10"/>
      <c r="JV59" s="10"/>
      <c r="JW59" s="10"/>
      <c r="JX59" s="10"/>
      <c r="JY59" s="10"/>
      <c r="JZ59" s="10"/>
      <c r="KA59" s="10"/>
      <c r="KB59" s="10"/>
      <c r="KC59" s="10"/>
      <c r="KD59" s="10"/>
      <c r="KE59" s="10"/>
      <c r="KF59" s="10"/>
      <c r="KG59" s="10"/>
      <c r="KH59" s="10"/>
      <c r="KI59" s="10"/>
      <c r="KJ59" s="10"/>
      <c r="KK59" s="10"/>
      <c r="KL59" s="10"/>
      <c r="KM59" s="10"/>
      <c r="KN59" s="10"/>
      <c r="KO59" s="10"/>
      <c r="KP59" s="10"/>
      <c r="KQ59" s="10"/>
      <c r="KR59" s="10"/>
      <c r="KS59" s="10"/>
      <c r="KT59" s="10"/>
      <c r="KU59" s="10"/>
      <c r="KV59" s="10"/>
      <c r="KW59" s="10"/>
      <c r="KX59" s="10"/>
      <c r="KY59" s="10"/>
      <c r="KZ59" s="10"/>
      <c r="LA59" s="10"/>
      <c r="LB59" s="10"/>
      <c r="LC59" s="10"/>
      <c r="LD59" s="10"/>
      <c r="LE59" s="10"/>
      <c r="LF59" s="10"/>
      <c r="LG59" s="10"/>
      <c r="LH59" s="10"/>
      <c r="LI59" s="10"/>
      <c r="LJ59" s="10"/>
      <c r="LK59" s="10"/>
      <c r="LL59" s="10"/>
      <c r="LM59" s="10"/>
      <c r="LN59" s="10"/>
      <c r="LO59" s="10"/>
      <c r="LP59" s="10"/>
      <c r="LQ59" s="10"/>
      <c r="LR59" s="10"/>
      <c r="LS59" s="10"/>
      <c r="LT59" s="10"/>
      <c r="LU59" s="10"/>
      <c r="LV59" s="10"/>
      <c r="LW59" s="10"/>
      <c r="LX59" s="10"/>
      <c r="LY59" s="10"/>
      <c r="LZ59" s="10"/>
      <c r="MA59" s="10"/>
      <c r="MB59" s="10"/>
      <c r="MC59" s="10"/>
      <c r="MD59" s="10"/>
      <c r="ME59" s="10"/>
      <c r="MF59" s="10"/>
      <c r="MG59" s="10"/>
      <c r="MH59" s="10"/>
      <c r="MI59" s="10"/>
      <c r="MJ59" s="10"/>
      <c r="MK59" s="10"/>
      <c r="ML59" s="10"/>
      <c r="MM59" s="10"/>
      <c r="MN59" s="10"/>
      <c r="MO59" s="10"/>
      <c r="MP59" s="10"/>
      <c r="MQ59" s="10"/>
      <c r="MR59" s="10"/>
      <c r="MS59" s="10"/>
      <c r="MT59" s="10"/>
      <c r="MU59" s="10"/>
      <c r="MV59" s="10"/>
      <c r="MW59" s="10"/>
      <c r="MX59" s="10"/>
      <c r="MY59" s="10"/>
      <c r="MZ59" s="10"/>
      <c r="NA59" s="10"/>
      <c r="NB59" s="10"/>
      <c r="NC59" s="10"/>
      <c r="ND59" s="10"/>
      <c r="NE59" s="10"/>
      <c r="NF59" s="10"/>
      <c r="NG59" s="10"/>
      <c r="NH59" s="10"/>
      <c r="NI59" s="10"/>
      <c r="NJ59" s="10"/>
      <c r="NK59" s="10"/>
      <c r="NL59" s="10"/>
      <c r="NM59" s="10"/>
      <c r="NN59" s="10"/>
      <c r="NO59" s="10"/>
      <c r="NP59" s="10"/>
      <c r="NQ59" s="10"/>
      <c r="NR59" s="10"/>
      <c r="NS59" s="10"/>
      <c r="NT59" s="10"/>
      <c r="NU59" s="10"/>
      <c r="NV59" s="10"/>
      <c r="NW59" s="10"/>
      <c r="NX59" s="10"/>
      <c r="NY59" s="10"/>
      <c r="NZ59" s="10"/>
      <c r="OA59" s="10"/>
      <c r="OB59" s="10"/>
      <c r="OC59" s="10"/>
      <c r="OD59" s="10"/>
      <c r="OE59" s="10"/>
      <c r="OF59" s="10"/>
      <c r="OG59" s="10"/>
      <c r="OH59" s="10"/>
      <c r="OI59" s="10"/>
      <c r="OJ59" s="10"/>
      <c r="OK59" s="10"/>
      <c r="OL59" s="10"/>
      <c r="OM59" s="10"/>
      <c r="ON59" s="10"/>
      <c r="OO59" s="10"/>
      <c r="OP59" s="10"/>
      <c r="OQ59" s="10"/>
      <c r="OR59" s="10"/>
      <c r="OS59" s="10"/>
      <c r="OT59" s="10"/>
      <c r="OU59" s="10"/>
      <c r="OV59" s="10"/>
      <c r="OW59" s="10"/>
      <c r="OX59" s="10"/>
      <c r="OY59" s="10"/>
      <c r="OZ59" s="10"/>
      <c r="PA59" s="10"/>
      <c r="PB59" s="10"/>
      <c r="PC59" s="10"/>
      <c r="PD59" s="10"/>
      <c r="PE59" s="10"/>
    </row>
    <row r="60" spans="1:421" s="23" customFormat="1" ht="24.6" customHeight="1" x14ac:dyDescent="0.2">
      <c r="A60" s="215"/>
      <c r="B60" s="233"/>
      <c r="C60" s="218"/>
      <c r="D60" s="124" t="s">
        <v>2</v>
      </c>
      <c r="E60" s="148">
        <f t="shared" si="12"/>
        <v>0</v>
      </c>
      <c r="F60" s="34">
        <v>0</v>
      </c>
      <c r="G60" s="34">
        <v>0</v>
      </c>
      <c r="H60" s="34">
        <v>0</v>
      </c>
      <c r="I60" s="120">
        <v>0</v>
      </c>
      <c r="J60" s="34">
        <v>0</v>
      </c>
      <c r="K60" s="14"/>
      <c r="L60" s="14"/>
      <c r="M60" s="14"/>
      <c r="N60" s="5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  <c r="IU60" s="10"/>
      <c r="IV60" s="10"/>
      <c r="IW60" s="10"/>
      <c r="IX60" s="10"/>
      <c r="IY60" s="10"/>
      <c r="IZ60" s="10"/>
      <c r="JA60" s="10"/>
      <c r="JB60" s="10"/>
      <c r="JC60" s="10"/>
      <c r="JD60" s="10"/>
      <c r="JE60" s="10"/>
      <c r="JF60" s="10"/>
      <c r="JG60" s="10"/>
      <c r="JH60" s="10"/>
      <c r="JI60" s="10"/>
      <c r="JJ60" s="10"/>
      <c r="JK60" s="10"/>
      <c r="JL60" s="10"/>
      <c r="JM60" s="10"/>
      <c r="JN60" s="10"/>
      <c r="JO60" s="10"/>
      <c r="JP60" s="10"/>
      <c r="JQ60" s="10"/>
      <c r="JR60" s="10"/>
      <c r="JS60" s="10"/>
      <c r="JT60" s="10"/>
      <c r="JU60" s="10"/>
      <c r="JV60" s="10"/>
      <c r="JW60" s="10"/>
      <c r="JX60" s="10"/>
      <c r="JY60" s="10"/>
      <c r="JZ60" s="10"/>
      <c r="KA60" s="10"/>
      <c r="KB60" s="10"/>
      <c r="KC60" s="10"/>
      <c r="KD60" s="10"/>
      <c r="KE60" s="10"/>
      <c r="KF60" s="10"/>
      <c r="KG60" s="10"/>
      <c r="KH60" s="10"/>
      <c r="KI60" s="10"/>
      <c r="KJ60" s="10"/>
      <c r="KK60" s="10"/>
      <c r="KL60" s="10"/>
      <c r="KM60" s="10"/>
      <c r="KN60" s="10"/>
      <c r="KO60" s="10"/>
      <c r="KP60" s="10"/>
      <c r="KQ60" s="10"/>
      <c r="KR60" s="10"/>
      <c r="KS60" s="10"/>
      <c r="KT60" s="10"/>
      <c r="KU60" s="10"/>
      <c r="KV60" s="10"/>
      <c r="KW60" s="10"/>
      <c r="KX60" s="10"/>
      <c r="KY60" s="10"/>
      <c r="KZ60" s="10"/>
      <c r="LA60" s="10"/>
      <c r="LB60" s="10"/>
      <c r="LC60" s="10"/>
      <c r="LD60" s="10"/>
      <c r="LE60" s="10"/>
      <c r="LF60" s="10"/>
      <c r="LG60" s="10"/>
      <c r="LH60" s="10"/>
      <c r="LI60" s="10"/>
      <c r="LJ60" s="10"/>
      <c r="LK60" s="10"/>
      <c r="LL60" s="10"/>
      <c r="LM60" s="10"/>
      <c r="LN60" s="10"/>
      <c r="LO60" s="10"/>
      <c r="LP60" s="10"/>
      <c r="LQ60" s="10"/>
      <c r="LR60" s="10"/>
      <c r="LS60" s="10"/>
      <c r="LT60" s="10"/>
      <c r="LU60" s="10"/>
      <c r="LV60" s="10"/>
      <c r="LW60" s="10"/>
      <c r="LX60" s="10"/>
      <c r="LY60" s="10"/>
      <c r="LZ60" s="10"/>
      <c r="MA60" s="10"/>
      <c r="MB60" s="10"/>
      <c r="MC60" s="10"/>
      <c r="MD60" s="10"/>
      <c r="ME60" s="10"/>
      <c r="MF60" s="10"/>
      <c r="MG60" s="10"/>
      <c r="MH60" s="10"/>
      <c r="MI60" s="10"/>
      <c r="MJ60" s="10"/>
      <c r="MK60" s="10"/>
      <c r="ML60" s="10"/>
      <c r="MM60" s="10"/>
      <c r="MN60" s="10"/>
      <c r="MO60" s="10"/>
      <c r="MP60" s="10"/>
      <c r="MQ60" s="10"/>
      <c r="MR60" s="10"/>
      <c r="MS60" s="10"/>
      <c r="MT60" s="10"/>
      <c r="MU60" s="10"/>
      <c r="MV60" s="10"/>
      <c r="MW60" s="10"/>
      <c r="MX60" s="10"/>
      <c r="MY60" s="10"/>
      <c r="MZ60" s="10"/>
      <c r="NA60" s="10"/>
      <c r="NB60" s="10"/>
      <c r="NC60" s="10"/>
      <c r="ND60" s="10"/>
      <c r="NE60" s="10"/>
      <c r="NF60" s="10"/>
      <c r="NG60" s="10"/>
      <c r="NH60" s="10"/>
      <c r="NI60" s="10"/>
      <c r="NJ60" s="10"/>
      <c r="NK60" s="10"/>
      <c r="NL60" s="10"/>
      <c r="NM60" s="10"/>
      <c r="NN60" s="10"/>
      <c r="NO60" s="10"/>
      <c r="NP60" s="10"/>
      <c r="NQ60" s="10"/>
      <c r="NR60" s="10"/>
      <c r="NS60" s="10"/>
      <c r="NT60" s="10"/>
      <c r="NU60" s="10"/>
      <c r="NV60" s="10"/>
      <c r="NW60" s="10"/>
      <c r="NX60" s="10"/>
      <c r="NY60" s="10"/>
      <c r="NZ60" s="10"/>
      <c r="OA60" s="10"/>
      <c r="OB60" s="10"/>
      <c r="OC60" s="10"/>
      <c r="OD60" s="10"/>
      <c r="OE60" s="10"/>
      <c r="OF60" s="10"/>
      <c r="OG60" s="10"/>
      <c r="OH60" s="10"/>
      <c r="OI60" s="10"/>
      <c r="OJ60" s="10"/>
      <c r="OK60" s="10"/>
      <c r="OL60" s="10"/>
      <c r="OM60" s="10"/>
      <c r="ON60" s="10"/>
      <c r="OO60" s="10"/>
      <c r="OP60" s="10"/>
      <c r="OQ60" s="10"/>
      <c r="OR60" s="10"/>
      <c r="OS60" s="10"/>
      <c r="OT60" s="10"/>
      <c r="OU60" s="10"/>
      <c r="OV60" s="10"/>
      <c r="OW60" s="10"/>
      <c r="OX60" s="10"/>
      <c r="OY60" s="10"/>
      <c r="OZ60" s="10"/>
      <c r="PA60" s="10"/>
      <c r="PB60" s="10"/>
      <c r="PC60" s="10"/>
      <c r="PD60" s="10"/>
      <c r="PE60" s="10"/>
    </row>
    <row r="61" spans="1:421" s="23" customFormat="1" ht="24.6" customHeight="1" x14ac:dyDescent="0.2">
      <c r="A61" s="215"/>
      <c r="B61" s="233"/>
      <c r="C61" s="218"/>
      <c r="D61" s="124" t="s">
        <v>6</v>
      </c>
      <c r="E61" s="148">
        <f t="shared" si="12"/>
        <v>0</v>
      </c>
      <c r="F61" s="34">
        <v>0</v>
      </c>
      <c r="G61" s="34">
        <v>0</v>
      </c>
      <c r="H61" s="34">
        <v>0</v>
      </c>
      <c r="I61" s="120">
        <v>0</v>
      </c>
      <c r="J61" s="34">
        <v>0</v>
      </c>
      <c r="K61" s="14"/>
      <c r="L61" s="14"/>
      <c r="M61" s="14"/>
      <c r="N61" s="5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  <c r="IU61" s="10"/>
      <c r="IV61" s="10"/>
      <c r="IW61" s="10"/>
      <c r="IX61" s="10"/>
      <c r="IY61" s="10"/>
      <c r="IZ61" s="10"/>
      <c r="JA61" s="10"/>
      <c r="JB61" s="10"/>
      <c r="JC61" s="10"/>
      <c r="JD61" s="10"/>
      <c r="JE61" s="10"/>
      <c r="JF61" s="10"/>
      <c r="JG61" s="10"/>
      <c r="JH61" s="10"/>
      <c r="JI61" s="10"/>
      <c r="JJ61" s="10"/>
      <c r="JK61" s="10"/>
      <c r="JL61" s="10"/>
      <c r="JM61" s="10"/>
      <c r="JN61" s="10"/>
      <c r="JO61" s="10"/>
      <c r="JP61" s="10"/>
      <c r="JQ61" s="10"/>
      <c r="JR61" s="10"/>
      <c r="JS61" s="10"/>
      <c r="JT61" s="10"/>
      <c r="JU61" s="10"/>
      <c r="JV61" s="10"/>
      <c r="JW61" s="10"/>
      <c r="JX61" s="10"/>
      <c r="JY61" s="10"/>
      <c r="JZ61" s="10"/>
      <c r="KA61" s="10"/>
      <c r="KB61" s="10"/>
      <c r="KC61" s="10"/>
      <c r="KD61" s="10"/>
      <c r="KE61" s="10"/>
      <c r="KF61" s="10"/>
      <c r="KG61" s="10"/>
      <c r="KH61" s="10"/>
      <c r="KI61" s="10"/>
      <c r="KJ61" s="10"/>
      <c r="KK61" s="10"/>
      <c r="KL61" s="10"/>
      <c r="KM61" s="10"/>
      <c r="KN61" s="10"/>
      <c r="KO61" s="10"/>
      <c r="KP61" s="10"/>
      <c r="KQ61" s="10"/>
      <c r="KR61" s="10"/>
      <c r="KS61" s="10"/>
      <c r="KT61" s="10"/>
      <c r="KU61" s="10"/>
      <c r="KV61" s="10"/>
      <c r="KW61" s="10"/>
      <c r="KX61" s="10"/>
      <c r="KY61" s="10"/>
      <c r="KZ61" s="10"/>
      <c r="LA61" s="10"/>
      <c r="LB61" s="10"/>
      <c r="LC61" s="10"/>
      <c r="LD61" s="10"/>
      <c r="LE61" s="10"/>
      <c r="LF61" s="10"/>
      <c r="LG61" s="10"/>
      <c r="LH61" s="10"/>
      <c r="LI61" s="10"/>
      <c r="LJ61" s="10"/>
      <c r="LK61" s="10"/>
      <c r="LL61" s="10"/>
      <c r="LM61" s="10"/>
      <c r="LN61" s="10"/>
      <c r="LO61" s="10"/>
      <c r="LP61" s="10"/>
      <c r="LQ61" s="10"/>
      <c r="LR61" s="10"/>
      <c r="LS61" s="10"/>
      <c r="LT61" s="10"/>
      <c r="LU61" s="10"/>
      <c r="LV61" s="10"/>
      <c r="LW61" s="10"/>
      <c r="LX61" s="10"/>
      <c r="LY61" s="10"/>
      <c r="LZ61" s="10"/>
      <c r="MA61" s="10"/>
      <c r="MB61" s="10"/>
      <c r="MC61" s="10"/>
      <c r="MD61" s="10"/>
      <c r="ME61" s="10"/>
      <c r="MF61" s="10"/>
      <c r="MG61" s="10"/>
      <c r="MH61" s="10"/>
      <c r="MI61" s="10"/>
      <c r="MJ61" s="10"/>
      <c r="MK61" s="10"/>
      <c r="ML61" s="10"/>
      <c r="MM61" s="10"/>
      <c r="MN61" s="10"/>
      <c r="MO61" s="10"/>
      <c r="MP61" s="10"/>
      <c r="MQ61" s="10"/>
      <c r="MR61" s="10"/>
      <c r="MS61" s="10"/>
      <c r="MT61" s="10"/>
      <c r="MU61" s="10"/>
      <c r="MV61" s="10"/>
      <c r="MW61" s="10"/>
      <c r="MX61" s="10"/>
      <c r="MY61" s="10"/>
      <c r="MZ61" s="10"/>
      <c r="NA61" s="10"/>
      <c r="NB61" s="10"/>
      <c r="NC61" s="10"/>
      <c r="ND61" s="10"/>
      <c r="NE61" s="10"/>
      <c r="NF61" s="10"/>
      <c r="NG61" s="10"/>
      <c r="NH61" s="10"/>
      <c r="NI61" s="10"/>
      <c r="NJ61" s="10"/>
      <c r="NK61" s="10"/>
      <c r="NL61" s="10"/>
      <c r="NM61" s="10"/>
      <c r="NN61" s="10"/>
      <c r="NO61" s="10"/>
      <c r="NP61" s="10"/>
      <c r="NQ61" s="10"/>
      <c r="NR61" s="10"/>
      <c r="NS61" s="10"/>
      <c r="NT61" s="10"/>
      <c r="NU61" s="10"/>
      <c r="NV61" s="10"/>
      <c r="NW61" s="10"/>
      <c r="NX61" s="10"/>
      <c r="NY61" s="10"/>
      <c r="NZ61" s="10"/>
      <c r="OA61" s="10"/>
      <c r="OB61" s="10"/>
      <c r="OC61" s="10"/>
      <c r="OD61" s="10"/>
      <c r="OE61" s="10"/>
      <c r="OF61" s="10"/>
      <c r="OG61" s="10"/>
      <c r="OH61" s="10"/>
      <c r="OI61" s="10"/>
      <c r="OJ61" s="10"/>
      <c r="OK61" s="10"/>
      <c r="OL61" s="10"/>
      <c r="OM61" s="10"/>
      <c r="ON61" s="10"/>
      <c r="OO61" s="10"/>
      <c r="OP61" s="10"/>
      <c r="OQ61" s="10"/>
      <c r="OR61" s="10"/>
      <c r="OS61" s="10"/>
      <c r="OT61" s="10"/>
      <c r="OU61" s="10"/>
      <c r="OV61" s="10"/>
      <c r="OW61" s="10"/>
      <c r="OX61" s="10"/>
      <c r="OY61" s="10"/>
      <c r="OZ61" s="10"/>
      <c r="PA61" s="10"/>
      <c r="PB61" s="10"/>
      <c r="PC61" s="10"/>
      <c r="PD61" s="10"/>
      <c r="PE61" s="10"/>
    </row>
    <row r="62" spans="1:421" s="23" customFormat="1" ht="24.6" customHeight="1" x14ac:dyDescent="0.2">
      <c r="A62" s="215"/>
      <c r="B62" s="233"/>
      <c r="C62" s="218"/>
      <c r="D62" s="124" t="s">
        <v>4</v>
      </c>
      <c r="E62" s="148">
        <f t="shared" si="12"/>
        <v>0</v>
      </c>
      <c r="F62" s="34">
        <f>11.5513+29.54+10-10-29.54-11.5513</f>
        <v>0</v>
      </c>
      <c r="G62" s="34">
        <v>0</v>
      </c>
      <c r="H62" s="34">
        <v>0</v>
      </c>
      <c r="I62" s="120">
        <v>0</v>
      </c>
      <c r="J62" s="34">
        <v>0</v>
      </c>
      <c r="K62" s="14"/>
      <c r="L62" s="14"/>
      <c r="M62" s="14"/>
      <c r="N62" s="5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  <c r="IU62" s="10"/>
      <c r="IV62" s="10"/>
      <c r="IW62" s="10"/>
      <c r="IX62" s="10"/>
      <c r="IY62" s="10"/>
      <c r="IZ62" s="10"/>
      <c r="JA62" s="10"/>
      <c r="JB62" s="10"/>
      <c r="JC62" s="10"/>
      <c r="JD62" s="10"/>
      <c r="JE62" s="10"/>
      <c r="JF62" s="10"/>
      <c r="JG62" s="10"/>
      <c r="JH62" s="10"/>
      <c r="JI62" s="10"/>
      <c r="JJ62" s="10"/>
      <c r="JK62" s="10"/>
      <c r="JL62" s="10"/>
      <c r="JM62" s="10"/>
      <c r="JN62" s="10"/>
      <c r="JO62" s="10"/>
      <c r="JP62" s="10"/>
      <c r="JQ62" s="10"/>
      <c r="JR62" s="10"/>
      <c r="JS62" s="10"/>
      <c r="JT62" s="10"/>
      <c r="JU62" s="10"/>
      <c r="JV62" s="10"/>
      <c r="JW62" s="10"/>
      <c r="JX62" s="10"/>
      <c r="JY62" s="10"/>
      <c r="JZ62" s="10"/>
      <c r="KA62" s="10"/>
      <c r="KB62" s="10"/>
      <c r="KC62" s="10"/>
      <c r="KD62" s="10"/>
      <c r="KE62" s="10"/>
      <c r="KF62" s="10"/>
      <c r="KG62" s="10"/>
      <c r="KH62" s="10"/>
      <c r="KI62" s="10"/>
      <c r="KJ62" s="10"/>
      <c r="KK62" s="10"/>
      <c r="KL62" s="10"/>
      <c r="KM62" s="10"/>
      <c r="KN62" s="10"/>
      <c r="KO62" s="10"/>
      <c r="KP62" s="10"/>
      <c r="KQ62" s="10"/>
      <c r="KR62" s="10"/>
      <c r="KS62" s="10"/>
      <c r="KT62" s="10"/>
      <c r="KU62" s="10"/>
      <c r="KV62" s="10"/>
      <c r="KW62" s="10"/>
      <c r="KX62" s="10"/>
      <c r="KY62" s="10"/>
      <c r="KZ62" s="10"/>
      <c r="LA62" s="10"/>
      <c r="LB62" s="10"/>
      <c r="LC62" s="10"/>
      <c r="LD62" s="10"/>
      <c r="LE62" s="10"/>
      <c r="LF62" s="10"/>
      <c r="LG62" s="10"/>
      <c r="LH62" s="10"/>
      <c r="LI62" s="10"/>
      <c r="LJ62" s="10"/>
      <c r="LK62" s="10"/>
      <c r="LL62" s="10"/>
      <c r="LM62" s="10"/>
      <c r="LN62" s="10"/>
      <c r="LO62" s="10"/>
      <c r="LP62" s="10"/>
      <c r="LQ62" s="10"/>
      <c r="LR62" s="10"/>
      <c r="LS62" s="10"/>
      <c r="LT62" s="10"/>
      <c r="LU62" s="10"/>
      <c r="LV62" s="10"/>
      <c r="LW62" s="10"/>
      <c r="LX62" s="10"/>
      <c r="LY62" s="10"/>
      <c r="LZ62" s="10"/>
      <c r="MA62" s="10"/>
      <c r="MB62" s="10"/>
      <c r="MC62" s="10"/>
      <c r="MD62" s="10"/>
      <c r="ME62" s="10"/>
      <c r="MF62" s="10"/>
      <c r="MG62" s="10"/>
      <c r="MH62" s="10"/>
      <c r="MI62" s="10"/>
      <c r="MJ62" s="10"/>
      <c r="MK62" s="10"/>
      <c r="ML62" s="10"/>
      <c r="MM62" s="10"/>
      <c r="MN62" s="10"/>
      <c r="MO62" s="10"/>
      <c r="MP62" s="10"/>
      <c r="MQ62" s="10"/>
      <c r="MR62" s="10"/>
      <c r="MS62" s="10"/>
      <c r="MT62" s="10"/>
      <c r="MU62" s="10"/>
      <c r="MV62" s="10"/>
      <c r="MW62" s="10"/>
      <c r="MX62" s="10"/>
      <c r="MY62" s="10"/>
      <c r="MZ62" s="10"/>
      <c r="NA62" s="10"/>
      <c r="NB62" s="10"/>
      <c r="NC62" s="10"/>
      <c r="ND62" s="10"/>
      <c r="NE62" s="10"/>
      <c r="NF62" s="10"/>
      <c r="NG62" s="10"/>
      <c r="NH62" s="10"/>
      <c r="NI62" s="10"/>
      <c r="NJ62" s="10"/>
      <c r="NK62" s="10"/>
      <c r="NL62" s="10"/>
      <c r="NM62" s="10"/>
      <c r="NN62" s="10"/>
      <c r="NO62" s="10"/>
      <c r="NP62" s="10"/>
      <c r="NQ62" s="10"/>
      <c r="NR62" s="10"/>
      <c r="NS62" s="10"/>
      <c r="NT62" s="10"/>
      <c r="NU62" s="10"/>
      <c r="NV62" s="10"/>
      <c r="NW62" s="10"/>
      <c r="NX62" s="10"/>
      <c r="NY62" s="10"/>
      <c r="NZ62" s="10"/>
      <c r="OA62" s="10"/>
      <c r="OB62" s="10"/>
      <c r="OC62" s="10"/>
      <c r="OD62" s="10"/>
      <c r="OE62" s="10"/>
      <c r="OF62" s="10"/>
      <c r="OG62" s="10"/>
      <c r="OH62" s="10"/>
      <c r="OI62" s="10"/>
      <c r="OJ62" s="10"/>
      <c r="OK62" s="10"/>
      <c r="OL62" s="10"/>
      <c r="OM62" s="10"/>
      <c r="ON62" s="10"/>
      <c r="OO62" s="10"/>
      <c r="OP62" s="10"/>
      <c r="OQ62" s="10"/>
      <c r="OR62" s="10"/>
      <c r="OS62" s="10"/>
      <c r="OT62" s="10"/>
      <c r="OU62" s="10"/>
      <c r="OV62" s="10"/>
      <c r="OW62" s="10"/>
      <c r="OX62" s="10"/>
      <c r="OY62" s="10"/>
      <c r="OZ62" s="10"/>
      <c r="PA62" s="10"/>
      <c r="PB62" s="10"/>
      <c r="PC62" s="10"/>
      <c r="PD62" s="10"/>
      <c r="PE62" s="10"/>
    </row>
    <row r="63" spans="1:421" s="23" customFormat="1" ht="31.5" customHeight="1" x14ac:dyDescent="0.2">
      <c r="A63" s="215"/>
      <c r="B63" s="233"/>
      <c r="C63" s="218"/>
      <c r="D63" s="124" t="s">
        <v>18</v>
      </c>
      <c r="E63" s="148">
        <f t="shared" si="12"/>
        <v>0</v>
      </c>
      <c r="F63" s="34">
        <v>0</v>
      </c>
      <c r="G63" s="34">
        <v>0</v>
      </c>
      <c r="H63" s="34">
        <v>0</v>
      </c>
      <c r="I63" s="120">
        <v>0</v>
      </c>
      <c r="J63" s="34">
        <v>0</v>
      </c>
      <c r="K63" s="14"/>
      <c r="L63" s="14"/>
      <c r="M63" s="14"/>
      <c r="N63" s="5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  <c r="IU63" s="10"/>
      <c r="IV63" s="10"/>
      <c r="IW63" s="10"/>
      <c r="IX63" s="10"/>
      <c r="IY63" s="10"/>
      <c r="IZ63" s="10"/>
      <c r="JA63" s="10"/>
      <c r="JB63" s="10"/>
      <c r="JC63" s="10"/>
      <c r="JD63" s="10"/>
      <c r="JE63" s="10"/>
      <c r="JF63" s="10"/>
      <c r="JG63" s="10"/>
      <c r="JH63" s="10"/>
      <c r="JI63" s="10"/>
      <c r="JJ63" s="10"/>
      <c r="JK63" s="10"/>
      <c r="JL63" s="10"/>
      <c r="JM63" s="10"/>
      <c r="JN63" s="10"/>
      <c r="JO63" s="10"/>
      <c r="JP63" s="10"/>
      <c r="JQ63" s="10"/>
      <c r="JR63" s="10"/>
      <c r="JS63" s="10"/>
      <c r="JT63" s="10"/>
      <c r="JU63" s="10"/>
      <c r="JV63" s="10"/>
      <c r="JW63" s="10"/>
      <c r="JX63" s="10"/>
      <c r="JY63" s="10"/>
      <c r="JZ63" s="10"/>
      <c r="KA63" s="10"/>
      <c r="KB63" s="10"/>
      <c r="KC63" s="10"/>
      <c r="KD63" s="10"/>
      <c r="KE63" s="10"/>
      <c r="KF63" s="10"/>
      <c r="KG63" s="10"/>
      <c r="KH63" s="10"/>
      <c r="KI63" s="10"/>
      <c r="KJ63" s="10"/>
      <c r="KK63" s="10"/>
      <c r="KL63" s="10"/>
      <c r="KM63" s="10"/>
      <c r="KN63" s="10"/>
      <c r="KO63" s="10"/>
      <c r="KP63" s="10"/>
      <c r="KQ63" s="10"/>
      <c r="KR63" s="10"/>
      <c r="KS63" s="10"/>
      <c r="KT63" s="10"/>
      <c r="KU63" s="10"/>
      <c r="KV63" s="10"/>
      <c r="KW63" s="10"/>
      <c r="KX63" s="10"/>
      <c r="KY63" s="10"/>
      <c r="KZ63" s="10"/>
      <c r="LA63" s="10"/>
      <c r="LB63" s="10"/>
      <c r="LC63" s="10"/>
      <c r="LD63" s="10"/>
      <c r="LE63" s="10"/>
      <c r="LF63" s="10"/>
      <c r="LG63" s="10"/>
      <c r="LH63" s="10"/>
      <c r="LI63" s="10"/>
      <c r="LJ63" s="10"/>
      <c r="LK63" s="10"/>
      <c r="LL63" s="10"/>
      <c r="LM63" s="10"/>
      <c r="LN63" s="10"/>
      <c r="LO63" s="10"/>
      <c r="LP63" s="10"/>
      <c r="LQ63" s="10"/>
      <c r="LR63" s="10"/>
      <c r="LS63" s="10"/>
      <c r="LT63" s="10"/>
      <c r="LU63" s="10"/>
      <c r="LV63" s="10"/>
      <c r="LW63" s="10"/>
      <c r="LX63" s="10"/>
      <c r="LY63" s="10"/>
      <c r="LZ63" s="10"/>
      <c r="MA63" s="10"/>
      <c r="MB63" s="10"/>
      <c r="MC63" s="10"/>
      <c r="MD63" s="10"/>
      <c r="ME63" s="10"/>
      <c r="MF63" s="10"/>
      <c r="MG63" s="10"/>
      <c r="MH63" s="10"/>
      <c r="MI63" s="10"/>
      <c r="MJ63" s="10"/>
      <c r="MK63" s="10"/>
      <c r="ML63" s="10"/>
      <c r="MM63" s="10"/>
      <c r="MN63" s="10"/>
      <c r="MO63" s="10"/>
      <c r="MP63" s="10"/>
      <c r="MQ63" s="10"/>
      <c r="MR63" s="10"/>
      <c r="MS63" s="10"/>
      <c r="MT63" s="10"/>
      <c r="MU63" s="10"/>
      <c r="MV63" s="10"/>
      <c r="MW63" s="10"/>
      <c r="MX63" s="10"/>
      <c r="MY63" s="10"/>
      <c r="MZ63" s="10"/>
      <c r="NA63" s="10"/>
      <c r="NB63" s="10"/>
      <c r="NC63" s="10"/>
      <c r="ND63" s="10"/>
      <c r="NE63" s="10"/>
      <c r="NF63" s="10"/>
      <c r="NG63" s="10"/>
      <c r="NH63" s="10"/>
      <c r="NI63" s="10"/>
      <c r="NJ63" s="10"/>
      <c r="NK63" s="10"/>
      <c r="NL63" s="10"/>
      <c r="NM63" s="10"/>
      <c r="NN63" s="10"/>
      <c r="NO63" s="10"/>
      <c r="NP63" s="10"/>
      <c r="NQ63" s="10"/>
      <c r="NR63" s="10"/>
      <c r="NS63" s="10"/>
      <c r="NT63" s="10"/>
      <c r="NU63" s="10"/>
      <c r="NV63" s="10"/>
      <c r="NW63" s="10"/>
      <c r="NX63" s="10"/>
      <c r="NY63" s="10"/>
      <c r="NZ63" s="10"/>
      <c r="OA63" s="10"/>
      <c r="OB63" s="10"/>
      <c r="OC63" s="10"/>
      <c r="OD63" s="10"/>
      <c r="OE63" s="10"/>
      <c r="OF63" s="10"/>
      <c r="OG63" s="10"/>
      <c r="OH63" s="10"/>
      <c r="OI63" s="10"/>
      <c r="OJ63" s="10"/>
      <c r="OK63" s="10"/>
      <c r="OL63" s="10"/>
      <c r="OM63" s="10"/>
      <c r="ON63" s="10"/>
      <c r="OO63" s="10"/>
      <c r="OP63" s="10"/>
      <c r="OQ63" s="10"/>
      <c r="OR63" s="10"/>
      <c r="OS63" s="10"/>
      <c r="OT63" s="10"/>
      <c r="OU63" s="10"/>
      <c r="OV63" s="10"/>
      <c r="OW63" s="10"/>
      <c r="OX63" s="10"/>
      <c r="OY63" s="10"/>
      <c r="OZ63" s="10"/>
      <c r="PA63" s="10"/>
      <c r="PB63" s="10"/>
      <c r="PC63" s="10"/>
      <c r="PD63" s="10"/>
      <c r="PE63" s="10"/>
    </row>
    <row r="64" spans="1:421" s="23" customFormat="1" ht="24.6" customHeight="1" x14ac:dyDescent="0.2">
      <c r="A64" s="215"/>
      <c r="B64" s="233"/>
      <c r="C64" s="218"/>
      <c r="D64" s="124" t="s">
        <v>19</v>
      </c>
      <c r="E64" s="148">
        <f t="shared" si="12"/>
        <v>0</v>
      </c>
      <c r="F64" s="34">
        <v>0</v>
      </c>
      <c r="G64" s="34">
        <v>0</v>
      </c>
      <c r="H64" s="34">
        <v>0</v>
      </c>
      <c r="I64" s="120">
        <v>0</v>
      </c>
      <c r="J64" s="34">
        <v>0</v>
      </c>
      <c r="K64" s="14"/>
      <c r="L64" s="14"/>
      <c r="M64" s="14"/>
      <c r="N64" s="5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  <c r="IU64" s="10"/>
      <c r="IV64" s="10"/>
      <c r="IW64" s="10"/>
      <c r="IX64" s="10"/>
      <c r="IY64" s="10"/>
      <c r="IZ64" s="10"/>
      <c r="JA64" s="10"/>
      <c r="JB64" s="10"/>
      <c r="JC64" s="10"/>
      <c r="JD64" s="10"/>
      <c r="JE64" s="10"/>
      <c r="JF64" s="10"/>
      <c r="JG64" s="10"/>
      <c r="JH64" s="10"/>
      <c r="JI64" s="10"/>
      <c r="JJ64" s="10"/>
      <c r="JK64" s="10"/>
      <c r="JL64" s="10"/>
      <c r="JM64" s="10"/>
      <c r="JN64" s="10"/>
      <c r="JO64" s="10"/>
      <c r="JP64" s="10"/>
      <c r="JQ64" s="10"/>
      <c r="JR64" s="10"/>
      <c r="JS64" s="10"/>
      <c r="JT64" s="10"/>
      <c r="JU64" s="10"/>
      <c r="JV64" s="10"/>
      <c r="JW64" s="10"/>
      <c r="JX64" s="10"/>
      <c r="JY64" s="10"/>
      <c r="JZ64" s="10"/>
      <c r="KA64" s="10"/>
      <c r="KB64" s="10"/>
      <c r="KC64" s="10"/>
      <c r="KD64" s="10"/>
      <c r="KE64" s="10"/>
      <c r="KF64" s="10"/>
      <c r="KG64" s="10"/>
      <c r="KH64" s="10"/>
      <c r="KI64" s="10"/>
      <c r="KJ64" s="10"/>
      <c r="KK64" s="10"/>
      <c r="KL64" s="10"/>
      <c r="KM64" s="10"/>
      <c r="KN64" s="10"/>
      <c r="KO64" s="10"/>
      <c r="KP64" s="10"/>
      <c r="KQ64" s="10"/>
      <c r="KR64" s="10"/>
      <c r="KS64" s="10"/>
      <c r="KT64" s="10"/>
      <c r="KU64" s="10"/>
      <c r="KV64" s="10"/>
      <c r="KW64" s="10"/>
      <c r="KX64" s="10"/>
      <c r="KY64" s="10"/>
      <c r="KZ64" s="10"/>
      <c r="LA64" s="10"/>
      <c r="LB64" s="10"/>
      <c r="LC64" s="10"/>
      <c r="LD64" s="10"/>
      <c r="LE64" s="10"/>
      <c r="LF64" s="10"/>
      <c r="LG64" s="10"/>
      <c r="LH64" s="10"/>
      <c r="LI64" s="10"/>
      <c r="LJ64" s="10"/>
      <c r="LK64" s="10"/>
      <c r="LL64" s="10"/>
      <c r="LM64" s="10"/>
      <c r="LN64" s="10"/>
      <c r="LO64" s="10"/>
      <c r="LP64" s="10"/>
      <c r="LQ64" s="10"/>
      <c r="LR64" s="10"/>
      <c r="LS64" s="10"/>
      <c r="LT64" s="10"/>
      <c r="LU64" s="10"/>
      <c r="LV64" s="10"/>
      <c r="LW64" s="10"/>
      <c r="LX64" s="10"/>
      <c r="LY64" s="10"/>
      <c r="LZ64" s="10"/>
      <c r="MA64" s="10"/>
      <c r="MB64" s="10"/>
      <c r="MC64" s="10"/>
      <c r="MD64" s="10"/>
      <c r="ME64" s="10"/>
      <c r="MF64" s="10"/>
      <c r="MG64" s="10"/>
      <c r="MH64" s="10"/>
      <c r="MI64" s="10"/>
      <c r="MJ64" s="10"/>
      <c r="MK64" s="10"/>
      <c r="ML64" s="10"/>
      <c r="MM64" s="10"/>
      <c r="MN64" s="10"/>
      <c r="MO64" s="10"/>
      <c r="MP64" s="10"/>
      <c r="MQ64" s="10"/>
      <c r="MR64" s="10"/>
      <c r="MS64" s="10"/>
      <c r="MT64" s="10"/>
      <c r="MU64" s="10"/>
      <c r="MV64" s="10"/>
      <c r="MW64" s="10"/>
      <c r="MX64" s="10"/>
      <c r="MY64" s="10"/>
      <c r="MZ64" s="10"/>
      <c r="NA64" s="10"/>
      <c r="NB64" s="10"/>
      <c r="NC64" s="10"/>
      <c r="ND64" s="10"/>
      <c r="NE64" s="10"/>
      <c r="NF64" s="10"/>
      <c r="NG64" s="10"/>
      <c r="NH64" s="10"/>
      <c r="NI64" s="10"/>
      <c r="NJ64" s="10"/>
      <c r="NK64" s="10"/>
      <c r="NL64" s="10"/>
      <c r="NM64" s="10"/>
      <c r="NN64" s="10"/>
      <c r="NO64" s="10"/>
      <c r="NP64" s="10"/>
      <c r="NQ64" s="10"/>
      <c r="NR64" s="10"/>
      <c r="NS64" s="10"/>
      <c r="NT64" s="10"/>
      <c r="NU64" s="10"/>
      <c r="NV64" s="10"/>
      <c r="NW64" s="10"/>
      <c r="NX64" s="10"/>
      <c r="NY64" s="10"/>
      <c r="NZ64" s="10"/>
      <c r="OA64" s="10"/>
      <c r="OB64" s="10"/>
      <c r="OC64" s="10"/>
      <c r="OD64" s="10"/>
      <c r="OE64" s="10"/>
      <c r="OF64" s="10"/>
      <c r="OG64" s="10"/>
      <c r="OH64" s="10"/>
      <c r="OI64" s="10"/>
      <c r="OJ64" s="10"/>
      <c r="OK64" s="10"/>
      <c r="OL64" s="10"/>
      <c r="OM64" s="10"/>
      <c r="ON64" s="10"/>
      <c r="OO64" s="10"/>
      <c r="OP64" s="10"/>
      <c r="OQ64" s="10"/>
      <c r="OR64" s="10"/>
      <c r="OS64" s="10"/>
      <c r="OT64" s="10"/>
      <c r="OU64" s="10"/>
      <c r="OV64" s="10"/>
      <c r="OW64" s="10"/>
      <c r="OX64" s="10"/>
      <c r="OY64" s="10"/>
      <c r="OZ64" s="10"/>
      <c r="PA64" s="10"/>
      <c r="PB64" s="10"/>
      <c r="PC64" s="10"/>
      <c r="PD64" s="10"/>
      <c r="PE64" s="10"/>
    </row>
    <row r="65" spans="1:421" s="23" customFormat="1" ht="139.5" customHeight="1" x14ac:dyDescent="0.2">
      <c r="A65" s="216"/>
      <c r="B65" s="234"/>
      <c r="C65" s="219"/>
      <c r="D65" s="124" t="s">
        <v>7</v>
      </c>
      <c r="E65" s="148">
        <f t="shared" si="12"/>
        <v>0</v>
      </c>
      <c r="F65" s="34">
        <f>150-150</f>
        <v>0</v>
      </c>
      <c r="G65" s="34">
        <v>0</v>
      </c>
      <c r="H65" s="34">
        <v>0</v>
      </c>
      <c r="I65" s="120">
        <v>0</v>
      </c>
      <c r="J65" s="34">
        <v>0</v>
      </c>
      <c r="K65" s="14"/>
      <c r="L65" s="14"/>
      <c r="M65" s="14"/>
      <c r="N65" s="5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  <c r="IU65" s="10"/>
      <c r="IV65" s="10"/>
      <c r="IW65" s="10"/>
      <c r="IX65" s="10"/>
      <c r="IY65" s="10"/>
      <c r="IZ65" s="10"/>
      <c r="JA65" s="10"/>
      <c r="JB65" s="10"/>
      <c r="JC65" s="10"/>
      <c r="JD65" s="10"/>
      <c r="JE65" s="10"/>
      <c r="JF65" s="10"/>
      <c r="JG65" s="10"/>
      <c r="JH65" s="10"/>
      <c r="JI65" s="10"/>
      <c r="JJ65" s="10"/>
      <c r="JK65" s="10"/>
      <c r="JL65" s="10"/>
      <c r="JM65" s="10"/>
      <c r="JN65" s="10"/>
      <c r="JO65" s="10"/>
      <c r="JP65" s="10"/>
      <c r="JQ65" s="10"/>
      <c r="JR65" s="10"/>
      <c r="JS65" s="10"/>
      <c r="JT65" s="10"/>
      <c r="JU65" s="10"/>
      <c r="JV65" s="10"/>
      <c r="JW65" s="10"/>
      <c r="JX65" s="10"/>
      <c r="JY65" s="10"/>
      <c r="JZ65" s="10"/>
      <c r="KA65" s="10"/>
      <c r="KB65" s="10"/>
      <c r="KC65" s="10"/>
      <c r="KD65" s="10"/>
      <c r="KE65" s="10"/>
      <c r="KF65" s="10"/>
      <c r="KG65" s="10"/>
      <c r="KH65" s="10"/>
      <c r="KI65" s="10"/>
      <c r="KJ65" s="10"/>
      <c r="KK65" s="10"/>
      <c r="KL65" s="10"/>
      <c r="KM65" s="10"/>
      <c r="KN65" s="10"/>
      <c r="KO65" s="10"/>
      <c r="KP65" s="10"/>
      <c r="KQ65" s="10"/>
      <c r="KR65" s="10"/>
      <c r="KS65" s="10"/>
      <c r="KT65" s="10"/>
      <c r="KU65" s="10"/>
      <c r="KV65" s="10"/>
      <c r="KW65" s="10"/>
      <c r="KX65" s="10"/>
      <c r="KY65" s="10"/>
      <c r="KZ65" s="10"/>
      <c r="LA65" s="10"/>
      <c r="LB65" s="10"/>
      <c r="LC65" s="10"/>
      <c r="LD65" s="10"/>
      <c r="LE65" s="10"/>
      <c r="LF65" s="10"/>
      <c r="LG65" s="10"/>
      <c r="LH65" s="10"/>
      <c r="LI65" s="10"/>
      <c r="LJ65" s="10"/>
      <c r="LK65" s="10"/>
      <c r="LL65" s="10"/>
      <c r="LM65" s="10"/>
      <c r="LN65" s="10"/>
      <c r="LO65" s="10"/>
      <c r="LP65" s="10"/>
      <c r="LQ65" s="10"/>
      <c r="LR65" s="10"/>
      <c r="LS65" s="10"/>
      <c r="LT65" s="10"/>
      <c r="LU65" s="10"/>
      <c r="LV65" s="10"/>
      <c r="LW65" s="10"/>
      <c r="LX65" s="10"/>
      <c r="LY65" s="10"/>
      <c r="LZ65" s="10"/>
      <c r="MA65" s="10"/>
      <c r="MB65" s="10"/>
      <c r="MC65" s="10"/>
      <c r="MD65" s="10"/>
      <c r="ME65" s="10"/>
      <c r="MF65" s="10"/>
      <c r="MG65" s="10"/>
      <c r="MH65" s="10"/>
      <c r="MI65" s="10"/>
      <c r="MJ65" s="10"/>
      <c r="MK65" s="10"/>
      <c r="ML65" s="10"/>
      <c r="MM65" s="10"/>
      <c r="MN65" s="10"/>
      <c r="MO65" s="10"/>
      <c r="MP65" s="10"/>
      <c r="MQ65" s="10"/>
      <c r="MR65" s="10"/>
      <c r="MS65" s="10"/>
      <c r="MT65" s="10"/>
      <c r="MU65" s="10"/>
      <c r="MV65" s="10"/>
      <c r="MW65" s="10"/>
      <c r="MX65" s="10"/>
      <c r="MY65" s="10"/>
      <c r="MZ65" s="10"/>
      <c r="NA65" s="10"/>
      <c r="NB65" s="10"/>
      <c r="NC65" s="10"/>
      <c r="ND65" s="10"/>
      <c r="NE65" s="10"/>
      <c r="NF65" s="10"/>
      <c r="NG65" s="10"/>
      <c r="NH65" s="10"/>
      <c r="NI65" s="10"/>
      <c r="NJ65" s="10"/>
      <c r="NK65" s="10"/>
      <c r="NL65" s="10"/>
      <c r="NM65" s="10"/>
      <c r="NN65" s="10"/>
      <c r="NO65" s="10"/>
      <c r="NP65" s="10"/>
      <c r="NQ65" s="10"/>
      <c r="NR65" s="10"/>
      <c r="NS65" s="10"/>
      <c r="NT65" s="10"/>
      <c r="NU65" s="10"/>
      <c r="NV65" s="10"/>
      <c r="NW65" s="10"/>
      <c r="NX65" s="10"/>
      <c r="NY65" s="10"/>
      <c r="NZ65" s="10"/>
      <c r="OA65" s="10"/>
      <c r="OB65" s="10"/>
      <c r="OC65" s="10"/>
      <c r="OD65" s="10"/>
      <c r="OE65" s="10"/>
      <c r="OF65" s="10"/>
      <c r="OG65" s="10"/>
      <c r="OH65" s="10"/>
      <c r="OI65" s="10"/>
      <c r="OJ65" s="10"/>
      <c r="OK65" s="10"/>
      <c r="OL65" s="10"/>
      <c r="OM65" s="10"/>
      <c r="ON65" s="10"/>
      <c r="OO65" s="10"/>
      <c r="OP65" s="10"/>
      <c r="OQ65" s="10"/>
      <c r="OR65" s="10"/>
      <c r="OS65" s="10"/>
      <c r="OT65" s="10"/>
      <c r="OU65" s="10"/>
      <c r="OV65" s="10"/>
      <c r="OW65" s="10"/>
      <c r="OX65" s="10"/>
      <c r="OY65" s="10"/>
      <c r="OZ65" s="10"/>
      <c r="PA65" s="10"/>
      <c r="PB65" s="10"/>
      <c r="PC65" s="10"/>
      <c r="PD65" s="10"/>
      <c r="PE65" s="10"/>
    </row>
    <row r="66" spans="1:421" s="23" customFormat="1" ht="22.15" customHeight="1" x14ac:dyDescent="0.2">
      <c r="A66" s="220" t="s">
        <v>8</v>
      </c>
      <c r="B66" s="221"/>
      <c r="C66" s="222"/>
      <c r="D66" s="9" t="s">
        <v>1</v>
      </c>
      <c r="E66" s="145">
        <f t="shared" ref="E66:E71" si="13">SUM(F66:J66)</f>
        <v>45687.91504</v>
      </c>
      <c r="F66" s="45">
        <f>SUM(F67:F72)</f>
        <v>6246.4190399999998</v>
      </c>
      <c r="G66" s="38">
        <f>SUM(G67:G72)</f>
        <v>11981.495999999999</v>
      </c>
      <c r="H66" s="38">
        <f>SUM(H67:H72)</f>
        <v>4710</v>
      </c>
      <c r="I66" s="38">
        <f t="shared" ref="I66" si="14">SUM(I67:I72)</f>
        <v>4710</v>
      </c>
      <c r="J66" s="38">
        <f>J24+J17+J10</f>
        <v>18040</v>
      </c>
      <c r="K66" s="14"/>
      <c r="L66" s="14"/>
      <c r="M66" s="14"/>
      <c r="N66" s="5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  <c r="IU66" s="10"/>
      <c r="IV66" s="10"/>
      <c r="IW66" s="10"/>
      <c r="IX66" s="10"/>
      <c r="IY66" s="10"/>
      <c r="IZ66" s="10"/>
      <c r="JA66" s="10"/>
      <c r="JB66" s="10"/>
      <c r="JC66" s="10"/>
      <c r="JD66" s="10"/>
      <c r="JE66" s="10"/>
      <c r="JF66" s="10"/>
      <c r="JG66" s="10"/>
      <c r="JH66" s="10"/>
      <c r="JI66" s="10"/>
      <c r="JJ66" s="10"/>
      <c r="JK66" s="10"/>
      <c r="JL66" s="10"/>
      <c r="JM66" s="10"/>
      <c r="JN66" s="10"/>
      <c r="JO66" s="10"/>
      <c r="JP66" s="10"/>
      <c r="JQ66" s="10"/>
      <c r="JR66" s="10"/>
      <c r="JS66" s="10"/>
      <c r="JT66" s="10"/>
      <c r="JU66" s="10"/>
      <c r="JV66" s="10"/>
      <c r="JW66" s="10"/>
      <c r="JX66" s="10"/>
      <c r="JY66" s="10"/>
      <c r="JZ66" s="10"/>
      <c r="KA66" s="10"/>
      <c r="KB66" s="10"/>
      <c r="KC66" s="10"/>
      <c r="KD66" s="10"/>
      <c r="KE66" s="10"/>
      <c r="KF66" s="10"/>
      <c r="KG66" s="10"/>
      <c r="KH66" s="10"/>
      <c r="KI66" s="10"/>
      <c r="KJ66" s="10"/>
      <c r="KK66" s="10"/>
      <c r="KL66" s="10"/>
      <c r="KM66" s="10"/>
      <c r="KN66" s="10"/>
      <c r="KO66" s="10"/>
      <c r="KP66" s="10"/>
      <c r="KQ66" s="10"/>
      <c r="KR66" s="10"/>
      <c r="KS66" s="10"/>
      <c r="KT66" s="10"/>
      <c r="KU66" s="10"/>
      <c r="KV66" s="10"/>
      <c r="KW66" s="10"/>
      <c r="KX66" s="10"/>
      <c r="KY66" s="10"/>
      <c r="KZ66" s="10"/>
      <c r="LA66" s="10"/>
      <c r="LB66" s="10"/>
      <c r="LC66" s="10"/>
      <c r="LD66" s="10"/>
      <c r="LE66" s="10"/>
      <c r="LF66" s="10"/>
      <c r="LG66" s="10"/>
      <c r="LH66" s="10"/>
      <c r="LI66" s="10"/>
      <c r="LJ66" s="10"/>
      <c r="LK66" s="10"/>
      <c r="LL66" s="10"/>
      <c r="LM66" s="10"/>
      <c r="LN66" s="10"/>
      <c r="LO66" s="10"/>
      <c r="LP66" s="10"/>
      <c r="LQ66" s="10"/>
      <c r="LR66" s="10"/>
      <c r="LS66" s="10"/>
      <c r="LT66" s="10"/>
      <c r="LU66" s="10"/>
      <c r="LV66" s="10"/>
      <c r="LW66" s="10"/>
      <c r="LX66" s="10"/>
      <c r="LY66" s="10"/>
      <c r="LZ66" s="10"/>
      <c r="MA66" s="10"/>
      <c r="MB66" s="10"/>
      <c r="MC66" s="10"/>
      <c r="MD66" s="10"/>
      <c r="ME66" s="10"/>
      <c r="MF66" s="10"/>
      <c r="MG66" s="10"/>
      <c r="MH66" s="10"/>
      <c r="MI66" s="10"/>
      <c r="MJ66" s="10"/>
      <c r="MK66" s="10"/>
      <c r="ML66" s="10"/>
      <c r="MM66" s="10"/>
      <c r="MN66" s="10"/>
      <c r="MO66" s="10"/>
      <c r="MP66" s="10"/>
      <c r="MQ66" s="10"/>
      <c r="MR66" s="10"/>
      <c r="MS66" s="10"/>
      <c r="MT66" s="10"/>
      <c r="MU66" s="10"/>
      <c r="MV66" s="10"/>
      <c r="MW66" s="10"/>
      <c r="MX66" s="10"/>
      <c r="MY66" s="10"/>
      <c r="MZ66" s="10"/>
      <c r="NA66" s="10"/>
      <c r="NB66" s="10"/>
      <c r="NC66" s="10"/>
      <c r="ND66" s="10"/>
      <c r="NE66" s="10"/>
      <c r="NF66" s="10"/>
      <c r="NG66" s="10"/>
      <c r="NH66" s="10"/>
      <c r="NI66" s="10"/>
      <c r="NJ66" s="10"/>
      <c r="NK66" s="10"/>
      <c r="NL66" s="10"/>
      <c r="NM66" s="10"/>
      <c r="NN66" s="10"/>
      <c r="NO66" s="10"/>
      <c r="NP66" s="10"/>
      <c r="NQ66" s="10"/>
      <c r="NR66" s="10"/>
      <c r="NS66" s="10"/>
      <c r="NT66" s="10"/>
      <c r="NU66" s="10"/>
      <c r="NV66" s="10"/>
      <c r="NW66" s="10"/>
      <c r="NX66" s="10"/>
      <c r="NY66" s="10"/>
      <c r="NZ66" s="10"/>
      <c r="OA66" s="10"/>
      <c r="OB66" s="10"/>
      <c r="OC66" s="10"/>
      <c r="OD66" s="10"/>
      <c r="OE66" s="10"/>
      <c r="OF66" s="10"/>
      <c r="OG66" s="10"/>
      <c r="OH66" s="10"/>
      <c r="OI66" s="10"/>
      <c r="OJ66" s="10"/>
      <c r="OK66" s="10"/>
      <c r="OL66" s="10"/>
      <c r="OM66" s="10"/>
      <c r="ON66" s="10"/>
      <c r="OO66" s="10"/>
      <c r="OP66" s="10"/>
      <c r="OQ66" s="10"/>
      <c r="OR66" s="10"/>
      <c r="OS66" s="10"/>
      <c r="OT66" s="10"/>
      <c r="OU66" s="10"/>
      <c r="OV66" s="10"/>
      <c r="OW66" s="10"/>
      <c r="OX66" s="10"/>
      <c r="OY66" s="10"/>
      <c r="OZ66" s="10"/>
      <c r="PA66" s="10"/>
      <c r="PB66" s="10"/>
      <c r="PC66" s="10"/>
      <c r="PD66" s="10"/>
      <c r="PE66" s="10"/>
    </row>
    <row r="67" spans="1:421" s="23" customFormat="1" ht="24.75" customHeight="1" x14ac:dyDescent="0.2">
      <c r="A67" s="223"/>
      <c r="B67" s="224"/>
      <c r="C67" s="225"/>
      <c r="D67" s="8" t="s">
        <v>2</v>
      </c>
      <c r="E67" s="146">
        <f t="shared" si="13"/>
        <v>0</v>
      </c>
      <c r="F67" s="25">
        <f t="shared" ref="F67:J72" si="15">F11+F18+F25+F60</f>
        <v>0</v>
      </c>
      <c r="G67" s="25">
        <f t="shared" si="15"/>
        <v>0</v>
      </c>
      <c r="H67" s="25">
        <f t="shared" si="15"/>
        <v>0</v>
      </c>
      <c r="I67" s="25">
        <f t="shared" si="15"/>
        <v>0</v>
      </c>
      <c r="J67" s="25">
        <f t="shared" si="15"/>
        <v>0</v>
      </c>
      <c r="K67" s="14"/>
      <c r="L67" s="14"/>
      <c r="M67" s="14"/>
      <c r="N67" s="5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  <c r="IU67" s="10"/>
      <c r="IV67" s="10"/>
      <c r="IW67" s="10"/>
      <c r="IX67" s="10"/>
      <c r="IY67" s="10"/>
      <c r="IZ67" s="10"/>
      <c r="JA67" s="10"/>
      <c r="JB67" s="10"/>
      <c r="JC67" s="10"/>
      <c r="JD67" s="10"/>
      <c r="JE67" s="10"/>
      <c r="JF67" s="10"/>
      <c r="JG67" s="10"/>
      <c r="JH67" s="10"/>
      <c r="JI67" s="10"/>
      <c r="JJ67" s="10"/>
      <c r="JK67" s="10"/>
      <c r="JL67" s="10"/>
      <c r="JM67" s="10"/>
      <c r="JN67" s="10"/>
      <c r="JO67" s="10"/>
      <c r="JP67" s="10"/>
      <c r="JQ67" s="10"/>
      <c r="JR67" s="10"/>
      <c r="JS67" s="10"/>
      <c r="JT67" s="10"/>
      <c r="JU67" s="10"/>
      <c r="JV67" s="10"/>
      <c r="JW67" s="10"/>
      <c r="JX67" s="10"/>
      <c r="JY67" s="10"/>
      <c r="JZ67" s="10"/>
      <c r="KA67" s="10"/>
      <c r="KB67" s="10"/>
      <c r="KC67" s="10"/>
      <c r="KD67" s="10"/>
      <c r="KE67" s="10"/>
      <c r="KF67" s="10"/>
      <c r="KG67" s="10"/>
      <c r="KH67" s="10"/>
      <c r="KI67" s="10"/>
      <c r="KJ67" s="10"/>
      <c r="KK67" s="10"/>
      <c r="KL67" s="10"/>
      <c r="KM67" s="10"/>
      <c r="KN67" s="10"/>
      <c r="KO67" s="10"/>
      <c r="KP67" s="10"/>
      <c r="KQ67" s="10"/>
      <c r="KR67" s="10"/>
      <c r="KS67" s="10"/>
      <c r="KT67" s="10"/>
      <c r="KU67" s="10"/>
      <c r="KV67" s="10"/>
      <c r="KW67" s="10"/>
      <c r="KX67" s="10"/>
      <c r="KY67" s="10"/>
      <c r="KZ67" s="10"/>
      <c r="LA67" s="10"/>
      <c r="LB67" s="10"/>
      <c r="LC67" s="10"/>
      <c r="LD67" s="10"/>
      <c r="LE67" s="10"/>
      <c r="LF67" s="10"/>
      <c r="LG67" s="10"/>
      <c r="LH67" s="10"/>
      <c r="LI67" s="10"/>
      <c r="LJ67" s="10"/>
      <c r="LK67" s="10"/>
      <c r="LL67" s="10"/>
      <c r="LM67" s="10"/>
      <c r="LN67" s="10"/>
      <c r="LO67" s="10"/>
      <c r="LP67" s="10"/>
      <c r="LQ67" s="10"/>
      <c r="LR67" s="10"/>
      <c r="LS67" s="10"/>
      <c r="LT67" s="10"/>
      <c r="LU67" s="10"/>
      <c r="LV67" s="10"/>
      <c r="LW67" s="10"/>
      <c r="LX67" s="10"/>
      <c r="LY67" s="10"/>
      <c r="LZ67" s="10"/>
      <c r="MA67" s="10"/>
      <c r="MB67" s="10"/>
      <c r="MC67" s="10"/>
      <c r="MD67" s="10"/>
      <c r="ME67" s="10"/>
      <c r="MF67" s="10"/>
      <c r="MG67" s="10"/>
      <c r="MH67" s="10"/>
      <c r="MI67" s="10"/>
      <c r="MJ67" s="10"/>
      <c r="MK67" s="10"/>
      <c r="ML67" s="10"/>
      <c r="MM67" s="10"/>
      <c r="MN67" s="10"/>
      <c r="MO67" s="10"/>
      <c r="MP67" s="10"/>
      <c r="MQ67" s="10"/>
      <c r="MR67" s="10"/>
      <c r="MS67" s="10"/>
      <c r="MT67" s="10"/>
      <c r="MU67" s="10"/>
      <c r="MV67" s="10"/>
      <c r="MW67" s="10"/>
      <c r="MX67" s="10"/>
      <c r="MY67" s="10"/>
      <c r="MZ67" s="10"/>
      <c r="NA67" s="10"/>
      <c r="NB67" s="10"/>
      <c r="NC67" s="10"/>
      <c r="ND67" s="10"/>
      <c r="NE67" s="10"/>
      <c r="NF67" s="10"/>
      <c r="NG67" s="10"/>
      <c r="NH67" s="10"/>
      <c r="NI67" s="10"/>
      <c r="NJ67" s="10"/>
      <c r="NK67" s="10"/>
      <c r="NL67" s="10"/>
      <c r="NM67" s="10"/>
      <c r="NN67" s="10"/>
      <c r="NO67" s="10"/>
      <c r="NP67" s="10"/>
      <c r="NQ67" s="10"/>
      <c r="NR67" s="10"/>
      <c r="NS67" s="10"/>
      <c r="NT67" s="10"/>
      <c r="NU67" s="10"/>
      <c r="NV67" s="10"/>
      <c r="NW67" s="10"/>
      <c r="NX67" s="10"/>
      <c r="NY67" s="10"/>
      <c r="NZ67" s="10"/>
      <c r="OA67" s="10"/>
      <c r="OB67" s="10"/>
      <c r="OC67" s="10"/>
      <c r="OD67" s="10"/>
      <c r="OE67" s="10"/>
      <c r="OF67" s="10"/>
      <c r="OG67" s="10"/>
      <c r="OH67" s="10"/>
      <c r="OI67" s="10"/>
      <c r="OJ67" s="10"/>
      <c r="OK67" s="10"/>
      <c r="OL67" s="10"/>
      <c r="OM67" s="10"/>
      <c r="ON67" s="10"/>
      <c r="OO67" s="10"/>
      <c r="OP67" s="10"/>
      <c r="OQ67" s="10"/>
      <c r="OR67" s="10"/>
      <c r="OS67" s="10"/>
      <c r="OT67" s="10"/>
      <c r="OU67" s="10"/>
      <c r="OV67" s="10"/>
      <c r="OW67" s="10"/>
      <c r="OX67" s="10"/>
      <c r="OY67" s="10"/>
      <c r="OZ67" s="10"/>
      <c r="PA67" s="10"/>
      <c r="PB67" s="10"/>
      <c r="PC67" s="10"/>
      <c r="PD67" s="10"/>
      <c r="PE67" s="10"/>
    </row>
    <row r="68" spans="1:421" s="23" customFormat="1" ht="27.75" customHeight="1" x14ac:dyDescent="0.2">
      <c r="A68" s="223"/>
      <c r="B68" s="224"/>
      <c r="C68" s="225"/>
      <c r="D68" s="8" t="s">
        <v>6</v>
      </c>
      <c r="E68" s="146">
        <f t="shared" si="13"/>
        <v>4892.4969999999994</v>
      </c>
      <c r="F68" s="25">
        <f>F12+F19+F26+F61</f>
        <v>0</v>
      </c>
      <c r="G68" s="25">
        <f>G12+G19+G26+G61</f>
        <v>4892.4969999999994</v>
      </c>
      <c r="H68" s="25">
        <f t="shared" si="15"/>
        <v>0</v>
      </c>
      <c r="I68" s="25">
        <f t="shared" si="15"/>
        <v>0</v>
      </c>
      <c r="J68" s="25">
        <f t="shared" si="15"/>
        <v>0</v>
      </c>
      <c r="K68" s="14"/>
      <c r="L68" s="14"/>
      <c r="M68" s="14"/>
      <c r="N68" s="5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  <c r="IU68" s="10"/>
      <c r="IV68" s="10"/>
      <c r="IW68" s="10"/>
      <c r="IX68" s="10"/>
      <c r="IY68" s="10"/>
      <c r="IZ68" s="10"/>
      <c r="JA68" s="10"/>
      <c r="JB68" s="10"/>
      <c r="JC68" s="10"/>
      <c r="JD68" s="10"/>
      <c r="JE68" s="10"/>
      <c r="JF68" s="10"/>
      <c r="JG68" s="10"/>
      <c r="JH68" s="10"/>
      <c r="JI68" s="10"/>
      <c r="JJ68" s="10"/>
      <c r="JK68" s="10"/>
      <c r="JL68" s="10"/>
      <c r="JM68" s="10"/>
      <c r="JN68" s="10"/>
      <c r="JO68" s="10"/>
      <c r="JP68" s="10"/>
      <c r="JQ68" s="10"/>
      <c r="JR68" s="10"/>
      <c r="JS68" s="10"/>
      <c r="JT68" s="10"/>
      <c r="JU68" s="10"/>
      <c r="JV68" s="10"/>
      <c r="JW68" s="10"/>
      <c r="JX68" s="10"/>
      <c r="JY68" s="10"/>
      <c r="JZ68" s="10"/>
      <c r="KA68" s="10"/>
      <c r="KB68" s="10"/>
      <c r="KC68" s="10"/>
      <c r="KD68" s="10"/>
      <c r="KE68" s="10"/>
      <c r="KF68" s="10"/>
      <c r="KG68" s="10"/>
      <c r="KH68" s="10"/>
      <c r="KI68" s="10"/>
      <c r="KJ68" s="10"/>
      <c r="KK68" s="10"/>
      <c r="KL68" s="10"/>
      <c r="KM68" s="10"/>
      <c r="KN68" s="10"/>
      <c r="KO68" s="10"/>
      <c r="KP68" s="10"/>
      <c r="KQ68" s="10"/>
      <c r="KR68" s="10"/>
      <c r="KS68" s="10"/>
      <c r="KT68" s="10"/>
      <c r="KU68" s="10"/>
      <c r="KV68" s="10"/>
      <c r="KW68" s="10"/>
      <c r="KX68" s="10"/>
      <c r="KY68" s="10"/>
      <c r="KZ68" s="10"/>
      <c r="LA68" s="10"/>
      <c r="LB68" s="10"/>
      <c r="LC68" s="10"/>
      <c r="LD68" s="10"/>
      <c r="LE68" s="10"/>
      <c r="LF68" s="10"/>
      <c r="LG68" s="10"/>
      <c r="LH68" s="10"/>
      <c r="LI68" s="10"/>
      <c r="LJ68" s="10"/>
      <c r="LK68" s="10"/>
      <c r="LL68" s="10"/>
      <c r="LM68" s="10"/>
      <c r="LN68" s="10"/>
      <c r="LO68" s="10"/>
      <c r="LP68" s="10"/>
      <c r="LQ68" s="10"/>
      <c r="LR68" s="10"/>
      <c r="LS68" s="10"/>
      <c r="LT68" s="10"/>
      <c r="LU68" s="10"/>
      <c r="LV68" s="10"/>
      <c r="LW68" s="10"/>
      <c r="LX68" s="10"/>
      <c r="LY68" s="10"/>
      <c r="LZ68" s="10"/>
      <c r="MA68" s="10"/>
      <c r="MB68" s="10"/>
      <c r="MC68" s="10"/>
      <c r="MD68" s="10"/>
      <c r="ME68" s="10"/>
      <c r="MF68" s="10"/>
      <c r="MG68" s="10"/>
      <c r="MH68" s="10"/>
      <c r="MI68" s="10"/>
      <c r="MJ68" s="10"/>
      <c r="MK68" s="10"/>
      <c r="ML68" s="10"/>
      <c r="MM68" s="10"/>
      <c r="MN68" s="10"/>
      <c r="MO68" s="10"/>
      <c r="MP68" s="10"/>
      <c r="MQ68" s="10"/>
      <c r="MR68" s="10"/>
      <c r="MS68" s="10"/>
      <c r="MT68" s="10"/>
      <c r="MU68" s="10"/>
      <c r="MV68" s="10"/>
      <c r="MW68" s="10"/>
      <c r="MX68" s="10"/>
      <c r="MY68" s="10"/>
      <c r="MZ68" s="10"/>
      <c r="NA68" s="10"/>
      <c r="NB68" s="10"/>
      <c r="NC68" s="10"/>
      <c r="ND68" s="10"/>
      <c r="NE68" s="10"/>
      <c r="NF68" s="10"/>
      <c r="NG68" s="10"/>
      <c r="NH68" s="10"/>
      <c r="NI68" s="10"/>
      <c r="NJ68" s="10"/>
      <c r="NK68" s="10"/>
      <c r="NL68" s="10"/>
      <c r="NM68" s="10"/>
      <c r="NN68" s="10"/>
      <c r="NO68" s="10"/>
      <c r="NP68" s="10"/>
      <c r="NQ68" s="10"/>
      <c r="NR68" s="10"/>
      <c r="NS68" s="10"/>
      <c r="NT68" s="10"/>
      <c r="NU68" s="10"/>
      <c r="NV68" s="10"/>
      <c r="NW68" s="10"/>
      <c r="NX68" s="10"/>
      <c r="NY68" s="10"/>
      <c r="NZ68" s="10"/>
      <c r="OA68" s="10"/>
      <c r="OB68" s="10"/>
      <c r="OC68" s="10"/>
      <c r="OD68" s="10"/>
      <c r="OE68" s="10"/>
      <c r="OF68" s="10"/>
      <c r="OG68" s="10"/>
      <c r="OH68" s="10"/>
      <c r="OI68" s="10"/>
      <c r="OJ68" s="10"/>
      <c r="OK68" s="10"/>
      <c r="OL68" s="10"/>
      <c r="OM68" s="10"/>
      <c r="ON68" s="10"/>
      <c r="OO68" s="10"/>
      <c r="OP68" s="10"/>
      <c r="OQ68" s="10"/>
      <c r="OR68" s="10"/>
      <c r="OS68" s="10"/>
      <c r="OT68" s="10"/>
      <c r="OU68" s="10"/>
      <c r="OV68" s="10"/>
      <c r="OW68" s="10"/>
      <c r="OX68" s="10"/>
      <c r="OY68" s="10"/>
      <c r="OZ68" s="10"/>
      <c r="PA68" s="10"/>
      <c r="PB68" s="10"/>
      <c r="PC68" s="10"/>
      <c r="PD68" s="10"/>
      <c r="PE68" s="10"/>
    </row>
    <row r="69" spans="1:421" s="23" customFormat="1" ht="18.75" customHeight="1" x14ac:dyDescent="0.2">
      <c r="A69" s="223"/>
      <c r="B69" s="224"/>
      <c r="C69" s="225"/>
      <c r="D69" s="8" t="s">
        <v>4</v>
      </c>
      <c r="E69" s="146">
        <f t="shared" si="13"/>
        <v>29295.41804</v>
      </c>
      <c r="F69" s="37">
        <f>F13+F20+F27+F62</f>
        <v>6246.4190399999998</v>
      </c>
      <c r="G69" s="37">
        <f>G13+G20+G27+G62</f>
        <v>4988.9989999999998</v>
      </c>
      <c r="H69" s="37">
        <f t="shared" si="15"/>
        <v>10</v>
      </c>
      <c r="I69" s="37">
        <f t="shared" si="15"/>
        <v>10</v>
      </c>
      <c r="J69" s="37">
        <f>J13+J20+J27+J62</f>
        <v>18040</v>
      </c>
      <c r="K69" s="14"/>
      <c r="L69" s="14"/>
      <c r="M69" s="14"/>
      <c r="N69" s="5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  <c r="IU69" s="10"/>
      <c r="IV69" s="10"/>
      <c r="IW69" s="10"/>
      <c r="IX69" s="10"/>
      <c r="IY69" s="10"/>
      <c r="IZ69" s="10"/>
      <c r="JA69" s="10"/>
      <c r="JB69" s="10"/>
      <c r="JC69" s="10"/>
      <c r="JD69" s="10"/>
      <c r="JE69" s="10"/>
      <c r="JF69" s="10"/>
      <c r="JG69" s="10"/>
      <c r="JH69" s="10"/>
      <c r="JI69" s="10"/>
      <c r="JJ69" s="10"/>
      <c r="JK69" s="10"/>
      <c r="JL69" s="10"/>
      <c r="JM69" s="10"/>
      <c r="JN69" s="10"/>
      <c r="JO69" s="10"/>
      <c r="JP69" s="10"/>
      <c r="JQ69" s="10"/>
      <c r="JR69" s="10"/>
      <c r="JS69" s="10"/>
      <c r="JT69" s="10"/>
      <c r="JU69" s="10"/>
      <c r="JV69" s="10"/>
      <c r="JW69" s="10"/>
      <c r="JX69" s="10"/>
      <c r="JY69" s="10"/>
      <c r="JZ69" s="10"/>
      <c r="KA69" s="10"/>
      <c r="KB69" s="10"/>
      <c r="KC69" s="10"/>
      <c r="KD69" s="10"/>
      <c r="KE69" s="10"/>
      <c r="KF69" s="10"/>
      <c r="KG69" s="10"/>
      <c r="KH69" s="10"/>
      <c r="KI69" s="10"/>
      <c r="KJ69" s="10"/>
      <c r="KK69" s="10"/>
      <c r="KL69" s="10"/>
      <c r="KM69" s="10"/>
      <c r="KN69" s="10"/>
      <c r="KO69" s="10"/>
      <c r="KP69" s="10"/>
      <c r="KQ69" s="10"/>
      <c r="KR69" s="10"/>
      <c r="KS69" s="10"/>
      <c r="KT69" s="10"/>
      <c r="KU69" s="10"/>
      <c r="KV69" s="10"/>
      <c r="KW69" s="10"/>
      <c r="KX69" s="10"/>
      <c r="KY69" s="10"/>
      <c r="KZ69" s="10"/>
      <c r="LA69" s="10"/>
      <c r="LB69" s="10"/>
      <c r="LC69" s="10"/>
      <c r="LD69" s="10"/>
      <c r="LE69" s="10"/>
      <c r="LF69" s="10"/>
      <c r="LG69" s="10"/>
      <c r="LH69" s="10"/>
      <c r="LI69" s="10"/>
      <c r="LJ69" s="10"/>
      <c r="LK69" s="10"/>
      <c r="LL69" s="10"/>
      <c r="LM69" s="10"/>
      <c r="LN69" s="10"/>
      <c r="LO69" s="10"/>
      <c r="LP69" s="10"/>
      <c r="LQ69" s="10"/>
      <c r="LR69" s="10"/>
      <c r="LS69" s="10"/>
      <c r="LT69" s="10"/>
      <c r="LU69" s="10"/>
      <c r="LV69" s="10"/>
      <c r="LW69" s="10"/>
      <c r="LX69" s="10"/>
      <c r="LY69" s="10"/>
      <c r="LZ69" s="10"/>
      <c r="MA69" s="10"/>
      <c r="MB69" s="10"/>
      <c r="MC69" s="10"/>
      <c r="MD69" s="10"/>
      <c r="ME69" s="10"/>
      <c r="MF69" s="10"/>
      <c r="MG69" s="10"/>
      <c r="MH69" s="10"/>
      <c r="MI69" s="10"/>
      <c r="MJ69" s="10"/>
      <c r="MK69" s="10"/>
      <c r="ML69" s="10"/>
      <c r="MM69" s="10"/>
      <c r="MN69" s="10"/>
      <c r="MO69" s="10"/>
      <c r="MP69" s="10"/>
      <c r="MQ69" s="10"/>
      <c r="MR69" s="10"/>
      <c r="MS69" s="10"/>
      <c r="MT69" s="10"/>
      <c r="MU69" s="10"/>
      <c r="MV69" s="10"/>
      <c r="MW69" s="10"/>
      <c r="MX69" s="10"/>
      <c r="MY69" s="10"/>
      <c r="MZ69" s="10"/>
      <c r="NA69" s="10"/>
      <c r="NB69" s="10"/>
      <c r="NC69" s="10"/>
      <c r="ND69" s="10"/>
      <c r="NE69" s="10"/>
      <c r="NF69" s="10"/>
      <c r="NG69" s="10"/>
      <c r="NH69" s="10"/>
      <c r="NI69" s="10"/>
      <c r="NJ69" s="10"/>
      <c r="NK69" s="10"/>
      <c r="NL69" s="10"/>
      <c r="NM69" s="10"/>
      <c r="NN69" s="10"/>
      <c r="NO69" s="10"/>
      <c r="NP69" s="10"/>
      <c r="NQ69" s="10"/>
      <c r="NR69" s="10"/>
      <c r="NS69" s="10"/>
      <c r="NT69" s="10"/>
      <c r="NU69" s="10"/>
      <c r="NV69" s="10"/>
      <c r="NW69" s="10"/>
      <c r="NX69" s="10"/>
      <c r="NY69" s="10"/>
      <c r="NZ69" s="10"/>
      <c r="OA69" s="10"/>
      <c r="OB69" s="10"/>
      <c r="OC69" s="10"/>
      <c r="OD69" s="10"/>
      <c r="OE69" s="10"/>
      <c r="OF69" s="10"/>
      <c r="OG69" s="10"/>
      <c r="OH69" s="10"/>
      <c r="OI69" s="10"/>
      <c r="OJ69" s="10"/>
      <c r="OK69" s="10"/>
      <c r="OL69" s="10"/>
      <c r="OM69" s="10"/>
      <c r="ON69" s="10"/>
      <c r="OO69" s="10"/>
      <c r="OP69" s="10"/>
      <c r="OQ69" s="10"/>
      <c r="OR69" s="10"/>
      <c r="OS69" s="10"/>
      <c r="OT69" s="10"/>
      <c r="OU69" s="10"/>
      <c r="OV69" s="10"/>
      <c r="OW69" s="10"/>
      <c r="OX69" s="10"/>
      <c r="OY69" s="10"/>
      <c r="OZ69" s="10"/>
      <c r="PA69" s="10"/>
      <c r="PB69" s="10"/>
      <c r="PC69" s="10"/>
      <c r="PD69" s="10"/>
      <c r="PE69" s="10"/>
    </row>
    <row r="70" spans="1:421" s="23" customFormat="1" ht="30.75" customHeight="1" x14ac:dyDescent="0.2">
      <c r="A70" s="223"/>
      <c r="B70" s="224"/>
      <c r="C70" s="225"/>
      <c r="D70" s="8" t="s">
        <v>18</v>
      </c>
      <c r="E70" s="146">
        <f t="shared" si="13"/>
        <v>0</v>
      </c>
      <c r="F70" s="25">
        <f t="shared" si="15"/>
        <v>0</v>
      </c>
      <c r="G70" s="25">
        <f t="shared" si="15"/>
        <v>0</v>
      </c>
      <c r="H70" s="25">
        <f t="shared" si="15"/>
        <v>0</v>
      </c>
      <c r="I70" s="25">
        <f t="shared" si="15"/>
        <v>0</v>
      </c>
      <c r="J70" s="25">
        <f t="shared" si="15"/>
        <v>0</v>
      </c>
      <c r="K70" s="14"/>
      <c r="L70" s="14"/>
      <c r="M70" s="14"/>
      <c r="N70" s="5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  <c r="IU70" s="10"/>
      <c r="IV70" s="10"/>
      <c r="IW70" s="10"/>
      <c r="IX70" s="10"/>
      <c r="IY70" s="10"/>
      <c r="IZ70" s="10"/>
      <c r="JA70" s="10"/>
      <c r="JB70" s="10"/>
      <c r="JC70" s="10"/>
      <c r="JD70" s="10"/>
      <c r="JE70" s="10"/>
      <c r="JF70" s="10"/>
      <c r="JG70" s="10"/>
      <c r="JH70" s="10"/>
      <c r="JI70" s="10"/>
      <c r="JJ70" s="10"/>
      <c r="JK70" s="10"/>
      <c r="JL70" s="10"/>
      <c r="JM70" s="10"/>
      <c r="JN70" s="10"/>
      <c r="JO70" s="10"/>
      <c r="JP70" s="10"/>
      <c r="JQ70" s="10"/>
      <c r="JR70" s="10"/>
      <c r="JS70" s="10"/>
      <c r="JT70" s="10"/>
      <c r="JU70" s="10"/>
      <c r="JV70" s="10"/>
      <c r="JW70" s="10"/>
      <c r="JX70" s="10"/>
      <c r="JY70" s="10"/>
      <c r="JZ70" s="10"/>
      <c r="KA70" s="10"/>
      <c r="KB70" s="10"/>
      <c r="KC70" s="10"/>
      <c r="KD70" s="10"/>
      <c r="KE70" s="10"/>
      <c r="KF70" s="10"/>
      <c r="KG70" s="10"/>
      <c r="KH70" s="10"/>
      <c r="KI70" s="10"/>
      <c r="KJ70" s="10"/>
      <c r="KK70" s="10"/>
      <c r="KL70" s="10"/>
      <c r="KM70" s="10"/>
      <c r="KN70" s="10"/>
      <c r="KO70" s="10"/>
      <c r="KP70" s="10"/>
      <c r="KQ70" s="10"/>
      <c r="KR70" s="10"/>
      <c r="KS70" s="10"/>
      <c r="KT70" s="10"/>
      <c r="KU70" s="10"/>
      <c r="KV70" s="10"/>
      <c r="KW70" s="10"/>
      <c r="KX70" s="10"/>
      <c r="KY70" s="10"/>
      <c r="KZ70" s="10"/>
      <c r="LA70" s="10"/>
      <c r="LB70" s="10"/>
      <c r="LC70" s="10"/>
      <c r="LD70" s="10"/>
      <c r="LE70" s="10"/>
      <c r="LF70" s="10"/>
      <c r="LG70" s="10"/>
      <c r="LH70" s="10"/>
      <c r="LI70" s="10"/>
      <c r="LJ70" s="10"/>
      <c r="LK70" s="10"/>
      <c r="LL70" s="10"/>
      <c r="LM70" s="10"/>
      <c r="LN70" s="10"/>
      <c r="LO70" s="10"/>
      <c r="LP70" s="10"/>
      <c r="LQ70" s="10"/>
      <c r="LR70" s="10"/>
      <c r="LS70" s="10"/>
      <c r="LT70" s="10"/>
      <c r="LU70" s="10"/>
      <c r="LV70" s="10"/>
      <c r="LW70" s="10"/>
      <c r="LX70" s="10"/>
      <c r="LY70" s="10"/>
      <c r="LZ70" s="10"/>
      <c r="MA70" s="10"/>
      <c r="MB70" s="10"/>
      <c r="MC70" s="10"/>
      <c r="MD70" s="10"/>
      <c r="ME70" s="10"/>
      <c r="MF70" s="10"/>
      <c r="MG70" s="10"/>
      <c r="MH70" s="10"/>
      <c r="MI70" s="10"/>
      <c r="MJ70" s="10"/>
      <c r="MK70" s="10"/>
      <c r="ML70" s="10"/>
      <c r="MM70" s="10"/>
      <c r="MN70" s="10"/>
      <c r="MO70" s="10"/>
      <c r="MP70" s="10"/>
      <c r="MQ70" s="10"/>
      <c r="MR70" s="10"/>
      <c r="MS70" s="10"/>
      <c r="MT70" s="10"/>
      <c r="MU70" s="10"/>
      <c r="MV70" s="10"/>
      <c r="MW70" s="10"/>
      <c r="MX70" s="10"/>
      <c r="MY70" s="10"/>
      <c r="MZ70" s="10"/>
      <c r="NA70" s="10"/>
      <c r="NB70" s="10"/>
      <c r="NC70" s="10"/>
      <c r="ND70" s="10"/>
      <c r="NE70" s="10"/>
      <c r="NF70" s="10"/>
      <c r="NG70" s="10"/>
      <c r="NH70" s="10"/>
      <c r="NI70" s="10"/>
      <c r="NJ70" s="10"/>
      <c r="NK70" s="10"/>
      <c r="NL70" s="10"/>
      <c r="NM70" s="10"/>
      <c r="NN70" s="10"/>
      <c r="NO70" s="10"/>
      <c r="NP70" s="10"/>
      <c r="NQ70" s="10"/>
      <c r="NR70" s="10"/>
      <c r="NS70" s="10"/>
      <c r="NT70" s="10"/>
      <c r="NU70" s="10"/>
      <c r="NV70" s="10"/>
      <c r="NW70" s="10"/>
      <c r="NX70" s="10"/>
      <c r="NY70" s="10"/>
      <c r="NZ70" s="10"/>
      <c r="OA70" s="10"/>
      <c r="OB70" s="10"/>
      <c r="OC70" s="10"/>
      <c r="OD70" s="10"/>
      <c r="OE70" s="10"/>
      <c r="OF70" s="10"/>
      <c r="OG70" s="10"/>
      <c r="OH70" s="10"/>
      <c r="OI70" s="10"/>
      <c r="OJ70" s="10"/>
      <c r="OK70" s="10"/>
      <c r="OL70" s="10"/>
      <c r="OM70" s="10"/>
      <c r="ON70" s="10"/>
      <c r="OO70" s="10"/>
      <c r="OP70" s="10"/>
      <c r="OQ70" s="10"/>
      <c r="OR70" s="10"/>
      <c r="OS70" s="10"/>
      <c r="OT70" s="10"/>
      <c r="OU70" s="10"/>
      <c r="OV70" s="10"/>
      <c r="OW70" s="10"/>
      <c r="OX70" s="10"/>
      <c r="OY70" s="10"/>
      <c r="OZ70" s="10"/>
      <c r="PA70" s="10"/>
      <c r="PB70" s="10"/>
      <c r="PC70" s="10"/>
      <c r="PD70" s="10"/>
      <c r="PE70" s="10"/>
    </row>
    <row r="71" spans="1:421" s="23" customFormat="1" ht="18.75" customHeight="1" x14ac:dyDescent="0.2">
      <c r="A71" s="223"/>
      <c r="B71" s="224"/>
      <c r="C71" s="225"/>
      <c r="D71" s="8" t="s">
        <v>19</v>
      </c>
      <c r="E71" s="146">
        <f t="shared" si="13"/>
        <v>0</v>
      </c>
      <c r="F71" s="25">
        <f t="shared" si="15"/>
        <v>0</v>
      </c>
      <c r="G71" s="25">
        <f t="shared" si="15"/>
        <v>0</v>
      </c>
      <c r="H71" s="25">
        <f t="shared" si="15"/>
        <v>0</v>
      </c>
      <c r="I71" s="25">
        <f t="shared" si="15"/>
        <v>0</v>
      </c>
      <c r="J71" s="25">
        <f t="shared" si="15"/>
        <v>0</v>
      </c>
      <c r="K71" s="14"/>
      <c r="L71" s="14"/>
      <c r="M71" s="14"/>
      <c r="N71" s="5"/>
      <c r="O71" s="10"/>
      <c r="P71" s="10"/>
      <c r="Q71" s="14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  <c r="IU71" s="10"/>
      <c r="IV71" s="10"/>
      <c r="IW71" s="10"/>
      <c r="IX71" s="10"/>
      <c r="IY71" s="10"/>
      <c r="IZ71" s="10"/>
      <c r="JA71" s="10"/>
      <c r="JB71" s="10"/>
      <c r="JC71" s="10"/>
      <c r="JD71" s="10"/>
      <c r="JE71" s="10"/>
      <c r="JF71" s="10"/>
      <c r="JG71" s="10"/>
      <c r="JH71" s="10"/>
      <c r="JI71" s="10"/>
      <c r="JJ71" s="10"/>
      <c r="JK71" s="10"/>
      <c r="JL71" s="10"/>
      <c r="JM71" s="10"/>
      <c r="JN71" s="10"/>
      <c r="JO71" s="10"/>
      <c r="JP71" s="10"/>
      <c r="JQ71" s="10"/>
      <c r="JR71" s="10"/>
      <c r="JS71" s="10"/>
      <c r="JT71" s="10"/>
      <c r="JU71" s="10"/>
      <c r="JV71" s="10"/>
      <c r="JW71" s="10"/>
      <c r="JX71" s="10"/>
      <c r="JY71" s="10"/>
      <c r="JZ71" s="10"/>
      <c r="KA71" s="10"/>
      <c r="KB71" s="10"/>
      <c r="KC71" s="10"/>
      <c r="KD71" s="10"/>
      <c r="KE71" s="10"/>
      <c r="KF71" s="10"/>
      <c r="KG71" s="10"/>
      <c r="KH71" s="10"/>
      <c r="KI71" s="10"/>
      <c r="KJ71" s="10"/>
      <c r="KK71" s="10"/>
      <c r="KL71" s="10"/>
      <c r="KM71" s="10"/>
      <c r="KN71" s="10"/>
      <c r="KO71" s="10"/>
      <c r="KP71" s="10"/>
      <c r="KQ71" s="10"/>
      <c r="KR71" s="10"/>
      <c r="KS71" s="10"/>
      <c r="KT71" s="10"/>
      <c r="KU71" s="10"/>
      <c r="KV71" s="10"/>
      <c r="KW71" s="10"/>
      <c r="KX71" s="10"/>
      <c r="KY71" s="10"/>
      <c r="KZ71" s="10"/>
      <c r="LA71" s="10"/>
      <c r="LB71" s="10"/>
      <c r="LC71" s="10"/>
      <c r="LD71" s="10"/>
      <c r="LE71" s="10"/>
      <c r="LF71" s="10"/>
      <c r="LG71" s="10"/>
      <c r="LH71" s="10"/>
      <c r="LI71" s="10"/>
      <c r="LJ71" s="10"/>
      <c r="LK71" s="10"/>
      <c r="LL71" s="10"/>
      <c r="LM71" s="10"/>
      <c r="LN71" s="10"/>
      <c r="LO71" s="10"/>
      <c r="LP71" s="10"/>
      <c r="LQ71" s="10"/>
      <c r="LR71" s="10"/>
      <c r="LS71" s="10"/>
      <c r="LT71" s="10"/>
      <c r="LU71" s="10"/>
      <c r="LV71" s="10"/>
      <c r="LW71" s="10"/>
      <c r="LX71" s="10"/>
      <c r="LY71" s="10"/>
      <c r="LZ71" s="10"/>
      <c r="MA71" s="10"/>
      <c r="MB71" s="10"/>
      <c r="MC71" s="10"/>
      <c r="MD71" s="10"/>
      <c r="ME71" s="10"/>
      <c r="MF71" s="10"/>
      <c r="MG71" s="10"/>
      <c r="MH71" s="10"/>
      <c r="MI71" s="10"/>
      <c r="MJ71" s="10"/>
      <c r="MK71" s="10"/>
      <c r="ML71" s="10"/>
      <c r="MM71" s="10"/>
      <c r="MN71" s="10"/>
      <c r="MO71" s="10"/>
      <c r="MP71" s="10"/>
      <c r="MQ71" s="10"/>
      <c r="MR71" s="10"/>
      <c r="MS71" s="10"/>
      <c r="MT71" s="10"/>
      <c r="MU71" s="10"/>
      <c r="MV71" s="10"/>
      <c r="MW71" s="10"/>
      <c r="MX71" s="10"/>
      <c r="MY71" s="10"/>
      <c r="MZ71" s="10"/>
      <c r="NA71" s="10"/>
      <c r="NB71" s="10"/>
      <c r="NC71" s="10"/>
      <c r="ND71" s="10"/>
      <c r="NE71" s="10"/>
      <c r="NF71" s="10"/>
      <c r="NG71" s="10"/>
      <c r="NH71" s="10"/>
      <c r="NI71" s="10"/>
      <c r="NJ71" s="10"/>
      <c r="NK71" s="10"/>
      <c r="NL71" s="10"/>
      <c r="NM71" s="10"/>
      <c r="NN71" s="10"/>
      <c r="NO71" s="10"/>
      <c r="NP71" s="10"/>
      <c r="NQ71" s="10"/>
      <c r="NR71" s="10"/>
      <c r="NS71" s="10"/>
      <c r="NT71" s="10"/>
      <c r="NU71" s="10"/>
      <c r="NV71" s="10"/>
      <c r="NW71" s="10"/>
      <c r="NX71" s="10"/>
      <c r="NY71" s="10"/>
      <c r="NZ71" s="10"/>
      <c r="OA71" s="10"/>
      <c r="OB71" s="10"/>
      <c r="OC71" s="10"/>
      <c r="OD71" s="10"/>
      <c r="OE71" s="10"/>
      <c r="OF71" s="10"/>
      <c r="OG71" s="10"/>
      <c r="OH71" s="10"/>
      <c r="OI71" s="10"/>
      <c r="OJ71" s="10"/>
      <c r="OK71" s="10"/>
      <c r="OL71" s="10"/>
      <c r="OM71" s="10"/>
      <c r="ON71" s="10"/>
      <c r="OO71" s="10"/>
      <c r="OP71" s="10"/>
      <c r="OQ71" s="10"/>
      <c r="OR71" s="10"/>
      <c r="OS71" s="10"/>
      <c r="OT71" s="10"/>
      <c r="OU71" s="10"/>
      <c r="OV71" s="10"/>
      <c r="OW71" s="10"/>
      <c r="OX71" s="10"/>
      <c r="OY71" s="10"/>
      <c r="OZ71" s="10"/>
      <c r="PA71" s="10"/>
      <c r="PB71" s="10"/>
      <c r="PC71" s="10"/>
      <c r="PD71" s="10"/>
      <c r="PE71" s="10"/>
    </row>
    <row r="72" spans="1:421" s="23" customFormat="1" ht="20.25" customHeight="1" x14ac:dyDescent="0.2">
      <c r="A72" s="226"/>
      <c r="B72" s="227"/>
      <c r="C72" s="228"/>
      <c r="D72" s="8" t="s">
        <v>7</v>
      </c>
      <c r="E72" s="146">
        <f>SUM(F72:I72)</f>
        <v>11500</v>
      </c>
      <c r="F72" s="37">
        <f t="shared" si="15"/>
        <v>0</v>
      </c>
      <c r="G72" s="37">
        <f t="shared" si="15"/>
        <v>2100</v>
      </c>
      <c r="H72" s="37">
        <f t="shared" si="15"/>
        <v>4700</v>
      </c>
      <c r="I72" s="37">
        <f t="shared" si="15"/>
        <v>4700</v>
      </c>
      <c r="J72" s="37">
        <f t="shared" si="15"/>
        <v>0</v>
      </c>
      <c r="K72" s="14"/>
      <c r="L72" s="14"/>
      <c r="M72" s="14"/>
      <c r="N72" s="5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  <c r="IU72" s="10"/>
      <c r="IV72" s="10"/>
      <c r="IW72" s="10"/>
      <c r="IX72" s="10"/>
      <c r="IY72" s="10"/>
      <c r="IZ72" s="10"/>
      <c r="JA72" s="10"/>
      <c r="JB72" s="10"/>
      <c r="JC72" s="10"/>
      <c r="JD72" s="10"/>
      <c r="JE72" s="10"/>
      <c r="JF72" s="10"/>
      <c r="JG72" s="10"/>
      <c r="JH72" s="10"/>
      <c r="JI72" s="10"/>
      <c r="JJ72" s="10"/>
      <c r="JK72" s="10"/>
      <c r="JL72" s="10"/>
      <c r="JM72" s="10"/>
      <c r="JN72" s="10"/>
      <c r="JO72" s="10"/>
      <c r="JP72" s="10"/>
      <c r="JQ72" s="10"/>
      <c r="JR72" s="10"/>
      <c r="JS72" s="10"/>
      <c r="JT72" s="10"/>
      <c r="JU72" s="10"/>
      <c r="JV72" s="10"/>
      <c r="JW72" s="10"/>
      <c r="JX72" s="10"/>
      <c r="JY72" s="10"/>
      <c r="JZ72" s="10"/>
      <c r="KA72" s="10"/>
      <c r="KB72" s="10"/>
      <c r="KC72" s="10"/>
      <c r="KD72" s="10"/>
      <c r="KE72" s="10"/>
      <c r="KF72" s="10"/>
      <c r="KG72" s="10"/>
      <c r="KH72" s="10"/>
      <c r="KI72" s="10"/>
      <c r="KJ72" s="10"/>
      <c r="KK72" s="10"/>
      <c r="KL72" s="10"/>
      <c r="KM72" s="10"/>
      <c r="KN72" s="10"/>
      <c r="KO72" s="10"/>
      <c r="KP72" s="10"/>
      <c r="KQ72" s="10"/>
      <c r="KR72" s="10"/>
      <c r="KS72" s="10"/>
      <c r="KT72" s="10"/>
      <c r="KU72" s="10"/>
      <c r="KV72" s="10"/>
      <c r="KW72" s="10"/>
      <c r="KX72" s="10"/>
      <c r="KY72" s="10"/>
      <c r="KZ72" s="10"/>
      <c r="LA72" s="10"/>
      <c r="LB72" s="10"/>
      <c r="LC72" s="10"/>
      <c r="LD72" s="10"/>
      <c r="LE72" s="10"/>
      <c r="LF72" s="10"/>
      <c r="LG72" s="10"/>
      <c r="LH72" s="10"/>
      <c r="LI72" s="10"/>
      <c r="LJ72" s="10"/>
      <c r="LK72" s="10"/>
      <c r="LL72" s="10"/>
      <c r="LM72" s="10"/>
      <c r="LN72" s="10"/>
      <c r="LO72" s="10"/>
      <c r="LP72" s="10"/>
      <c r="LQ72" s="10"/>
      <c r="LR72" s="10"/>
      <c r="LS72" s="10"/>
      <c r="LT72" s="10"/>
      <c r="LU72" s="10"/>
      <c r="LV72" s="10"/>
      <c r="LW72" s="10"/>
      <c r="LX72" s="10"/>
      <c r="LY72" s="10"/>
      <c r="LZ72" s="10"/>
      <c r="MA72" s="10"/>
      <c r="MB72" s="10"/>
      <c r="MC72" s="10"/>
      <c r="MD72" s="10"/>
      <c r="ME72" s="10"/>
      <c r="MF72" s="10"/>
      <c r="MG72" s="10"/>
      <c r="MH72" s="10"/>
      <c r="MI72" s="10"/>
      <c r="MJ72" s="10"/>
      <c r="MK72" s="10"/>
      <c r="ML72" s="10"/>
      <c r="MM72" s="10"/>
      <c r="MN72" s="10"/>
      <c r="MO72" s="10"/>
      <c r="MP72" s="10"/>
      <c r="MQ72" s="10"/>
      <c r="MR72" s="10"/>
      <c r="MS72" s="10"/>
      <c r="MT72" s="10"/>
      <c r="MU72" s="10"/>
      <c r="MV72" s="10"/>
      <c r="MW72" s="10"/>
      <c r="MX72" s="10"/>
      <c r="MY72" s="10"/>
      <c r="MZ72" s="10"/>
      <c r="NA72" s="10"/>
      <c r="NB72" s="10"/>
      <c r="NC72" s="10"/>
      <c r="ND72" s="10"/>
      <c r="NE72" s="10"/>
      <c r="NF72" s="10"/>
      <c r="NG72" s="10"/>
      <c r="NH72" s="10"/>
      <c r="NI72" s="10"/>
      <c r="NJ72" s="10"/>
      <c r="NK72" s="10"/>
      <c r="NL72" s="10"/>
      <c r="NM72" s="10"/>
      <c r="NN72" s="10"/>
      <c r="NO72" s="10"/>
      <c r="NP72" s="10"/>
      <c r="NQ72" s="10"/>
      <c r="NR72" s="10"/>
      <c r="NS72" s="10"/>
      <c r="NT72" s="10"/>
      <c r="NU72" s="10"/>
      <c r="NV72" s="10"/>
      <c r="NW72" s="10"/>
      <c r="NX72" s="10"/>
      <c r="NY72" s="10"/>
      <c r="NZ72" s="10"/>
      <c r="OA72" s="10"/>
      <c r="OB72" s="10"/>
      <c r="OC72" s="10"/>
      <c r="OD72" s="10"/>
      <c r="OE72" s="10"/>
      <c r="OF72" s="10"/>
      <c r="OG72" s="10"/>
      <c r="OH72" s="10"/>
      <c r="OI72" s="10"/>
      <c r="OJ72" s="10"/>
      <c r="OK72" s="10"/>
      <c r="OL72" s="10"/>
      <c r="OM72" s="10"/>
      <c r="ON72" s="10"/>
      <c r="OO72" s="10"/>
      <c r="OP72" s="10"/>
      <c r="OQ72" s="10"/>
      <c r="OR72" s="10"/>
      <c r="OS72" s="10"/>
      <c r="OT72" s="10"/>
      <c r="OU72" s="10"/>
      <c r="OV72" s="10"/>
      <c r="OW72" s="10"/>
      <c r="OX72" s="10"/>
      <c r="OY72" s="10"/>
      <c r="OZ72" s="10"/>
      <c r="PA72" s="10"/>
      <c r="PB72" s="10"/>
      <c r="PC72" s="10"/>
      <c r="PD72" s="10"/>
      <c r="PE72" s="10"/>
    </row>
    <row r="73" spans="1:421" ht="22.5" customHeight="1" x14ac:dyDescent="0.2">
      <c r="A73" s="212" t="s">
        <v>11</v>
      </c>
      <c r="B73" s="212"/>
      <c r="C73" s="212"/>
      <c r="D73" s="212"/>
      <c r="E73" s="212"/>
      <c r="F73" s="212"/>
      <c r="G73" s="212"/>
      <c r="H73" s="212"/>
      <c r="I73" s="212"/>
      <c r="J73" s="212"/>
      <c r="K73" s="14"/>
      <c r="L73" s="14"/>
      <c r="M73" s="14"/>
      <c r="N73" s="5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  <c r="IU73" s="10"/>
      <c r="IV73" s="10"/>
      <c r="IW73" s="10"/>
      <c r="IX73" s="10"/>
      <c r="IY73" s="10"/>
      <c r="IZ73" s="10"/>
      <c r="JA73" s="10"/>
      <c r="JB73" s="10"/>
      <c r="JC73" s="10"/>
      <c r="JD73" s="10"/>
      <c r="JE73" s="10"/>
      <c r="JF73" s="10"/>
      <c r="JG73" s="10"/>
      <c r="JH73" s="10"/>
      <c r="JI73" s="10"/>
      <c r="JJ73" s="10"/>
      <c r="JK73" s="10"/>
      <c r="JL73" s="10"/>
      <c r="JM73" s="10"/>
      <c r="JN73" s="10"/>
      <c r="JO73" s="10"/>
      <c r="JP73" s="10"/>
      <c r="JQ73" s="10"/>
      <c r="JR73" s="10"/>
      <c r="JS73" s="10"/>
      <c r="JT73" s="10"/>
      <c r="JU73" s="10"/>
      <c r="JV73" s="10"/>
      <c r="JW73" s="10"/>
      <c r="JX73" s="10"/>
      <c r="JY73" s="10"/>
      <c r="JZ73" s="10"/>
      <c r="KA73" s="10"/>
      <c r="KB73" s="10"/>
      <c r="KC73" s="10"/>
      <c r="KD73" s="10"/>
      <c r="KE73" s="10"/>
      <c r="KF73" s="10"/>
      <c r="KG73" s="10"/>
      <c r="KH73" s="10"/>
      <c r="KI73" s="10"/>
      <c r="KJ73" s="10"/>
      <c r="KK73" s="10"/>
      <c r="KL73" s="10"/>
      <c r="KM73" s="10"/>
      <c r="KN73" s="10"/>
      <c r="KO73" s="10"/>
      <c r="KP73" s="10"/>
      <c r="KQ73" s="10"/>
      <c r="KR73" s="10"/>
      <c r="KS73" s="10"/>
      <c r="KT73" s="10"/>
      <c r="KU73" s="10"/>
      <c r="KV73" s="10"/>
      <c r="KW73" s="10"/>
      <c r="KX73" s="10"/>
      <c r="KY73" s="10"/>
      <c r="KZ73" s="10"/>
      <c r="LA73" s="10"/>
      <c r="LB73" s="10"/>
      <c r="LC73" s="10"/>
      <c r="LD73" s="10"/>
      <c r="LE73" s="10"/>
      <c r="LF73" s="10"/>
      <c r="LG73" s="10"/>
      <c r="LH73" s="10"/>
      <c r="LI73" s="10"/>
      <c r="LJ73" s="10"/>
      <c r="LK73" s="10"/>
      <c r="LL73" s="10"/>
      <c r="LM73" s="10"/>
      <c r="LN73" s="10"/>
      <c r="LO73" s="10"/>
      <c r="LP73" s="10"/>
      <c r="LQ73" s="10"/>
      <c r="LR73" s="10"/>
      <c r="LS73" s="10"/>
      <c r="LT73" s="10"/>
      <c r="LU73" s="10"/>
      <c r="LV73" s="10"/>
      <c r="LW73" s="10"/>
      <c r="LX73" s="10"/>
      <c r="LY73" s="10"/>
      <c r="LZ73" s="10"/>
      <c r="MA73" s="10"/>
      <c r="MB73" s="10"/>
      <c r="MC73" s="10"/>
      <c r="MD73" s="10"/>
      <c r="ME73" s="10"/>
      <c r="MF73" s="10"/>
      <c r="MG73" s="10"/>
      <c r="MH73" s="10"/>
      <c r="MI73" s="10"/>
      <c r="MJ73" s="10"/>
      <c r="MK73" s="10"/>
      <c r="ML73" s="10"/>
      <c r="MM73" s="10"/>
      <c r="MN73" s="10"/>
      <c r="MO73" s="10"/>
      <c r="MP73" s="10"/>
      <c r="MQ73" s="10"/>
      <c r="MR73" s="10"/>
      <c r="MS73" s="10"/>
      <c r="MT73" s="10"/>
      <c r="MU73" s="10"/>
      <c r="MV73" s="10"/>
      <c r="MW73" s="10"/>
      <c r="MX73" s="10"/>
      <c r="MY73" s="10"/>
      <c r="MZ73" s="10"/>
      <c r="NA73" s="10"/>
      <c r="NB73" s="10"/>
      <c r="NC73" s="10"/>
      <c r="ND73" s="10"/>
      <c r="NE73" s="10"/>
      <c r="NF73" s="10"/>
      <c r="NG73" s="10"/>
      <c r="NH73" s="10"/>
      <c r="NI73" s="10"/>
      <c r="NJ73" s="10"/>
      <c r="NK73" s="10"/>
      <c r="NL73" s="10"/>
      <c r="NM73" s="10"/>
      <c r="NN73" s="10"/>
      <c r="NO73" s="10"/>
      <c r="NP73" s="10"/>
      <c r="NQ73" s="10"/>
      <c r="NR73" s="10"/>
      <c r="NS73" s="10"/>
      <c r="NT73" s="10"/>
      <c r="NU73" s="10"/>
      <c r="NV73" s="10"/>
      <c r="NW73" s="10"/>
      <c r="NX73" s="10"/>
      <c r="NY73" s="10"/>
      <c r="NZ73" s="10"/>
      <c r="OA73" s="10"/>
      <c r="OB73" s="10"/>
      <c r="OC73" s="10"/>
      <c r="OD73" s="10"/>
      <c r="OE73" s="10"/>
      <c r="OF73" s="10"/>
      <c r="OG73" s="10"/>
      <c r="OH73" s="10"/>
      <c r="OI73" s="10"/>
      <c r="OJ73" s="10"/>
      <c r="OK73" s="10"/>
      <c r="OL73" s="10"/>
      <c r="OM73" s="10"/>
      <c r="ON73" s="10"/>
      <c r="OO73" s="10"/>
      <c r="OP73" s="10"/>
      <c r="OQ73" s="10"/>
      <c r="OR73" s="10"/>
      <c r="OS73" s="10"/>
      <c r="OT73" s="10"/>
      <c r="OU73" s="10"/>
      <c r="OV73" s="10"/>
      <c r="OW73" s="10"/>
      <c r="OX73" s="10"/>
      <c r="OY73" s="10"/>
      <c r="OZ73" s="10"/>
      <c r="PA73" s="10"/>
      <c r="PB73" s="10"/>
      <c r="PC73" s="10"/>
      <c r="PD73" s="10"/>
      <c r="PE73" s="10"/>
    </row>
    <row r="74" spans="1:421" ht="22.5" customHeight="1" x14ac:dyDescent="0.2">
      <c r="A74" s="272" t="s">
        <v>28</v>
      </c>
      <c r="B74" s="171" t="s">
        <v>87</v>
      </c>
      <c r="C74" s="276" t="s">
        <v>161</v>
      </c>
      <c r="D74" s="9" t="s">
        <v>1</v>
      </c>
      <c r="E74" s="145">
        <f>SUM(F74:J74)</f>
        <v>403902.30816999997</v>
      </c>
      <c r="F74" s="38">
        <f>F75+F76+F77+F78+F79+F80</f>
        <v>35430.606169999999</v>
      </c>
      <c r="G74" s="38">
        <f>G75+G76+G77+G78+G79+G80</f>
        <v>49866.899999999994</v>
      </c>
      <c r="H74" s="38">
        <f>H75+H76+H78+H77+H78+H79+H80</f>
        <v>51720.899999999994</v>
      </c>
      <c r="I74" s="38">
        <f>I75+I76+I77+I78+I79+I80</f>
        <v>51720.899999999994</v>
      </c>
      <c r="J74" s="38">
        <f>J75+J76+J77+J78+J79+J80</f>
        <v>215163.00200000001</v>
      </c>
      <c r="K74" s="14"/>
      <c r="L74" s="14"/>
      <c r="M74" s="14"/>
      <c r="N74" s="5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  <c r="IU74" s="10"/>
      <c r="IV74" s="10"/>
      <c r="IW74" s="10"/>
      <c r="IX74" s="10"/>
      <c r="IY74" s="10"/>
      <c r="IZ74" s="10"/>
      <c r="JA74" s="10"/>
      <c r="JB74" s="10"/>
      <c r="JC74" s="10"/>
      <c r="JD74" s="10"/>
      <c r="JE74" s="10"/>
      <c r="JF74" s="10"/>
      <c r="JG74" s="10"/>
      <c r="JH74" s="10"/>
      <c r="JI74" s="10"/>
      <c r="JJ74" s="10"/>
      <c r="JK74" s="10"/>
      <c r="JL74" s="10"/>
      <c r="JM74" s="10"/>
      <c r="JN74" s="10"/>
      <c r="JO74" s="10"/>
      <c r="JP74" s="10"/>
      <c r="JQ74" s="10"/>
      <c r="JR74" s="10"/>
      <c r="JS74" s="10"/>
      <c r="JT74" s="10"/>
      <c r="JU74" s="10"/>
      <c r="JV74" s="10"/>
      <c r="JW74" s="10"/>
      <c r="JX74" s="10"/>
      <c r="JY74" s="10"/>
      <c r="JZ74" s="10"/>
      <c r="KA74" s="10"/>
      <c r="KB74" s="10"/>
      <c r="KC74" s="10"/>
      <c r="KD74" s="10"/>
      <c r="KE74" s="10"/>
      <c r="KF74" s="10"/>
      <c r="KG74" s="10"/>
      <c r="KH74" s="10"/>
      <c r="KI74" s="10"/>
      <c r="KJ74" s="10"/>
      <c r="KK74" s="10"/>
      <c r="KL74" s="10"/>
      <c r="KM74" s="10"/>
      <c r="KN74" s="10"/>
      <c r="KO74" s="10"/>
      <c r="KP74" s="10"/>
      <c r="KQ74" s="10"/>
      <c r="KR74" s="10"/>
      <c r="KS74" s="10"/>
      <c r="KT74" s="10"/>
      <c r="KU74" s="10"/>
      <c r="KV74" s="10"/>
      <c r="KW74" s="10"/>
      <c r="KX74" s="10"/>
      <c r="KY74" s="10"/>
      <c r="KZ74" s="10"/>
      <c r="LA74" s="10"/>
      <c r="LB74" s="10"/>
      <c r="LC74" s="10"/>
      <c r="LD74" s="10"/>
      <c r="LE74" s="10"/>
      <c r="LF74" s="10"/>
      <c r="LG74" s="10"/>
      <c r="LH74" s="10"/>
      <c r="LI74" s="10"/>
      <c r="LJ74" s="10"/>
      <c r="LK74" s="10"/>
      <c r="LL74" s="10"/>
      <c r="LM74" s="10"/>
      <c r="LN74" s="10"/>
      <c r="LO74" s="10"/>
      <c r="LP74" s="10"/>
      <c r="LQ74" s="10"/>
      <c r="LR74" s="10"/>
      <c r="LS74" s="10"/>
      <c r="LT74" s="10"/>
      <c r="LU74" s="10"/>
      <c r="LV74" s="10"/>
      <c r="LW74" s="10"/>
      <c r="LX74" s="10"/>
      <c r="LY74" s="10"/>
      <c r="LZ74" s="10"/>
      <c r="MA74" s="10"/>
      <c r="MB74" s="10"/>
      <c r="MC74" s="10"/>
      <c r="MD74" s="10"/>
      <c r="ME74" s="10"/>
      <c r="MF74" s="10"/>
      <c r="MG74" s="10"/>
      <c r="MH74" s="10"/>
      <c r="MI74" s="10"/>
      <c r="MJ74" s="10"/>
      <c r="MK74" s="10"/>
      <c r="ML74" s="10"/>
      <c r="MM74" s="10"/>
      <c r="MN74" s="10"/>
      <c r="MO74" s="10"/>
      <c r="MP74" s="10"/>
      <c r="MQ74" s="10"/>
      <c r="MR74" s="10"/>
      <c r="MS74" s="10"/>
      <c r="MT74" s="10"/>
      <c r="MU74" s="10"/>
      <c r="MV74" s="10"/>
      <c r="MW74" s="10"/>
      <c r="MX74" s="10"/>
      <c r="MY74" s="10"/>
      <c r="MZ74" s="10"/>
      <c r="NA74" s="10"/>
      <c r="NB74" s="10"/>
      <c r="NC74" s="10"/>
      <c r="ND74" s="10"/>
      <c r="NE74" s="10"/>
      <c r="NF74" s="10"/>
      <c r="NG74" s="10"/>
      <c r="NH74" s="10"/>
      <c r="NI74" s="10"/>
      <c r="NJ74" s="10"/>
      <c r="NK74" s="10"/>
      <c r="NL74" s="10"/>
      <c r="NM74" s="10"/>
      <c r="NN74" s="10"/>
      <c r="NO74" s="10"/>
      <c r="NP74" s="10"/>
      <c r="NQ74" s="10"/>
      <c r="NR74" s="10"/>
      <c r="NS74" s="10"/>
      <c r="NT74" s="10"/>
      <c r="NU74" s="10"/>
      <c r="NV74" s="10"/>
      <c r="NW74" s="10"/>
      <c r="NX74" s="10"/>
      <c r="NY74" s="10"/>
      <c r="NZ74" s="10"/>
      <c r="OA74" s="10"/>
      <c r="OB74" s="10"/>
      <c r="OC74" s="10"/>
      <c r="OD74" s="10"/>
      <c r="OE74" s="10"/>
      <c r="OF74" s="10"/>
      <c r="OG74" s="10"/>
      <c r="OH74" s="10"/>
      <c r="OI74" s="10"/>
      <c r="OJ74" s="10"/>
      <c r="OK74" s="10"/>
      <c r="OL74" s="10"/>
      <c r="OM74" s="10"/>
      <c r="ON74" s="10"/>
      <c r="OO74" s="10"/>
      <c r="OP74" s="10"/>
      <c r="OQ74" s="10"/>
      <c r="OR74" s="10"/>
      <c r="OS74" s="10"/>
      <c r="OT74" s="10"/>
      <c r="OU74" s="10"/>
      <c r="OV74" s="10"/>
      <c r="OW74" s="10"/>
      <c r="OX74" s="10"/>
      <c r="OY74" s="10"/>
      <c r="OZ74" s="10"/>
      <c r="PA74" s="10"/>
      <c r="PB74" s="10"/>
      <c r="PC74" s="10"/>
      <c r="PD74" s="10"/>
      <c r="PE74" s="10"/>
    </row>
    <row r="75" spans="1:421" ht="22.5" customHeight="1" x14ac:dyDescent="0.2">
      <c r="A75" s="273"/>
      <c r="B75" s="172"/>
      <c r="C75" s="277"/>
      <c r="D75" s="8" t="s">
        <v>2</v>
      </c>
      <c r="E75" s="146">
        <f t="shared" ref="E75:E81" si="16">SUM(F75:J75)</f>
        <v>0</v>
      </c>
      <c r="F75" s="25">
        <f t="shared" ref="F75:J79" si="17">F82+F89+F96+F103</f>
        <v>0</v>
      </c>
      <c r="G75" s="25">
        <f t="shared" si="17"/>
        <v>0</v>
      </c>
      <c r="H75" s="25">
        <f t="shared" si="17"/>
        <v>0</v>
      </c>
      <c r="I75" s="25">
        <f t="shared" si="17"/>
        <v>0</v>
      </c>
      <c r="J75" s="25">
        <f t="shared" si="17"/>
        <v>0</v>
      </c>
      <c r="K75" s="14"/>
      <c r="L75" s="14"/>
      <c r="M75" s="14"/>
      <c r="N75" s="5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  <c r="IU75" s="10"/>
      <c r="IV75" s="10"/>
      <c r="IW75" s="10"/>
      <c r="IX75" s="10"/>
      <c r="IY75" s="10"/>
      <c r="IZ75" s="10"/>
      <c r="JA75" s="10"/>
      <c r="JB75" s="10"/>
      <c r="JC75" s="10"/>
      <c r="JD75" s="10"/>
      <c r="JE75" s="10"/>
      <c r="JF75" s="10"/>
      <c r="JG75" s="10"/>
      <c r="JH75" s="10"/>
      <c r="JI75" s="10"/>
      <c r="JJ75" s="10"/>
      <c r="JK75" s="10"/>
      <c r="JL75" s="10"/>
      <c r="JM75" s="10"/>
      <c r="JN75" s="10"/>
      <c r="JO75" s="10"/>
      <c r="JP75" s="10"/>
      <c r="JQ75" s="10"/>
      <c r="JR75" s="10"/>
      <c r="JS75" s="10"/>
      <c r="JT75" s="10"/>
      <c r="JU75" s="10"/>
      <c r="JV75" s="10"/>
      <c r="JW75" s="10"/>
      <c r="JX75" s="10"/>
      <c r="JY75" s="10"/>
      <c r="JZ75" s="10"/>
      <c r="KA75" s="10"/>
      <c r="KB75" s="10"/>
      <c r="KC75" s="10"/>
      <c r="KD75" s="10"/>
      <c r="KE75" s="10"/>
      <c r="KF75" s="10"/>
      <c r="KG75" s="10"/>
      <c r="KH75" s="10"/>
      <c r="KI75" s="10"/>
      <c r="KJ75" s="10"/>
      <c r="KK75" s="10"/>
      <c r="KL75" s="10"/>
      <c r="KM75" s="10"/>
      <c r="KN75" s="10"/>
      <c r="KO75" s="10"/>
      <c r="KP75" s="10"/>
      <c r="KQ75" s="10"/>
      <c r="KR75" s="10"/>
      <c r="KS75" s="10"/>
      <c r="KT75" s="10"/>
      <c r="KU75" s="10"/>
      <c r="KV75" s="10"/>
      <c r="KW75" s="10"/>
      <c r="KX75" s="10"/>
      <c r="KY75" s="10"/>
      <c r="KZ75" s="10"/>
      <c r="LA75" s="10"/>
      <c r="LB75" s="10"/>
      <c r="LC75" s="10"/>
      <c r="LD75" s="10"/>
      <c r="LE75" s="10"/>
      <c r="LF75" s="10"/>
      <c r="LG75" s="10"/>
      <c r="LH75" s="10"/>
      <c r="LI75" s="10"/>
      <c r="LJ75" s="10"/>
      <c r="LK75" s="10"/>
      <c r="LL75" s="10"/>
      <c r="LM75" s="10"/>
      <c r="LN75" s="10"/>
      <c r="LO75" s="10"/>
      <c r="LP75" s="10"/>
      <c r="LQ75" s="10"/>
      <c r="LR75" s="10"/>
      <c r="LS75" s="10"/>
      <c r="LT75" s="10"/>
      <c r="LU75" s="10"/>
      <c r="LV75" s="10"/>
      <c r="LW75" s="10"/>
      <c r="LX75" s="10"/>
      <c r="LY75" s="10"/>
      <c r="LZ75" s="10"/>
      <c r="MA75" s="10"/>
      <c r="MB75" s="10"/>
      <c r="MC75" s="10"/>
      <c r="MD75" s="10"/>
      <c r="ME75" s="10"/>
      <c r="MF75" s="10"/>
      <c r="MG75" s="10"/>
      <c r="MH75" s="10"/>
      <c r="MI75" s="10"/>
      <c r="MJ75" s="10"/>
      <c r="MK75" s="10"/>
      <c r="ML75" s="10"/>
      <c r="MM75" s="10"/>
      <c r="MN75" s="10"/>
      <c r="MO75" s="10"/>
      <c r="MP75" s="10"/>
      <c r="MQ75" s="10"/>
      <c r="MR75" s="10"/>
      <c r="MS75" s="10"/>
      <c r="MT75" s="10"/>
      <c r="MU75" s="10"/>
      <c r="MV75" s="10"/>
      <c r="MW75" s="10"/>
      <c r="MX75" s="10"/>
      <c r="MY75" s="10"/>
      <c r="MZ75" s="10"/>
      <c r="NA75" s="10"/>
      <c r="NB75" s="10"/>
      <c r="NC75" s="10"/>
      <c r="ND75" s="10"/>
      <c r="NE75" s="10"/>
      <c r="NF75" s="10"/>
      <c r="NG75" s="10"/>
      <c r="NH75" s="10"/>
      <c r="NI75" s="10"/>
      <c r="NJ75" s="10"/>
      <c r="NK75" s="10"/>
      <c r="NL75" s="10"/>
      <c r="NM75" s="10"/>
      <c r="NN75" s="10"/>
      <c r="NO75" s="10"/>
      <c r="NP75" s="10"/>
      <c r="NQ75" s="10"/>
      <c r="NR75" s="10"/>
      <c r="NS75" s="10"/>
      <c r="NT75" s="10"/>
      <c r="NU75" s="10"/>
      <c r="NV75" s="10"/>
      <c r="NW75" s="10"/>
      <c r="NX75" s="10"/>
      <c r="NY75" s="10"/>
      <c r="NZ75" s="10"/>
      <c r="OA75" s="10"/>
      <c r="OB75" s="10"/>
      <c r="OC75" s="10"/>
      <c r="OD75" s="10"/>
      <c r="OE75" s="10"/>
      <c r="OF75" s="10"/>
      <c r="OG75" s="10"/>
      <c r="OH75" s="10"/>
      <c r="OI75" s="10"/>
      <c r="OJ75" s="10"/>
      <c r="OK75" s="10"/>
      <c r="OL75" s="10"/>
      <c r="OM75" s="10"/>
      <c r="ON75" s="10"/>
      <c r="OO75" s="10"/>
      <c r="OP75" s="10"/>
      <c r="OQ75" s="10"/>
      <c r="OR75" s="10"/>
      <c r="OS75" s="10"/>
      <c r="OT75" s="10"/>
      <c r="OU75" s="10"/>
      <c r="OV75" s="10"/>
      <c r="OW75" s="10"/>
      <c r="OX75" s="10"/>
      <c r="OY75" s="10"/>
      <c r="OZ75" s="10"/>
      <c r="PA75" s="10"/>
      <c r="PB75" s="10"/>
      <c r="PC75" s="10"/>
      <c r="PD75" s="10"/>
      <c r="PE75" s="10"/>
    </row>
    <row r="76" spans="1:421" ht="22.5" customHeight="1" x14ac:dyDescent="0.2">
      <c r="A76" s="273"/>
      <c r="B76" s="172"/>
      <c r="C76" s="277"/>
      <c r="D76" s="8" t="s">
        <v>6</v>
      </c>
      <c r="E76" s="146">
        <f t="shared" si="16"/>
        <v>0</v>
      </c>
      <c r="F76" s="25">
        <f t="shared" si="17"/>
        <v>0</v>
      </c>
      <c r="G76" s="25">
        <f t="shared" si="17"/>
        <v>0</v>
      </c>
      <c r="H76" s="25">
        <f t="shared" si="17"/>
        <v>0</v>
      </c>
      <c r="I76" s="25">
        <f t="shared" si="17"/>
        <v>0</v>
      </c>
      <c r="J76" s="25">
        <f t="shared" si="17"/>
        <v>0</v>
      </c>
      <c r="K76" s="14"/>
      <c r="L76" s="14"/>
      <c r="M76" s="14"/>
      <c r="N76" s="5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  <c r="IU76" s="10"/>
      <c r="IV76" s="10"/>
      <c r="IW76" s="10"/>
      <c r="IX76" s="10"/>
      <c r="IY76" s="10"/>
      <c r="IZ76" s="10"/>
      <c r="JA76" s="10"/>
      <c r="JB76" s="10"/>
      <c r="JC76" s="10"/>
      <c r="JD76" s="10"/>
      <c r="JE76" s="10"/>
      <c r="JF76" s="10"/>
      <c r="JG76" s="10"/>
      <c r="JH76" s="10"/>
      <c r="JI76" s="10"/>
      <c r="JJ76" s="10"/>
      <c r="JK76" s="10"/>
      <c r="JL76" s="10"/>
      <c r="JM76" s="10"/>
      <c r="JN76" s="10"/>
      <c r="JO76" s="10"/>
      <c r="JP76" s="10"/>
      <c r="JQ76" s="10"/>
      <c r="JR76" s="10"/>
      <c r="JS76" s="10"/>
      <c r="JT76" s="10"/>
      <c r="JU76" s="10"/>
      <c r="JV76" s="10"/>
      <c r="JW76" s="10"/>
      <c r="JX76" s="10"/>
      <c r="JY76" s="10"/>
      <c r="JZ76" s="10"/>
      <c r="KA76" s="10"/>
      <c r="KB76" s="10"/>
      <c r="KC76" s="10"/>
      <c r="KD76" s="10"/>
      <c r="KE76" s="10"/>
      <c r="KF76" s="10"/>
      <c r="KG76" s="10"/>
      <c r="KH76" s="10"/>
      <c r="KI76" s="10"/>
      <c r="KJ76" s="10"/>
      <c r="KK76" s="10"/>
      <c r="KL76" s="10"/>
      <c r="KM76" s="10"/>
      <c r="KN76" s="10"/>
      <c r="KO76" s="10"/>
      <c r="KP76" s="10"/>
      <c r="KQ76" s="10"/>
      <c r="KR76" s="10"/>
      <c r="KS76" s="10"/>
      <c r="KT76" s="10"/>
      <c r="KU76" s="10"/>
      <c r="KV76" s="10"/>
      <c r="KW76" s="10"/>
      <c r="KX76" s="10"/>
      <c r="KY76" s="10"/>
      <c r="KZ76" s="10"/>
      <c r="LA76" s="10"/>
      <c r="LB76" s="10"/>
      <c r="LC76" s="10"/>
      <c r="LD76" s="10"/>
      <c r="LE76" s="10"/>
      <c r="LF76" s="10"/>
      <c r="LG76" s="10"/>
      <c r="LH76" s="10"/>
      <c r="LI76" s="10"/>
      <c r="LJ76" s="10"/>
      <c r="LK76" s="10"/>
      <c r="LL76" s="10"/>
      <c r="LM76" s="10"/>
      <c r="LN76" s="10"/>
      <c r="LO76" s="10"/>
      <c r="LP76" s="10"/>
      <c r="LQ76" s="10"/>
      <c r="LR76" s="10"/>
      <c r="LS76" s="10"/>
      <c r="LT76" s="10"/>
      <c r="LU76" s="10"/>
      <c r="LV76" s="10"/>
      <c r="LW76" s="10"/>
      <c r="LX76" s="10"/>
      <c r="LY76" s="10"/>
      <c r="LZ76" s="10"/>
      <c r="MA76" s="10"/>
      <c r="MB76" s="10"/>
      <c r="MC76" s="10"/>
      <c r="MD76" s="10"/>
      <c r="ME76" s="10"/>
      <c r="MF76" s="10"/>
      <c r="MG76" s="10"/>
      <c r="MH76" s="10"/>
      <c r="MI76" s="10"/>
      <c r="MJ76" s="10"/>
      <c r="MK76" s="10"/>
      <c r="ML76" s="10"/>
      <c r="MM76" s="10"/>
      <c r="MN76" s="10"/>
      <c r="MO76" s="10"/>
      <c r="MP76" s="10"/>
      <c r="MQ76" s="10"/>
      <c r="MR76" s="10"/>
      <c r="MS76" s="10"/>
      <c r="MT76" s="10"/>
      <c r="MU76" s="10"/>
      <c r="MV76" s="10"/>
      <c r="MW76" s="10"/>
      <c r="MX76" s="10"/>
      <c r="MY76" s="10"/>
      <c r="MZ76" s="10"/>
      <c r="NA76" s="10"/>
      <c r="NB76" s="10"/>
      <c r="NC76" s="10"/>
      <c r="ND76" s="10"/>
      <c r="NE76" s="10"/>
      <c r="NF76" s="10"/>
      <c r="NG76" s="10"/>
      <c r="NH76" s="10"/>
      <c r="NI76" s="10"/>
      <c r="NJ76" s="10"/>
      <c r="NK76" s="10"/>
      <c r="NL76" s="10"/>
      <c r="NM76" s="10"/>
      <c r="NN76" s="10"/>
      <c r="NO76" s="10"/>
      <c r="NP76" s="10"/>
      <c r="NQ76" s="10"/>
      <c r="NR76" s="10"/>
      <c r="NS76" s="10"/>
      <c r="NT76" s="10"/>
      <c r="NU76" s="10"/>
      <c r="NV76" s="10"/>
      <c r="NW76" s="10"/>
      <c r="NX76" s="10"/>
      <c r="NY76" s="10"/>
      <c r="NZ76" s="10"/>
      <c r="OA76" s="10"/>
      <c r="OB76" s="10"/>
      <c r="OC76" s="10"/>
      <c r="OD76" s="10"/>
      <c r="OE76" s="10"/>
      <c r="OF76" s="10"/>
      <c r="OG76" s="10"/>
      <c r="OH76" s="10"/>
      <c r="OI76" s="10"/>
      <c r="OJ76" s="10"/>
      <c r="OK76" s="10"/>
      <c r="OL76" s="10"/>
      <c r="OM76" s="10"/>
      <c r="ON76" s="10"/>
      <c r="OO76" s="10"/>
      <c r="OP76" s="10"/>
      <c r="OQ76" s="10"/>
      <c r="OR76" s="10"/>
      <c r="OS76" s="10"/>
      <c r="OT76" s="10"/>
      <c r="OU76" s="10"/>
      <c r="OV76" s="10"/>
      <c r="OW76" s="10"/>
      <c r="OX76" s="10"/>
      <c r="OY76" s="10"/>
      <c r="OZ76" s="10"/>
      <c r="PA76" s="10"/>
      <c r="PB76" s="10"/>
      <c r="PC76" s="10"/>
      <c r="PD76" s="10"/>
      <c r="PE76" s="10"/>
    </row>
    <row r="77" spans="1:421" ht="22.5" customHeight="1" x14ac:dyDescent="0.25">
      <c r="A77" s="273"/>
      <c r="B77" s="172"/>
      <c r="C77" s="277"/>
      <c r="D77" s="8" t="s">
        <v>4</v>
      </c>
      <c r="E77" s="146">
        <f t="shared" si="16"/>
        <v>282515.58016999997</v>
      </c>
      <c r="F77" s="37">
        <f>F84+F91+F98+F105+F112</f>
        <v>35430.606169999999</v>
      </c>
      <c r="G77" s="25">
        <f>G84+G91+G98+G105+G112</f>
        <v>36523.699999999997</v>
      </c>
      <c r="H77" s="25">
        <f>H84+H91+H98+H105+H112</f>
        <v>34360.699999999997</v>
      </c>
      <c r="I77" s="25">
        <f>I84+I91+I98+I105+I112</f>
        <v>34360.699999999997</v>
      </c>
      <c r="J77" s="25">
        <f>J84+J91+J98+J105+J112</f>
        <v>141839.87400000001</v>
      </c>
      <c r="K77" s="102"/>
      <c r="L77" s="14"/>
      <c r="M77" s="14"/>
      <c r="N77" s="5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  <c r="IU77" s="10"/>
      <c r="IV77" s="10"/>
      <c r="IW77" s="10"/>
      <c r="IX77" s="10"/>
      <c r="IY77" s="10"/>
      <c r="IZ77" s="10"/>
      <c r="JA77" s="10"/>
      <c r="JB77" s="10"/>
      <c r="JC77" s="10"/>
      <c r="JD77" s="10"/>
      <c r="JE77" s="10"/>
      <c r="JF77" s="10"/>
      <c r="JG77" s="10"/>
      <c r="JH77" s="10"/>
      <c r="JI77" s="10"/>
      <c r="JJ77" s="10"/>
      <c r="JK77" s="10"/>
      <c r="JL77" s="10"/>
      <c r="JM77" s="10"/>
      <c r="JN77" s="10"/>
      <c r="JO77" s="10"/>
      <c r="JP77" s="10"/>
      <c r="JQ77" s="10"/>
      <c r="JR77" s="10"/>
      <c r="JS77" s="10"/>
      <c r="JT77" s="10"/>
      <c r="JU77" s="10"/>
      <c r="JV77" s="10"/>
      <c r="JW77" s="10"/>
      <c r="JX77" s="10"/>
      <c r="JY77" s="10"/>
      <c r="JZ77" s="10"/>
      <c r="KA77" s="10"/>
      <c r="KB77" s="10"/>
      <c r="KC77" s="10"/>
      <c r="KD77" s="10"/>
      <c r="KE77" s="10"/>
      <c r="KF77" s="10"/>
      <c r="KG77" s="10"/>
      <c r="KH77" s="10"/>
      <c r="KI77" s="10"/>
      <c r="KJ77" s="10"/>
      <c r="KK77" s="10"/>
      <c r="KL77" s="10"/>
      <c r="KM77" s="10"/>
      <c r="KN77" s="10"/>
      <c r="KO77" s="10"/>
      <c r="KP77" s="10"/>
      <c r="KQ77" s="10"/>
      <c r="KR77" s="10"/>
      <c r="KS77" s="10"/>
      <c r="KT77" s="10"/>
      <c r="KU77" s="10"/>
      <c r="KV77" s="10"/>
      <c r="KW77" s="10"/>
      <c r="KX77" s="10"/>
      <c r="KY77" s="10"/>
      <c r="KZ77" s="10"/>
      <c r="LA77" s="10"/>
      <c r="LB77" s="10"/>
      <c r="LC77" s="10"/>
      <c r="LD77" s="10"/>
      <c r="LE77" s="10"/>
      <c r="LF77" s="10"/>
      <c r="LG77" s="10"/>
      <c r="LH77" s="10"/>
      <c r="LI77" s="10"/>
      <c r="LJ77" s="10"/>
      <c r="LK77" s="10"/>
      <c r="LL77" s="10"/>
      <c r="LM77" s="10"/>
      <c r="LN77" s="10"/>
      <c r="LO77" s="10"/>
      <c r="LP77" s="10"/>
      <c r="LQ77" s="10"/>
      <c r="LR77" s="10"/>
      <c r="LS77" s="10"/>
      <c r="LT77" s="10"/>
      <c r="LU77" s="10"/>
      <c r="LV77" s="10"/>
      <c r="LW77" s="10"/>
      <c r="LX77" s="10"/>
      <c r="LY77" s="10"/>
      <c r="LZ77" s="10"/>
      <c r="MA77" s="10"/>
      <c r="MB77" s="10"/>
      <c r="MC77" s="10"/>
      <c r="MD77" s="10"/>
      <c r="ME77" s="10"/>
      <c r="MF77" s="10"/>
      <c r="MG77" s="10"/>
      <c r="MH77" s="10"/>
      <c r="MI77" s="10"/>
      <c r="MJ77" s="10"/>
      <c r="MK77" s="10"/>
      <c r="ML77" s="10"/>
      <c r="MM77" s="10"/>
      <c r="MN77" s="10"/>
      <c r="MO77" s="10"/>
      <c r="MP77" s="10"/>
      <c r="MQ77" s="10"/>
      <c r="MR77" s="10"/>
      <c r="MS77" s="10"/>
      <c r="MT77" s="10"/>
      <c r="MU77" s="10"/>
      <c r="MV77" s="10"/>
      <c r="MW77" s="10"/>
      <c r="MX77" s="10"/>
      <c r="MY77" s="10"/>
      <c r="MZ77" s="10"/>
      <c r="NA77" s="10"/>
      <c r="NB77" s="10"/>
      <c r="NC77" s="10"/>
      <c r="ND77" s="10"/>
      <c r="NE77" s="10"/>
      <c r="NF77" s="10"/>
      <c r="NG77" s="10"/>
      <c r="NH77" s="10"/>
      <c r="NI77" s="10"/>
      <c r="NJ77" s="10"/>
      <c r="NK77" s="10"/>
      <c r="NL77" s="10"/>
      <c r="NM77" s="10"/>
      <c r="NN77" s="10"/>
      <c r="NO77" s="10"/>
      <c r="NP77" s="10"/>
      <c r="NQ77" s="10"/>
      <c r="NR77" s="10"/>
      <c r="NS77" s="10"/>
      <c r="NT77" s="10"/>
      <c r="NU77" s="10"/>
      <c r="NV77" s="10"/>
      <c r="NW77" s="10"/>
      <c r="NX77" s="10"/>
      <c r="NY77" s="10"/>
      <c r="NZ77" s="10"/>
      <c r="OA77" s="10"/>
      <c r="OB77" s="10"/>
      <c r="OC77" s="10"/>
      <c r="OD77" s="10"/>
      <c r="OE77" s="10"/>
      <c r="OF77" s="10"/>
      <c r="OG77" s="10"/>
      <c r="OH77" s="10"/>
      <c r="OI77" s="10"/>
      <c r="OJ77" s="10"/>
      <c r="OK77" s="10"/>
      <c r="OL77" s="10"/>
      <c r="OM77" s="10"/>
      <c r="ON77" s="10"/>
      <c r="OO77" s="10"/>
      <c r="OP77" s="10"/>
      <c r="OQ77" s="10"/>
      <c r="OR77" s="10"/>
      <c r="OS77" s="10"/>
      <c r="OT77" s="10"/>
      <c r="OU77" s="10"/>
      <c r="OV77" s="10"/>
      <c r="OW77" s="10"/>
      <c r="OX77" s="10"/>
      <c r="OY77" s="10"/>
      <c r="OZ77" s="10"/>
      <c r="PA77" s="10"/>
      <c r="PB77" s="10"/>
      <c r="PC77" s="10"/>
      <c r="PD77" s="10"/>
      <c r="PE77" s="10"/>
    </row>
    <row r="78" spans="1:421" ht="34.5" customHeight="1" x14ac:dyDescent="0.2">
      <c r="A78" s="273"/>
      <c r="B78" s="172"/>
      <c r="C78" s="277"/>
      <c r="D78" s="8" t="s">
        <v>18</v>
      </c>
      <c r="E78" s="146">
        <f t="shared" si="16"/>
        <v>0</v>
      </c>
      <c r="F78" s="25">
        <f t="shared" si="17"/>
        <v>0</v>
      </c>
      <c r="G78" s="25">
        <f t="shared" si="17"/>
        <v>0</v>
      </c>
      <c r="H78" s="25">
        <f t="shared" si="17"/>
        <v>0</v>
      </c>
      <c r="I78" s="25">
        <f t="shared" si="17"/>
        <v>0</v>
      </c>
      <c r="J78" s="25">
        <f t="shared" si="17"/>
        <v>0</v>
      </c>
      <c r="K78" s="14"/>
      <c r="L78" s="14"/>
      <c r="M78" s="14"/>
      <c r="N78" s="5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  <c r="IU78" s="10"/>
      <c r="IV78" s="10"/>
      <c r="IW78" s="10"/>
      <c r="IX78" s="10"/>
      <c r="IY78" s="10"/>
      <c r="IZ78" s="10"/>
      <c r="JA78" s="10"/>
      <c r="JB78" s="10"/>
      <c r="JC78" s="10"/>
      <c r="JD78" s="10"/>
      <c r="JE78" s="10"/>
      <c r="JF78" s="10"/>
      <c r="JG78" s="10"/>
      <c r="JH78" s="10"/>
      <c r="JI78" s="10"/>
      <c r="JJ78" s="10"/>
      <c r="JK78" s="10"/>
      <c r="JL78" s="10"/>
      <c r="JM78" s="10"/>
      <c r="JN78" s="10"/>
      <c r="JO78" s="10"/>
      <c r="JP78" s="10"/>
      <c r="JQ78" s="10"/>
      <c r="JR78" s="10"/>
      <c r="JS78" s="10"/>
      <c r="JT78" s="10"/>
      <c r="JU78" s="10"/>
      <c r="JV78" s="10"/>
      <c r="JW78" s="10"/>
      <c r="JX78" s="10"/>
      <c r="JY78" s="10"/>
      <c r="JZ78" s="10"/>
      <c r="KA78" s="10"/>
      <c r="KB78" s="10"/>
      <c r="KC78" s="10"/>
      <c r="KD78" s="10"/>
      <c r="KE78" s="10"/>
      <c r="KF78" s="10"/>
      <c r="KG78" s="10"/>
      <c r="KH78" s="10"/>
      <c r="KI78" s="10"/>
      <c r="KJ78" s="10"/>
      <c r="KK78" s="10"/>
      <c r="KL78" s="10"/>
      <c r="KM78" s="10"/>
      <c r="KN78" s="10"/>
      <c r="KO78" s="10"/>
      <c r="KP78" s="10"/>
      <c r="KQ78" s="10"/>
      <c r="KR78" s="10"/>
      <c r="KS78" s="10"/>
      <c r="KT78" s="10"/>
      <c r="KU78" s="10"/>
      <c r="KV78" s="10"/>
      <c r="KW78" s="10"/>
      <c r="KX78" s="10"/>
      <c r="KY78" s="10"/>
      <c r="KZ78" s="10"/>
      <c r="LA78" s="10"/>
      <c r="LB78" s="10"/>
      <c r="LC78" s="10"/>
      <c r="LD78" s="10"/>
      <c r="LE78" s="10"/>
      <c r="LF78" s="10"/>
      <c r="LG78" s="10"/>
      <c r="LH78" s="10"/>
      <c r="LI78" s="10"/>
      <c r="LJ78" s="10"/>
      <c r="LK78" s="10"/>
      <c r="LL78" s="10"/>
      <c r="LM78" s="10"/>
      <c r="LN78" s="10"/>
      <c r="LO78" s="10"/>
      <c r="LP78" s="10"/>
      <c r="LQ78" s="10"/>
      <c r="LR78" s="10"/>
      <c r="LS78" s="10"/>
      <c r="LT78" s="10"/>
      <c r="LU78" s="10"/>
      <c r="LV78" s="10"/>
      <c r="LW78" s="10"/>
      <c r="LX78" s="10"/>
      <c r="LY78" s="10"/>
      <c r="LZ78" s="10"/>
      <c r="MA78" s="10"/>
      <c r="MB78" s="10"/>
      <c r="MC78" s="10"/>
      <c r="MD78" s="10"/>
      <c r="ME78" s="10"/>
      <c r="MF78" s="10"/>
      <c r="MG78" s="10"/>
      <c r="MH78" s="10"/>
      <c r="MI78" s="10"/>
      <c r="MJ78" s="10"/>
      <c r="MK78" s="10"/>
      <c r="ML78" s="10"/>
      <c r="MM78" s="10"/>
      <c r="MN78" s="10"/>
      <c r="MO78" s="10"/>
      <c r="MP78" s="10"/>
      <c r="MQ78" s="10"/>
      <c r="MR78" s="10"/>
      <c r="MS78" s="10"/>
      <c r="MT78" s="10"/>
      <c r="MU78" s="10"/>
      <c r="MV78" s="10"/>
      <c r="MW78" s="10"/>
      <c r="MX78" s="10"/>
      <c r="MY78" s="10"/>
      <c r="MZ78" s="10"/>
      <c r="NA78" s="10"/>
      <c r="NB78" s="10"/>
      <c r="NC78" s="10"/>
      <c r="ND78" s="10"/>
      <c r="NE78" s="10"/>
      <c r="NF78" s="10"/>
      <c r="NG78" s="10"/>
      <c r="NH78" s="10"/>
      <c r="NI78" s="10"/>
      <c r="NJ78" s="10"/>
      <c r="NK78" s="10"/>
      <c r="NL78" s="10"/>
      <c r="NM78" s="10"/>
      <c r="NN78" s="10"/>
      <c r="NO78" s="10"/>
      <c r="NP78" s="10"/>
      <c r="NQ78" s="10"/>
      <c r="NR78" s="10"/>
      <c r="NS78" s="10"/>
      <c r="NT78" s="10"/>
      <c r="NU78" s="10"/>
      <c r="NV78" s="10"/>
      <c r="NW78" s="10"/>
      <c r="NX78" s="10"/>
      <c r="NY78" s="10"/>
      <c r="NZ78" s="10"/>
      <c r="OA78" s="10"/>
      <c r="OB78" s="10"/>
      <c r="OC78" s="10"/>
      <c r="OD78" s="10"/>
      <c r="OE78" s="10"/>
      <c r="OF78" s="10"/>
      <c r="OG78" s="10"/>
      <c r="OH78" s="10"/>
      <c r="OI78" s="10"/>
      <c r="OJ78" s="10"/>
      <c r="OK78" s="10"/>
      <c r="OL78" s="10"/>
      <c r="OM78" s="10"/>
      <c r="ON78" s="10"/>
      <c r="OO78" s="10"/>
      <c r="OP78" s="10"/>
      <c r="OQ78" s="10"/>
      <c r="OR78" s="10"/>
      <c r="OS78" s="10"/>
      <c r="OT78" s="10"/>
      <c r="OU78" s="10"/>
      <c r="OV78" s="10"/>
      <c r="OW78" s="10"/>
      <c r="OX78" s="10"/>
      <c r="OY78" s="10"/>
      <c r="OZ78" s="10"/>
      <c r="PA78" s="10"/>
      <c r="PB78" s="10"/>
      <c r="PC78" s="10"/>
      <c r="PD78" s="10"/>
      <c r="PE78" s="10"/>
    </row>
    <row r="79" spans="1:421" ht="22.5" customHeight="1" x14ac:dyDescent="0.2">
      <c r="A79" s="273"/>
      <c r="B79" s="172"/>
      <c r="C79" s="277"/>
      <c r="D79" s="8" t="s">
        <v>19</v>
      </c>
      <c r="E79" s="146">
        <f t="shared" si="16"/>
        <v>0</v>
      </c>
      <c r="F79" s="25">
        <f t="shared" si="17"/>
        <v>0</v>
      </c>
      <c r="G79" s="25">
        <f t="shared" si="17"/>
        <v>0</v>
      </c>
      <c r="H79" s="25">
        <f t="shared" si="17"/>
        <v>0</v>
      </c>
      <c r="I79" s="25">
        <f t="shared" si="17"/>
        <v>0</v>
      </c>
      <c r="J79" s="25">
        <f t="shared" si="17"/>
        <v>0</v>
      </c>
      <c r="K79" s="14"/>
      <c r="L79" s="14"/>
      <c r="M79" s="14"/>
      <c r="N79" s="5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  <c r="IU79" s="10"/>
      <c r="IV79" s="10"/>
      <c r="IW79" s="10"/>
      <c r="IX79" s="10"/>
      <c r="IY79" s="10"/>
      <c r="IZ79" s="10"/>
      <c r="JA79" s="10"/>
      <c r="JB79" s="10"/>
      <c r="JC79" s="10"/>
      <c r="JD79" s="10"/>
      <c r="JE79" s="10"/>
      <c r="JF79" s="10"/>
      <c r="JG79" s="10"/>
      <c r="JH79" s="10"/>
      <c r="JI79" s="10"/>
      <c r="JJ79" s="10"/>
      <c r="JK79" s="10"/>
      <c r="JL79" s="10"/>
      <c r="JM79" s="10"/>
      <c r="JN79" s="10"/>
      <c r="JO79" s="10"/>
      <c r="JP79" s="10"/>
      <c r="JQ79" s="10"/>
      <c r="JR79" s="10"/>
      <c r="JS79" s="10"/>
      <c r="JT79" s="10"/>
      <c r="JU79" s="10"/>
      <c r="JV79" s="10"/>
      <c r="JW79" s="10"/>
      <c r="JX79" s="10"/>
      <c r="JY79" s="10"/>
      <c r="JZ79" s="10"/>
      <c r="KA79" s="10"/>
      <c r="KB79" s="10"/>
      <c r="KC79" s="10"/>
      <c r="KD79" s="10"/>
      <c r="KE79" s="10"/>
      <c r="KF79" s="10"/>
      <c r="KG79" s="10"/>
      <c r="KH79" s="10"/>
      <c r="KI79" s="10"/>
      <c r="KJ79" s="10"/>
      <c r="KK79" s="10"/>
      <c r="KL79" s="10"/>
      <c r="KM79" s="10"/>
      <c r="KN79" s="10"/>
      <c r="KO79" s="10"/>
      <c r="KP79" s="10"/>
      <c r="KQ79" s="10"/>
      <c r="KR79" s="10"/>
      <c r="KS79" s="10"/>
      <c r="KT79" s="10"/>
      <c r="KU79" s="10"/>
      <c r="KV79" s="10"/>
      <c r="KW79" s="10"/>
      <c r="KX79" s="10"/>
      <c r="KY79" s="10"/>
      <c r="KZ79" s="10"/>
      <c r="LA79" s="10"/>
      <c r="LB79" s="10"/>
      <c r="LC79" s="10"/>
      <c r="LD79" s="10"/>
      <c r="LE79" s="10"/>
      <c r="LF79" s="10"/>
      <c r="LG79" s="10"/>
      <c r="LH79" s="10"/>
      <c r="LI79" s="10"/>
      <c r="LJ79" s="10"/>
      <c r="LK79" s="10"/>
      <c r="LL79" s="10"/>
      <c r="LM79" s="10"/>
      <c r="LN79" s="10"/>
      <c r="LO79" s="10"/>
      <c r="LP79" s="10"/>
      <c r="LQ79" s="10"/>
      <c r="LR79" s="10"/>
      <c r="LS79" s="10"/>
      <c r="LT79" s="10"/>
      <c r="LU79" s="10"/>
      <c r="LV79" s="10"/>
      <c r="LW79" s="10"/>
      <c r="LX79" s="10"/>
      <c r="LY79" s="10"/>
      <c r="LZ79" s="10"/>
      <c r="MA79" s="10"/>
      <c r="MB79" s="10"/>
      <c r="MC79" s="10"/>
      <c r="MD79" s="10"/>
      <c r="ME79" s="10"/>
      <c r="MF79" s="10"/>
      <c r="MG79" s="10"/>
      <c r="MH79" s="10"/>
      <c r="MI79" s="10"/>
      <c r="MJ79" s="10"/>
      <c r="MK79" s="10"/>
      <c r="ML79" s="10"/>
      <c r="MM79" s="10"/>
      <c r="MN79" s="10"/>
      <c r="MO79" s="10"/>
      <c r="MP79" s="10"/>
      <c r="MQ79" s="10"/>
      <c r="MR79" s="10"/>
      <c r="MS79" s="10"/>
      <c r="MT79" s="10"/>
      <c r="MU79" s="10"/>
      <c r="MV79" s="10"/>
      <c r="MW79" s="10"/>
      <c r="MX79" s="10"/>
      <c r="MY79" s="10"/>
      <c r="MZ79" s="10"/>
      <c r="NA79" s="10"/>
      <c r="NB79" s="10"/>
      <c r="NC79" s="10"/>
      <c r="ND79" s="10"/>
      <c r="NE79" s="10"/>
      <c r="NF79" s="10"/>
      <c r="NG79" s="10"/>
      <c r="NH79" s="10"/>
      <c r="NI79" s="10"/>
      <c r="NJ79" s="10"/>
      <c r="NK79" s="10"/>
      <c r="NL79" s="10"/>
      <c r="NM79" s="10"/>
      <c r="NN79" s="10"/>
      <c r="NO79" s="10"/>
      <c r="NP79" s="10"/>
      <c r="NQ79" s="10"/>
      <c r="NR79" s="10"/>
      <c r="NS79" s="10"/>
      <c r="NT79" s="10"/>
      <c r="NU79" s="10"/>
      <c r="NV79" s="10"/>
      <c r="NW79" s="10"/>
      <c r="NX79" s="10"/>
      <c r="NY79" s="10"/>
      <c r="NZ79" s="10"/>
      <c r="OA79" s="10"/>
      <c r="OB79" s="10"/>
      <c r="OC79" s="10"/>
      <c r="OD79" s="10"/>
      <c r="OE79" s="10"/>
      <c r="OF79" s="10"/>
      <c r="OG79" s="10"/>
      <c r="OH79" s="10"/>
      <c r="OI79" s="10"/>
      <c r="OJ79" s="10"/>
      <c r="OK79" s="10"/>
      <c r="OL79" s="10"/>
      <c r="OM79" s="10"/>
      <c r="ON79" s="10"/>
      <c r="OO79" s="10"/>
      <c r="OP79" s="10"/>
      <c r="OQ79" s="10"/>
      <c r="OR79" s="10"/>
      <c r="OS79" s="10"/>
      <c r="OT79" s="10"/>
      <c r="OU79" s="10"/>
      <c r="OV79" s="10"/>
      <c r="OW79" s="10"/>
      <c r="OX79" s="10"/>
      <c r="OY79" s="10"/>
      <c r="OZ79" s="10"/>
      <c r="PA79" s="10"/>
      <c r="PB79" s="10"/>
      <c r="PC79" s="10"/>
      <c r="PD79" s="10"/>
      <c r="PE79" s="10"/>
    </row>
    <row r="80" spans="1:421" ht="128.25" customHeight="1" x14ac:dyDescent="0.2">
      <c r="A80" s="273"/>
      <c r="B80" s="172"/>
      <c r="C80" s="278"/>
      <c r="D80" s="8" t="s">
        <v>7</v>
      </c>
      <c r="E80" s="146">
        <f t="shared" si="16"/>
        <v>121386.728</v>
      </c>
      <c r="F80" s="25">
        <f>F87+F94+F101+F108+F115</f>
        <v>0</v>
      </c>
      <c r="G80" s="25">
        <f>G87+G94+G101+G108+G115</f>
        <v>13343.2</v>
      </c>
      <c r="H80" s="25">
        <f>H87+H94+H101+H108+H115</f>
        <v>17360.2</v>
      </c>
      <c r="I80" s="25">
        <f>I87+I94+I101+I108+I115</f>
        <v>17360.2</v>
      </c>
      <c r="J80" s="25">
        <f>J87+J94+J101+J108+J115</f>
        <v>73323.127999999997</v>
      </c>
      <c r="K80" s="14"/>
      <c r="L80" s="14"/>
      <c r="M80" s="14"/>
      <c r="N80" s="5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  <c r="IU80" s="10"/>
      <c r="IV80" s="10"/>
      <c r="IW80" s="10"/>
      <c r="IX80" s="10"/>
      <c r="IY80" s="10"/>
      <c r="IZ80" s="10"/>
      <c r="JA80" s="10"/>
      <c r="JB80" s="10"/>
      <c r="JC80" s="10"/>
      <c r="JD80" s="10"/>
      <c r="JE80" s="10"/>
      <c r="JF80" s="10"/>
      <c r="JG80" s="10"/>
      <c r="JH80" s="10"/>
      <c r="JI80" s="10"/>
      <c r="JJ80" s="10"/>
      <c r="JK80" s="10"/>
      <c r="JL80" s="10"/>
      <c r="JM80" s="10"/>
      <c r="JN80" s="10"/>
      <c r="JO80" s="10"/>
      <c r="JP80" s="10"/>
      <c r="JQ80" s="10"/>
      <c r="JR80" s="10"/>
      <c r="JS80" s="10"/>
      <c r="JT80" s="10"/>
      <c r="JU80" s="10"/>
      <c r="JV80" s="10"/>
      <c r="JW80" s="10"/>
      <c r="JX80" s="10"/>
      <c r="JY80" s="10"/>
      <c r="JZ80" s="10"/>
      <c r="KA80" s="10"/>
      <c r="KB80" s="10"/>
      <c r="KC80" s="10"/>
      <c r="KD80" s="10"/>
      <c r="KE80" s="10"/>
      <c r="KF80" s="10"/>
      <c r="KG80" s="10"/>
      <c r="KH80" s="10"/>
      <c r="KI80" s="10"/>
      <c r="KJ80" s="10"/>
      <c r="KK80" s="10"/>
      <c r="KL80" s="10"/>
      <c r="KM80" s="10"/>
      <c r="KN80" s="10"/>
      <c r="KO80" s="10"/>
      <c r="KP80" s="10"/>
      <c r="KQ80" s="10"/>
      <c r="KR80" s="10"/>
      <c r="KS80" s="10"/>
      <c r="KT80" s="10"/>
      <c r="KU80" s="10"/>
      <c r="KV80" s="10"/>
      <c r="KW80" s="10"/>
      <c r="KX80" s="10"/>
      <c r="KY80" s="10"/>
      <c r="KZ80" s="10"/>
      <c r="LA80" s="10"/>
      <c r="LB80" s="10"/>
      <c r="LC80" s="10"/>
      <c r="LD80" s="10"/>
      <c r="LE80" s="10"/>
      <c r="LF80" s="10"/>
      <c r="LG80" s="10"/>
      <c r="LH80" s="10"/>
      <c r="LI80" s="10"/>
      <c r="LJ80" s="10"/>
      <c r="LK80" s="10"/>
      <c r="LL80" s="10"/>
      <c r="LM80" s="10"/>
      <c r="LN80" s="10"/>
      <c r="LO80" s="10"/>
      <c r="LP80" s="10"/>
      <c r="LQ80" s="10"/>
      <c r="LR80" s="10"/>
      <c r="LS80" s="10"/>
      <c r="LT80" s="10"/>
      <c r="LU80" s="10"/>
      <c r="LV80" s="10"/>
      <c r="LW80" s="10"/>
      <c r="LX80" s="10"/>
      <c r="LY80" s="10"/>
      <c r="LZ80" s="10"/>
      <c r="MA80" s="10"/>
      <c r="MB80" s="10"/>
      <c r="MC80" s="10"/>
      <c r="MD80" s="10"/>
      <c r="ME80" s="10"/>
      <c r="MF80" s="10"/>
      <c r="MG80" s="10"/>
      <c r="MH80" s="10"/>
      <c r="MI80" s="10"/>
      <c r="MJ80" s="10"/>
      <c r="MK80" s="10"/>
      <c r="ML80" s="10"/>
      <c r="MM80" s="10"/>
      <c r="MN80" s="10"/>
      <c r="MO80" s="10"/>
      <c r="MP80" s="10"/>
      <c r="MQ80" s="10"/>
      <c r="MR80" s="10"/>
      <c r="MS80" s="10"/>
      <c r="MT80" s="10"/>
      <c r="MU80" s="10"/>
      <c r="MV80" s="10"/>
      <c r="MW80" s="10"/>
      <c r="MX80" s="10"/>
      <c r="MY80" s="10"/>
      <c r="MZ80" s="10"/>
      <c r="NA80" s="10"/>
      <c r="NB80" s="10"/>
      <c r="NC80" s="10"/>
      <c r="ND80" s="10"/>
      <c r="NE80" s="10"/>
      <c r="NF80" s="10"/>
      <c r="NG80" s="10"/>
      <c r="NH80" s="10"/>
      <c r="NI80" s="10"/>
      <c r="NJ80" s="10"/>
      <c r="NK80" s="10"/>
      <c r="NL80" s="10"/>
      <c r="NM80" s="10"/>
      <c r="NN80" s="10"/>
      <c r="NO80" s="10"/>
      <c r="NP80" s="10"/>
      <c r="NQ80" s="10"/>
      <c r="NR80" s="10"/>
      <c r="NS80" s="10"/>
      <c r="NT80" s="10"/>
      <c r="NU80" s="10"/>
      <c r="NV80" s="10"/>
      <c r="NW80" s="10"/>
      <c r="NX80" s="10"/>
      <c r="NY80" s="10"/>
      <c r="NZ80" s="10"/>
      <c r="OA80" s="10"/>
      <c r="OB80" s="10"/>
      <c r="OC80" s="10"/>
      <c r="OD80" s="10"/>
      <c r="OE80" s="10"/>
      <c r="OF80" s="10"/>
      <c r="OG80" s="10"/>
      <c r="OH80" s="10"/>
      <c r="OI80" s="10"/>
      <c r="OJ80" s="10"/>
      <c r="OK80" s="10"/>
      <c r="OL80" s="10"/>
      <c r="OM80" s="10"/>
      <c r="ON80" s="10"/>
      <c r="OO80" s="10"/>
      <c r="OP80" s="10"/>
      <c r="OQ80" s="10"/>
      <c r="OR80" s="10"/>
      <c r="OS80" s="10"/>
      <c r="OT80" s="10"/>
      <c r="OU80" s="10"/>
      <c r="OV80" s="10"/>
      <c r="OW80" s="10"/>
      <c r="OX80" s="10"/>
      <c r="OY80" s="10"/>
      <c r="OZ80" s="10"/>
      <c r="PA80" s="10"/>
      <c r="PB80" s="10"/>
      <c r="PC80" s="10"/>
      <c r="PD80" s="10"/>
      <c r="PE80" s="10"/>
    </row>
    <row r="81" spans="1:421" ht="18.75" customHeight="1" x14ac:dyDescent="0.2">
      <c r="A81" s="273"/>
      <c r="B81" s="172"/>
      <c r="C81" s="238" t="s">
        <v>78</v>
      </c>
      <c r="D81" s="9" t="s">
        <v>1</v>
      </c>
      <c r="E81" s="145">
        <f t="shared" si="16"/>
        <v>141314.75117</v>
      </c>
      <c r="F81" s="45">
        <f t="shared" ref="F81:J81" si="18">SUM(F82:F87)</f>
        <v>10427.75117</v>
      </c>
      <c r="G81" s="38">
        <f t="shared" si="18"/>
        <v>18783</v>
      </c>
      <c r="H81" s="38">
        <f>SUM(H82:H87)</f>
        <v>18684</v>
      </c>
      <c r="I81" s="38">
        <f t="shared" si="18"/>
        <v>18684</v>
      </c>
      <c r="J81" s="38">
        <f t="shared" si="18"/>
        <v>74736</v>
      </c>
      <c r="K81" s="14"/>
      <c r="L81" s="14"/>
      <c r="M81" s="14"/>
      <c r="N81" s="5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  <c r="IU81" s="10"/>
      <c r="IV81" s="10"/>
      <c r="IW81" s="10"/>
      <c r="IX81" s="10"/>
      <c r="IY81" s="10"/>
      <c r="IZ81" s="10"/>
      <c r="JA81" s="10"/>
      <c r="JB81" s="10"/>
      <c r="JC81" s="10"/>
      <c r="JD81" s="10"/>
      <c r="JE81" s="10"/>
      <c r="JF81" s="10"/>
      <c r="JG81" s="10"/>
      <c r="JH81" s="10"/>
      <c r="JI81" s="10"/>
      <c r="JJ81" s="10"/>
      <c r="JK81" s="10"/>
      <c r="JL81" s="10"/>
      <c r="JM81" s="10"/>
      <c r="JN81" s="10"/>
      <c r="JO81" s="10"/>
      <c r="JP81" s="10"/>
      <c r="JQ81" s="10"/>
      <c r="JR81" s="10"/>
      <c r="JS81" s="10"/>
      <c r="JT81" s="10"/>
      <c r="JU81" s="10"/>
      <c r="JV81" s="10"/>
      <c r="JW81" s="10"/>
      <c r="JX81" s="10"/>
      <c r="JY81" s="10"/>
      <c r="JZ81" s="10"/>
      <c r="KA81" s="10"/>
      <c r="KB81" s="10"/>
      <c r="KC81" s="10"/>
      <c r="KD81" s="10"/>
      <c r="KE81" s="10"/>
      <c r="KF81" s="10"/>
      <c r="KG81" s="10"/>
      <c r="KH81" s="10"/>
      <c r="KI81" s="10"/>
      <c r="KJ81" s="10"/>
      <c r="KK81" s="10"/>
      <c r="KL81" s="10"/>
      <c r="KM81" s="10"/>
      <c r="KN81" s="10"/>
      <c r="KO81" s="10"/>
      <c r="KP81" s="10"/>
      <c r="KQ81" s="10"/>
      <c r="KR81" s="10"/>
      <c r="KS81" s="10"/>
      <c r="KT81" s="10"/>
      <c r="KU81" s="10"/>
      <c r="KV81" s="10"/>
      <c r="KW81" s="10"/>
      <c r="KX81" s="10"/>
      <c r="KY81" s="10"/>
      <c r="KZ81" s="10"/>
      <c r="LA81" s="10"/>
      <c r="LB81" s="10"/>
      <c r="LC81" s="10"/>
      <c r="LD81" s="10"/>
      <c r="LE81" s="10"/>
      <c r="LF81" s="10"/>
      <c r="LG81" s="10"/>
      <c r="LH81" s="10"/>
      <c r="LI81" s="10"/>
      <c r="LJ81" s="10"/>
      <c r="LK81" s="10"/>
      <c r="LL81" s="10"/>
      <c r="LM81" s="10"/>
      <c r="LN81" s="10"/>
      <c r="LO81" s="10"/>
      <c r="LP81" s="10"/>
      <c r="LQ81" s="10"/>
      <c r="LR81" s="10"/>
      <c r="LS81" s="10"/>
      <c r="LT81" s="10"/>
      <c r="LU81" s="10"/>
      <c r="LV81" s="10"/>
      <c r="LW81" s="10"/>
      <c r="LX81" s="10"/>
      <c r="LY81" s="10"/>
      <c r="LZ81" s="10"/>
      <c r="MA81" s="10"/>
      <c r="MB81" s="10"/>
      <c r="MC81" s="10"/>
      <c r="MD81" s="10"/>
      <c r="ME81" s="10"/>
      <c r="MF81" s="10"/>
      <c r="MG81" s="10"/>
      <c r="MH81" s="10"/>
      <c r="MI81" s="10"/>
      <c r="MJ81" s="10"/>
      <c r="MK81" s="10"/>
      <c r="ML81" s="10"/>
      <c r="MM81" s="10"/>
      <c r="MN81" s="10"/>
      <c r="MO81" s="10"/>
      <c r="MP81" s="10"/>
      <c r="MQ81" s="10"/>
      <c r="MR81" s="10"/>
      <c r="MS81" s="10"/>
      <c r="MT81" s="10"/>
      <c r="MU81" s="10"/>
      <c r="MV81" s="10"/>
      <c r="MW81" s="10"/>
      <c r="MX81" s="10"/>
      <c r="MY81" s="10"/>
      <c r="MZ81" s="10"/>
      <c r="NA81" s="10"/>
      <c r="NB81" s="10"/>
      <c r="NC81" s="10"/>
      <c r="ND81" s="10"/>
      <c r="NE81" s="10"/>
      <c r="NF81" s="10"/>
      <c r="NG81" s="10"/>
      <c r="NH81" s="10"/>
      <c r="NI81" s="10"/>
      <c r="NJ81" s="10"/>
      <c r="NK81" s="10"/>
      <c r="NL81" s="10"/>
      <c r="NM81" s="10"/>
      <c r="NN81" s="10"/>
      <c r="NO81" s="10"/>
      <c r="NP81" s="10"/>
      <c r="NQ81" s="10"/>
      <c r="NR81" s="10"/>
      <c r="NS81" s="10"/>
      <c r="NT81" s="10"/>
      <c r="NU81" s="10"/>
      <c r="NV81" s="10"/>
      <c r="NW81" s="10"/>
      <c r="NX81" s="10"/>
      <c r="NY81" s="10"/>
      <c r="NZ81" s="10"/>
      <c r="OA81" s="10"/>
      <c r="OB81" s="10"/>
      <c r="OC81" s="10"/>
      <c r="OD81" s="10"/>
      <c r="OE81" s="10"/>
      <c r="OF81" s="10"/>
      <c r="OG81" s="10"/>
      <c r="OH81" s="10"/>
      <c r="OI81" s="10"/>
      <c r="OJ81" s="10"/>
      <c r="OK81" s="10"/>
      <c r="OL81" s="10"/>
      <c r="OM81" s="10"/>
      <c r="ON81" s="10"/>
      <c r="OO81" s="10"/>
      <c r="OP81" s="10"/>
      <c r="OQ81" s="10"/>
      <c r="OR81" s="10"/>
      <c r="OS81" s="10"/>
      <c r="OT81" s="10"/>
      <c r="OU81" s="10"/>
      <c r="OV81" s="10"/>
      <c r="OW81" s="10"/>
      <c r="OX81" s="10"/>
      <c r="OY81" s="10"/>
      <c r="OZ81" s="10"/>
      <c r="PA81" s="10"/>
      <c r="PB81" s="10"/>
      <c r="PC81" s="10"/>
      <c r="PD81" s="10"/>
      <c r="PE81" s="10"/>
    </row>
    <row r="82" spans="1:421" ht="15.75" customHeight="1" x14ac:dyDescent="0.2">
      <c r="A82" s="273"/>
      <c r="B82" s="172"/>
      <c r="C82" s="239"/>
      <c r="D82" s="8" t="s">
        <v>2</v>
      </c>
      <c r="E82" s="146">
        <f t="shared" ref="E82:E100" si="19">SUM(F82:J82)</f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14"/>
      <c r="L82" s="14"/>
      <c r="M82" s="14"/>
      <c r="N82" s="5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  <c r="IU82" s="10"/>
      <c r="IV82" s="10"/>
      <c r="IW82" s="10"/>
      <c r="IX82" s="10"/>
      <c r="IY82" s="10"/>
      <c r="IZ82" s="10"/>
      <c r="JA82" s="10"/>
      <c r="JB82" s="10"/>
      <c r="JC82" s="10"/>
      <c r="JD82" s="10"/>
      <c r="JE82" s="10"/>
      <c r="JF82" s="10"/>
      <c r="JG82" s="10"/>
      <c r="JH82" s="10"/>
      <c r="JI82" s="10"/>
      <c r="JJ82" s="10"/>
      <c r="JK82" s="10"/>
      <c r="JL82" s="10"/>
      <c r="JM82" s="10"/>
      <c r="JN82" s="10"/>
      <c r="JO82" s="10"/>
      <c r="JP82" s="10"/>
      <c r="JQ82" s="10"/>
      <c r="JR82" s="10"/>
      <c r="JS82" s="10"/>
      <c r="JT82" s="10"/>
      <c r="JU82" s="10"/>
      <c r="JV82" s="10"/>
      <c r="JW82" s="10"/>
      <c r="JX82" s="10"/>
      <c r="JY82" s="10"/>
      <c r="JZ82" s="10"/>
      <c r="KA82" s="10"/>
      <c r="KB82" s="10"/>
      <c r="KC82" s="10"/>
      <c r="KD82" s="10"/>
      <c r="KE82" s="10"/>
      <c r="KF82" s="10"/>
      <c r="KG82" s="10"/>
      <c r="KH82" s="10"/>
      <c r="KI82" s="10"/>
      <c r="KJ82" s="10"/>
      <c r="KK82" s="10"/>
      <c r="KL82" s="10"/>
      <c r="KM82" s="10"/>
      <c r="KN82" s="10"/>
      <c r="KO82" s="10"/>
      <c r="KP82" s="10"/>
      <c r="KQ82" s="10"/>
      <c r="KR82" s="10"/>
      <c r="KS82" s="10"/>
      <c r="KT82" s="10"/>
      <c r="KU82" s="10"/>
      <c r="KV82" s="10"/>
      <c r="KW82" s="10"/>
      <c r="KX82" s="10"/>
      <c r="KY82" s="10"/>
      <c r="KZ82" s="10"/>
      <c r="LA82" s="10"/>
      <c r="LB82" s="10"/>
      <c r="LC82" s="10"/>
      <c r="LD82" s="10"/>
      <c r="LE82" s="10"/>
      <c r="LF82" s="10"/>
      <c r="LG82" s="10"/>
      <c r="LH82" s="10"/>
      <c r="LI82" s="10"/>
      <c r="LJ82" s="10"/>
      <c r="LK82" s="10"/>
      <c r="LL82" s="10"/>
      <c r="LM82" s="10"/>
      <c r="LN82" s="10"/>
      <c r="LO82" s="10"/>
      <c r="LP82" s="10"/>
      <c r="LQ82" s="10"/>
      <c r="LR82" s="10"/>
      <c r="LS82" s="10"/>
      <c r="LT82" s="10"/>
      <c r="LU82" s="10"/>
      <c r="LV82" s="10"/>
      <c r="LW82" s="10"/>
      <c r="LX82" s="10"/>
      <c r="LY82" s="10"/>
      <c r="LZ82" s="10"/>
      <c r="MA82" s="10"/>
      <c r="MB82" s="10"/>
      <c r="MC82" s="10"/>
      <c r="MD82" s="10"/>
      <c r="ME82" s="10"/>
      <c r="MF82" s="10"/>
      <c r="MG82" s="10"/>
      <c r="MH82" s="10"/>
      <c r="MI82" s="10"/>
      <c r="MJ82" s="10"/>
      <c r="MK82" s="10"/>
      <c r="ML82" s="10"/>
      <c r="MM82" s="10"/>
      <c r="MN82" s="10"/>
      <c r="MO82" s="10"/>
      <c r="MP82" s="10"/>
      <c r="MQ82" s="10"/>
      <c r="MR82" s="10"/>
      <c r="MS82" s="10"/>
      <c r="MT82" s="10"/>
      <c r="MU82" s="10"/>
      <c r="MV82" s="10"/>
      <c r="MW82" s="10"/>
      <c r="MX82" s="10"/>
      <c r="MY82" s="10"/>
      <c r="MZ82" s="10"/>
      <c r="NA82" s="10"/>
      <c r="NB82" s="10"/>
      <c r="NC82" s="10"/>
      <c r="ND82" s="10"/>
      <c r="NE82" s="10"/>
      <c r="NF82" s="10"/>
      <c r="NG82" s="10"/>
      <c r="NH82" s="10"/>
      <c r="NI82" s="10"/>
      <c r="NJ82" s="10"/>
      <c r="NK82" s="10"/>
      <c r="NL82" s="10"/>
      <c r="NM82" s="10"/>
      <c r="NN82" s="10"/>
      <c r="NO82" s="10"/>
      <c r="NP82" s="10"/>
      <c r="NQ82" s="10"/>
      <c r="NR82" s="10"/>
      <c r="NS82" s="10"/>
      <c r="NT82" s="10"/>
      <c r="NU82" s="10"/>
      <c r="NV82" s="10"/>
      <c r="NW82" s="10"/>
      <c r="NX82" s="10"/>
      <c r="NY82" s="10"/>
      <c r="NZ82" s="10"/>
      <c r="OA82" s="10"/>
      <c r="OB82" s="10"/>
      <c r="OC82" s="10"/>
      <c r="OD82" s="10"/>
      <c r="OE82" s="10"/>
      <c r="OF82" s="10"/>
      <c r="OG82" s="10"/>
      <c r="OH82" s="10"/>
      <c r="OI82" s="10"/>
      <c r="OJ82" s="10"/>
      <c r="OK82" s="10"/>
      <c r="OL82" s="10"/>
      <c r="OM82" s="10"/>
      <c r="ON82" s="10"/>
      <c r="OO82" s="10"/>
      <c r="OP82" s="10"/>
      <c r="OQ82" s="10"/>
      <c r="OR82" s="10"/>
      <c r="OS82" s="10"/>
      <c r="OT82" s="10"/>
      <c r="OU82" s="10"/>
      <c r="OV82" s="10"/>
      <c r="OW82" s="10"/>
      <c r="OX82" s="10"/>
      <c r="OY82" s="10"/>
      <c r="OZ82" s="10"/>
      <c r="PA82" s="10"/>
      <c r="PB82" s="10"/>
      <c r="PC82" s="10"/>
      <c r="PD82" s="10"/>
      <c r="PE82" s="10"/>
    </row>
    <row r="83" spans="1:421" ht="30" customHeight="1" x14ac:dyDescent="0.25">
      <c r="A83" s="273"/>
      <c r="B83" s="172"/>
      <c r="C83" s="239"/>
      <c r="D83" s="8" t="s">
        <v>6</v>
      </c>
      <c r="E83" s="146">
        <f t="shared" si="19"/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102"/>
      <c r="L83" s="14"/>
      <c r="M83" s="14"/>
      <c r="N83" s="5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  <c r="IU83" s="10"/>
      <c r="IV83" s="10"/>
      <c r="IW83" s="10"/>
      <c r="IX83" s="10"/>
      <c r="IY83" s="10"/>
      <c r="IZ83" s="10"/>
      <c r="JA83" s="10"/>
      <c r="JB83" s="10"/>
      <c r="JC83" s="10"/>
      <c r="JD83" s="10"/>
      <c r="JE83" s="10"/>
      <c r="JF83" s="10"/>
      <c r="JG83" s="10"/>
      <c r="JH83" s="10"/>
      <c r="JI83" s="10"/>
      <c r="JJ83" s="10"/>
      <c r="JK83" s="10"/>
      <c r="JL83" s="10"/>
      <c r="JM83" s="10"/>
      <c r="JN83" s="10"/>
      <c r="JO83" s="10"/>
      <c r="JP83" s="10"/>
      <c r="JQ83" s="10"/>
      <c r="JR83" s="10"/>
      <c r="JS83" s="10"/>
      <c r="JT83" s="10"/>
      <c r="JU83" s="10"/>
      <c r="JV83" s="10"/>
      <c r="JW83" s="10"/>
      <c r="JX83" s="10"/>
      <c r="JY83" s="10"/>
      <c r="JZ83" s="10"/>
      <c r="KA83" s="10"/>
      <c r="KB83" s="10"/>
      <c r="KC83" s="10"/>
      <c r="KD83" s="10"/>
      <c r="KE83" s="10"/>
      <c r="KF83" s="10"/>
      <c r="KG83" s="10"/>
      <c r="KH83" s="10"/>
      <c r="KI83" s="10"/>
      <c r="KJ83" s="10"/>
      <c r="KK83" s="10"/>
      <c r="KL83" s="10"/>
      <c r="KM83" s="10"/>
      <c r="KN83" s="10"/>
      <c r="KO83" s="10"/>
      <c r="KP83" s="10"/>
      <c r="KQ83" s="10"/>
      <c r="KR83" s="10"/>
      <c r="KS83" s="10"/>
      <c r="KT83" s="10"/>
      <c r="KU83" s="10"/>
      <c r="KV83" s="10"/>
      <c r="KW83" s="10"/>
      <c r="KX83" s="10"/>
      <c r="KY83" s="10"/>
      <c r="KZ83" s="10"/>
      <c r="LA83" s="10"/>
      <c r="LB83" s="10"/>
      <c r="LC83" s="10"/>
      <c r="LD83" s="10"/>
      <c r="LE83" s="10"/>
      <c r="LF83" s="10"/>
      <c r="LG83" s="10"/>
      <c r="LH83" s="10"/>
      <c r="LI83" s="10"/>
      <c r="LJ83" s="10"/>
      <c r="LK83" s="10"/>
      <c r="LL83" s="10"/>
      <c r="LM83" s="10"/>
      <c r="LN83" s="10"/>
      <c r="LO83" s="10"/>
      <c r="LP83" s="10"/>
      <c r="LQ83" s="10"/>
      <c r="LR83" s="10"/>
      <c r="LS83" s="10"/>
      <c r="LT83" s="10"/>
      <c r="LU83" s="10"/>
      <c r="LV83" s="10"/>
      <c r="LW83" s="10"/>
      <c r="LX83" s="10"/>
      <c r="LY83" s="10"/>
      <c r="LZ83" s="10"/>
      <c r="MA83" s="10"/>
      <c r="MB83" s="10"/>
      <c r="MC83" s="10"/>
      <c r="MD83" s="10"/>
      <c r="ME83" s="10"/>
      <c r="MF83" s="10"/>
      <c r="MG83" s="10"/>
      <c r="MH83" s="10"/>
      <c r="MI83" s="10"/>
      <c r="MJ83" s="10"/>
      <c r="MK83" s="10"/>
      <c r="ML83" s="10"/>
      <c r="MM83" s="10"/>
      <c r="MN83" s="10"/>
      <c r="MO83" s="10"/>
      <c r="MP83" s="10"/>
      <c r="MQ83" s="10"/>
      <c r="MR83" s="10"/>
      <c r="MS83" s="10"/>
      <c r="MT83" s="10"/>
      <c r="MU83" s="10"/>
      <c r="MV83" s="10"/>
      <c r="MW83" s="10"/>
      <c r="MX83" s="10"/>
      <c r="MY83" s="10"/>
      <c r="MZ83" s="10"/>
      <c r="NA83" s="10"/>
      <c r="NB83" s="10"/>
      <c r="NC83" s="10"/>
      <c r="ND83" s="10"/>
      <c r="NE83" s="10"/>
      <c r="NF83" s="10"/>
      <c r="NG83" s="10"/>
      <c r="NH83" s="10"/>
      <c r="NI83" s="10"/>
      <c r="NJ83" s="10"/>
      <c r="NK83" s="10"/>
      <c r="NL83" s="10"/>
      <c r="NM83" s="10"/>
      <c r="NN83" s="10"/>
      <c r="NO83" s="10"/>
      <c r="NP83" s="10"/>
      <c r="NQ83" s="10"/>
      <c r="NR83" s="10"/>
      <c r="NS83" s="10"/>
      <c r="NT83" s="10"/>
      <c r="NU83" s="10"/>
      <c r="NV83" s="10"/>
      <c r="NW83" s="10"/>
      <c r="NX83" s="10"/>
      <c r="NY83" s="10"/>
      <c r="NZ83" s="10"/>
      <c r="OA83" s="10"/>
      <c r="OB83" s="10"/>
      <c r="OC83" s="10"/>
      <c r="OD83" s="10"/>
      <c r="OE83" s="10"/>
      <c r="OF83" s="10"/>
      <c r="OG83" s="10"/>
      <c r="OH83" s="10"/>
      <c r="OI83" s="10"/>
      <c r="OJ83" s="10"/>
      <c r="OK83" s="10"/>
      <c r="OL83" s="10"/>
      <c r="OM83" s="10"/>
      <c r="ON83" s="10"/>
      <c r="OO83" s="10"/>
      <c r="OP83" s="10"/>
      <c r="OQ83" s="10"/>
      <c r="OR83" s="10"/>
      <c r="OS83" s="10"/>
      <c r="OT83" s="10"/>
      <c r="OU83" s="10"/>
      <c r="OV83" s="10"/>
      <c r="OW83" s="10"/>
      <c r="OX83" s="10"/>
      <c r="OY83" s="10"/>
      <c r="OZ83" s="10"/>
      <c r="PA83" s="10"/>
      <c r="PB83" s="10"/>
      <c r="PC83" s="10"/>
      <c r="PD83" s="10"/>
      <c r="PE83" s="10"/>
    </row>
    <row r="84" spans="1:421" ht="18" customHeight="1" x14ac:dyDescent="0.2">
      <c r="A84" s="273"/>
      <c r="B84" s="172"/>
      <c r="C84" s="239"/>
      <c r="D84" s="8" t="s">
        <v>4</v>
      </c>
      <c r="E84" s="146">
        <f t="shared" si="19"/>
        <v>76863.151169999997</v>
      </c>
      <c r="F84" s="37">
        <f>10517.51117-89.76</f>
        <v>10427.75117</v>
      </c>
      <c r="G84" s="25">
        <f>10340.8+99</f>
        <v>10439.799999999999</v>
      </c>
      <c r="H84" s="25">
        <f>7323.8</f>
        <v>7323.8</v>
      </c>
      <c r="I84" s="25">
        <f>7323.8</f>
        <v>7323.8</v>
      </c>
      <c r="J84" s="25">
        <f>10337*4</f>
        <v>41348</v>
      </c>
      <c r="K84" s="14"/>
      <c r="L84" s="14"/>
      <c r="M84" s="14"/>
      <c r="N84" s="5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  <c r="IU84" s="10"/>
      <c r="IV84" s="10"/>
      <c r="IW84" s="10"/>
      <c r="IX84" s="10"/>
      <c r="IY84" s="10"/>
      <c r="IZ84" s="10"/>
      <c r="JA84" s="10"/>
      <c r="JB84" s="10"/>
      <c r="JC84" s="10"/>
      <c r="JD84" s="10"/>
      <c r="JE84" s="10"/>
      <c r="JF84" s="10"/>
      <c r="JG84" s="10"/>
      <c r="JH84" s="10"/>
      <c r="JI84" s="10"/>
      <c r="JJ84" s="10"/>
      <c r="JK84" s="10"/>
      <c r="JL84" s="10"/>
      <c r="JM84" s="10"/>
      <c r="JN84" s="10"/>
      <c r="JO84" s="10"/>
      <c r="JP84" s="10"/>
      <c r="JQ84" s="10"/>
      <c r="JR84" s="10"/>
      <c r="JS84" s="10"/>
      <c r="JT84" s="10"/>
      <c r="JU84" s="10"/>
      <c r="JV84" s="10"/>
      <c r="JW84" s="10"/>
      <c r="JX84" s="10"/>
      <c r="JY84" s="10"/>
      <c r="JZ84" s="10"/>
      <c r="KA84" s="10"/>
      <c r="KB84" s="10"/>
      <c r="KC84" s="10"/>
      <c r="KD84" s="10"/>
      <c r="KE84" s="10"/>
      <c r="KF84" s="10"/>
      <c r="KG84" s="10"/>
      <c r="KH84" s="10"/>
      <c r="KI84" s="10"/>
      <c r="KJ84" s="10"/>
      <c r="KK84" s="10"/>
      <c r="KL84" s="10"/>
      <c r="KM84" s="10"/>
      <c r="KN84" s="10"/>
      <c r="KO84" s="10"/>
      <c r="KP84" s="10"/>
      <c r="KQ84" s="10"/>
      <c r="KR84" s="10"/>
      <c r="KS84" s="10"/>
      <c r="KT84" s="10"/>
      <c r="KU84" s="10"/>
      <c r="KV84" s="10"/>
      <c r="KW84" s="10"/>
      <c r="KX84" s="10"/>
      <c r="KY84" s="10"/>
      <c r="KZ84" s="10"/>
      <c r="LA84" s="10"/>
      <c r="LB84" s="10"/>
      <c r="LC84" s="10"/>
      <c r="LD84" s="10"/>
      <c r="LE84" s="10"/>
      <c r="LF84" s="10"/>
      <c r="LG84" s="10"/>
      <c r="LH84" s="10"/>
      <c r="LI84" s="10"/>
      <c r="LJ84" s="10"/>
      <c r="LK84" s="10"/>
      <c r="LL84" s="10"/>
      <c r="LM84" s="10"/>
      <c r="LN84" s="10"/>
      <c r="LO84" s="10"/>
      <c r="LP84" s="10"/>
      <c r="LQ84" s="10"/>
      <c r="LR84" s="10"/>
      <c r="LS84" s="10"/>
      <c r="LT84" s="10"/>
      <c r="LU84" s="10"/>
      <c r="LV84" s="10"/>
      <c r="LW84" s="10"/>
      <c r="LX84" s="10"/>
      <c r="LY84" s="10"/>
      <c r="LZ84" s="10"/>
      <c r="MA84" s="10"/>
      <c r="MB84" s="10"/>
      <c r="MC84" s="10"/>
      <c r="MD84" s="10"/>
      <c r="ME84" s="10"/>
      <c r="MF84" s="10"/>
      <c r="MG84" s="10"/>
      <c r="MH84" s="10"/>
      <c r="MI84" s="10"/>
      <c r="MJ84" s="10"/>
      <c r="MK84" s="10"/>
      <c r="ML84" s="10"/>
      <c r="MM84" s="10"/>
      <c r="MN84" s="10"/>
      <c r="MO84" s="10"/>
      <c r="MP84" s="10"/>
      <c r="MQ84" s="10"/>
      <c r="MR84" s="10"/>
      <c r="MS84" s="10"/>
      <c r="MT84" s="10"/>
      <c r="MU84" s="10"/>
      <c r="MV84" s="10"/>
      <c r="MW84" s="10"/>
      <c r="MX84" s="10"/>
      <c r="MY84" s="10"/>
      <c r="MZ84" s="10"/>
      <c r="NA84" s="10"/>
      <c r="NB84" s="10"/>
      <c r="NC84" s="10"/>
      <c r="ND84" s="10"/>
      <c r="NE84" s="10"/>
      <c r="NF84" s="10"/>
      <c r="NG84" s="10"/>
      <c r="NH84" s="10"/>
      <c r="NI84" s="10"/>
      <c r="NJ84" s="10"/>
      <c r="NK84" s="10"/>
      <c r="NL84" s="10"/>
      <c r="NM84" s="10"/>
      <c r="NN84" s="10"/>
      <c r="NO84" s="10"/>
      <c r="NP84" s="10"/>
      <c r="NQ84" s="10"/>
      <c r="NR84" s="10"/>
      <c r="NS84" s="10"/>
      <c r="NT84" s="10"/>
      <c r="NU84" s="10"/>
      <c r="NV84" s="10"/>
      <c r="NW84" s="10"/>
      <c r="NX84" s="10"/>
      <c r="NY84" s="10"/>
      <c r="NZ84" s="10"/>
      <c r="OA84" s="10"/>
      <c r="OB84" s="10"/>
      <c r="OC84" s="10"/>
      <c r="OD84" s="10"/>
      <c r="OE84" s="10"/>
      <c r="OF84" s="10"/>
      <c r="OG84" s="10"/>
      <c r="OH84" s="10"/>
      <c r="OI84" s="10"/>
      <c r="OJ84" s="10"/>
      <c r="OK84" s="10"/>
      <c r="OL84" s="10"/>
      <c r="OM84" s="10"/>
      <c r="ON84" s="10"/>
      <c r="OO84" s="10"/>
      <c r="OP84" s="10"/>
      <c r="OQ84" s="10"/>
      <c r="OR84" s="10"/>
      <c r="OS84" s="10"/>
      <c r="OT84" s="10"/>
      <c r="OU84" s="10"/>
      <c r="OV84" s="10"/>
      <c r="OW84" s="10"/>
      <c r="OX84" s="10"/>
      <c r="OY84" s="10"/>
      <c r="OZ84" s="10"/>
      <c r="PA84" s="10"/>
      <c r="PB84" s="10"/>
      <c r="PC84" s="10"/>
      <c r="PD84" s="10"/>
      <c r="PE84" s="10"/>
    </row>
    <row r="85" spans="1:421" ht="27.75" customHeight="1" x14ac:dyDescent="0.2">
      <c r="A85" s="273"/>
      <c r="B85" s="172"/>
      <c r="C85" s="239"/>
      <c r="D85" s="8" t="s">
        <v>18</v>
      </c>
      <c r="E85" s="146">
        <f t="shared" si="19"/>
        <v>0</v>
      </c>
      <c r="F85" s="25">
        <v>0</v>
      </c>
      <c r="G85" s="25">
        <v>0</v>
      </c>
      <c r="H85" s="25"/>
      <c r="I85" s="25">
        <v>0</v>
      </c>
      <c r="J85" s="25">
        <v>0</v>
      </c>
      <c r="K85" s="14"/>
      <c r="L85" s="14"/>
      <c r="M85" s="14"/>
      <c r="N85" s="5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  <c r="IU85" s="10"/>
      <c r="IV85" s="10"/>
      <c r="IW85" s="10"/>
      <c r="IX85" s="10"/>
      <c r="IY85" s="10"/>
      <c r="IZ85" s="10"/>
      <c r="JA85" s="10"/>
      <c r="JB85" s="10"/>
      <c r="JC85" s="10"/>
      <c r="JD85" s="10"/>
      <c r="JE85" s="10"/>
      <c r="JF85" s="10"/>
      <c r="JG85" s="10"/>
      <c r="JH85" s="10"/>
      <c r="JI85" s="10"/>
      <c r="JJ85" s="10"/>
      <c r="JK85" s="10"/>
      <c r="JL85" s="10"/>
      <c r="JM85" s="10"/>
      <c r="JN85" s="10"/>
      <c r="JO85" s="10"/>
      <c r="JP85" s="10"/>
      <c r="JQ85" s="10"/>
      <c r="JR85" s="10"/>
      <c r="JS85" s="10"/>
      <c r="JT85" s="10"/>
      <c r="JU85" s="10"/>
      <c r="JV85" s="10"/>
      <c r="JW85" s="10"/>
      <c r="JX85" s="10"/>
      <c r="JY85" s="10"/>
      <c r="JZ85" s="10"/>
      <c r="KA85" s="10"/>
      <c r="KB85" s="10"/>
      <c r="KC85" s="10"/>
      <c r="KD85" s="10"/>
      <c r="KE85" s="10"/>
      <c r="KF85" s="10"/>
      <c r="KG85" s="10"/>
      <c r="KH85" s="10"/>
      <c r="KI85" s="10"/>
      <c r="KJ85" s="10"/>
      <c r="KK85" s="10"/>
      <c r="KL85" s="10"/>
      <c r="KM85" s="10"/>
      <c r="KN85" s="10"/>
      <c r="KO85" s="10"/>
      <c r="KP85" s="10"/>
      <c r="KQ85" s="10"/>
      <c r="KR85" s="10"/>
      <c r="KS85" s="10"/>
      <c r="KT85" s="10"/>
      <c r="KU85" s="10"/>
      <c r="KV85" s="10"/>
      <c r="KW85" s="10"/>
      <c r="KX85" s="10"/>
      <c r="KY85" s="10"/>
      <c r="KZ85" s="10"/>
      <c r="LA85" s="10"/>
      <c r="LB85" s="10"/>
      <c r="LC85" s="10"/>
      <c r="LD85" s="10"/>
      <c r="LE85" s="10"/>
      <c r="LF85" s="10"/>
      <c r="LG85" s="10"/>
      <c r="LH85" s="10"/>
      <c r="LI85" s="10"/>
      <c r="LJ85" s="10"/>
      <c r="LK85" s="10"/>
      <c r="LL85" s="10"/>
      <c r="LM85" s="10"/>
      <c r="LN85" s="10"/>
      <c r="LO85" s="10"/>
      <c r="LP85" s="10"/>
      <c r="LQ85" s="10"/>
      <c r="LR85" s="10"/>
      <c r="LS85" s="10"/>
      <c r="LT85" s="10"/>
      <c r="LU85" s="10"/>
      <c r="LV85" s="10"/>
      <c r="LW85" s="10"/>
      <c r="LX85" s="10"/>
      <c r="LY85" s="10"/>
      <c r="LZ85" s="10"/>
      <c r="MA85" s="10"/>
      <c r="MB85" s="10"/>
      <c r="MC85" s="10"/>
      <c r="MD85" s="10"/>
      <c r="ME85" s="10"/>
      <c r="MF85" s="10"/>
      <c r="MG85" s="10"/>
      <c r="MH85" s="10"/>
      <c r="MI85" s="10"/>
      <c r="MJ85" s="10"/>
      <c r="MK85" s="10"/>
      <c r="ML85" s="10"/>
      <c r="MM85" s="10"/>
      <c r="MN85" s="10"/>
      <c r="MO85" s="10"/>
      <c r="MP85" s="10"/>
      <c r="MQ85" s="10"/>
      <c r="MR85" s="10"/>
      <c r="MS85" s="10"/>
      <c r="MT85" s="10"/>
      <c r="MU85" s="10"/>
      <c r="MV85" s="10"/>
      <c r="MW85" s="10"/>
      <c r="MX85" s="10"/>
      <c r="MY85" s="10"/>
      <c r="MZ85" s="10"/>
      <c r="NA85" s="10"/>
      <c r="NB85" s="10"/>
      <c r="NC85" s="10"/>
      <c r="ND85" s="10"/>
      <c r="NE85" s="10"/>
      <c r="NF85" s="10"/>
      <c r="NG85" s="10"/>
      <c r="NH85" s="10"/>
      <c r="NI85" s="10"/>
      <c r="NJ85" s="10"/>
      <c r="NK85" s="10"/>
      <c r="NL85" s="10"/>
      <c r="NM85" s="10"/>
      <c r="NN85" s="10"/>
      <c r="NO85" s="10"/>
      <c r="NP85" s="10"/>
      <c r="NQ85" s="10"/>
      <c r="NR85" s="10"/>
      <c r="NS85" s="10"/>
      <c r="NT85" s="10"/>
      <c r="NU85" s="10"/>
      <c r="NV85" s="10"/>
      <c r="NW85" s="10"/>
      <c r="NX85" s="10"/>
      <c r="NY85" s="10"/>
      <c r="NZ85" s="10"/>
      <c r="OA85" s="10"/>
      <c r="OB85" s="10"/>
      <c r="OC85" s="10"/>
      <c r="OD85" s="10"/>
      <c r="OE85" s="10"/>
      <c r="OF85" s="10"/>
      <c r="OG85" s="10"/>
      <c r="OH85" s="10"/>
      <c r="OI85" s="10"/>
      <c r="OJ85" s="10"/>
      <c r="OK85" s="10"/>
      <c r="OL85" s="10"/>
      <c r="OM85" s="10"/>
      <c r="ON85" s="10"/>
      <c r="OO85" s="10"/>
      <c r="OP85" s="10"/>
      <c r="OQ85" s="10"/>
      <c r="OR85" s="10"/>
      <c r="OS85" s="10"/>
      <c r="OT85" s="10"/>
      <c r="OU85" s="10"/>
      <c r="OV85" s="10"/>
      <c r="OW85" s="10"/>
      <c r="OX85" s="10"/>
      <c r="OY85" s="10"/>
      <c r="OZ85" s="10"/>
      <c r="PA85" s="10"/>
      <c r="PB85" s="10"/>
      <c r="PC85" s="10"/>
      <c r="PD85" s="10"/>
      <c r="PE85" s="10"/>
    </row>
    <row r="86" spans="1:421" ht="21.75" customHeight="1" x14ac:dyDescent="0.2">
      <c r="A86" s="273"/>
      <c r="B86" s="172"/>
      <c r="C86" s="239"/>
      <c r="D86" s="8" t="s">
        <v>19</v>
      </c>
      <c r="E86" s="146">
        <f t="shared" si="19"/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14"/>
      <c r="L86" s="14"/>
      <c r="M86" s="14"/>
      <c r="N86" s="5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  <c r="IU86" s="10"/>
      <c r="IV86" s="10"/>
      <c r="IW86" s="10"/>
      <c r="IX86" s="10"/>
      <c r="IY86" s="10"/>
      <c r="IZ86" s="10"/>
      <c r="JA86" s="10"/>
      <c r="JB86" s="10"/>
      <c r="JC86" s="10"/>
      <c r="JD86" s="10"/>
      <c r="JE86" s="10"/>
      <c r="JF86" s="10"/>
      <c r="JG86" s="10"/>
      <c r="JH86" s="10"/>
      <c r="JI86" s="10"/>
      <c r="JJ86" s="10"/>
      <c r="JK86" s="10"/>
      <c r="JL86" s="10"/>
      <c r="JM86" s="10"/>
      <c r="JN86" s="10"/>
      <c r="JO86" s="10"/>
      <c r="JP86" s="10"/>
      <c r="JQ86" s="10"/>
      <c r="JR86" s="10"/>
      <c r="JS86" s="10"/>
      <c r="JT86" s="10"/>
      <c r="JU86" s="10"/>
      <c r="JV86" s="10"/>
      <c r="JW86" s="10"/>
      <c r="JX86" s="10"/>
      <c r="JY86" s="10"/>
      <c r="JZ86" s="10"/>
      <c r="KA86" s="10"/>
      <c r="KB86" s="10"/>
      <c r="KC86" s="10"/>
      <c r="KD86" s="10"/>
      <c r="KE86" s="10"/>
      <c r="KF86" s="10"/>
      <c r="KG86" s="10"/>
      <c r="KH86" s="10"/>
      <c r="KI86" s="10"/>
      <c r="KJ86" s="10"/>
      <c r="KK86" s="10"/>
      <c r="KL86" s="10"/>
      <c r="KM86" s="10"/>
      <c r="KN86" s="10"/>
      <c r="KO86" s="10"/>
      <c r="KP86" s="10"/>
      <c r="KQ86" s="10"/>
      <c r="KR86" s="10"/>
      <c r="KS86" s="10"/>
      <c r="KT86" s="10"/>
      <c r="KU86" s="10"/>
      <c r="KV86" s="10"/>
      <c r="KW86" s="10"/>
      <c r="KX86" s="10"/>
      <c r="KY86" s="10"/>
      <c r="KZ86" s="10"/>
      <c r="LA86" s="10"/>
      <c r="LB86" s="10"/>
      <c r="LC86" s="10"/>
      <c r="LD86" s="10"/>
      <c r="LE86" s="10"/>
      <c r="LF86" s="10"/>
      <c r="LG86" s="10"/>
      <c r="LH86" s="10"/>
      <c r="LI86" s="10"/>
      <c r="LJ86" s="10"/>
      <c r="LK86" s="10"/>
      <c r="LL86" s="10"/>
      <c r="LM86" s="10"/>
      <c r="LN86" s="10"/>
      <c r="LO86" s="10"/>
      <c r="LP86" s="10"/>
      <c r="LQ86" s="10"/>
      <c r="LR86" s="10"/>
      <c r="LS86" s="10"/>
      <c r="LT86" s="10"/>
      <c r="LU86" s="10"/>
      <c r="LV86" s="10"/>
      <c r="LW86" s="10"/>
      <c r="LX86" s="10"/>
      <c r="LY86" s="10"/>
      <c r="LZ86" s="10"/>
      <c r="MA86" s="10"/>
      <c r="MB86" s="10"/>
      <c r="MC86" s="10"/>
      <c r="MD86" s="10"/>
      <c r="ME86" s="10"/>
      <c r="MF86" s="10"/>
      <c r="MG86" s="10"/>
      <c r="MH86" s="10"/>
      <c r="MI86" s="10"/>
      <c r="MJ86" s="10"/>
      <c r="MK86" s="10"/>
      <c r="ML86" s="10"/>
      <c r="MM86" s="10"/>
      <c r="MN86" s="10"/>
      <c r="MO86" s="10"/>
      <c r="MP86" s="10"/>
      <c r="MQ86" s="10"/>
      <c r="MR86" s="10"/>
      <c r="MS86" s="10"/>
      <c r="MT86" s="10"/>
      <c r="MU86" s="10"/>
      <c r="MV86" s="10"/>
      <c r="MW86" s="10"/>
      <c r="MX86" s="10"/>
      <c r="MY86" s="10"/>
      <c r="MZ86" s="10"/>
      <c r="NA86" s="10"/>
      <c r="NB86" s="10"/>
      <c r="NC86" s="10"/>
      <c r="ND86" s="10"/>
      <c r="NE86" s="10"/>
      <c r="NF86" s="10"/>
      <c r="NG86" s="10"/>
      <c r="NH86" s="10"/>
      <c r="NI86" s="10"/>
      <c r="NJ86" s="10"/>
      <c r="NK86" s="10"/>
      <c r="NL86" s="10"/>
      <c r="NM86" s="10"/>
      <c r="NN86" s="10"/>
      <c r="NO86" s="10"/>
      <c r="NP86" s="10"/>
      <c r="NQ86" s="10"/>
      <c r="NR86" s="10"/>
      <c r="NS86" s="10"/>
      <c r="NT86" s="10"/>
      <c r="NU86" s="10"/>
      <c r="NV86" s="10"/>
      <c r="NW86" s="10"/>
      <c r="NX86" s="10"/>
      <c r="NY86" s="10"/>
      <c r="NZ86" s="10"/>
      <c r="OA86" s="10"/>
      <c r="OB86" s="10"/>
      <c r="OC86" s="10"/>
      <c r="OD86" s="10"/>
      <c r="OE86" s="10"/>
      <c r="OF86" s="10"/>
      <c r="OG86" s="10"/>
      <c r="OH86" s="10"/>
      <c r="OI86" s="10"/>
      <c r="OJ86" s="10"/>
      <c r="OK86" s="10"/>
      <c r="OL86" s="10"/>
      <c r="OM86" s="10"/>
      <c r="ON86" s="10"/>
      <c r="OO86" s="10"/>
      <c r="OP86" s="10"/>
      <c r="OQ86" s="10"/>
      <c r="OR86" s="10"/>
      <c r="OS86" s="10"/>
      <c r="OT86" s="10"/>
      <c r="OU86" s="10"/>
      <c r="OV86" s="10"/>
      <c r="OW86" s="10"/>
      <c r="OX86" s="10"/>
      <c r="OY86" s="10"/>
      <c r="OZ86" s="10"/>
      <c r="PA86" s="10"/>
      <c r="PB86" s="10"/>
      <c r="PC86" s="10"/>
      <c r="PD86" s="10"/>
      <c r="PE86" s="10"/>
    </row>
    <row r="87" spans="1:421" ht="18.75" customHeight="1" x14ac:dyDescent="0.2">
      <c r="A87" s="273"/>
      <c r="B87" s="172"/>
      <c r="C87" s="240"/>
      <c r="D87" s="8" t="s">
        <v>7</v>
      </c>
      <c r="E87" s="146">
        <f t="shared" si="19"/>
        <v>64451.600000000006</v>
      </c>
      <c r="F87" s="37">
        <v>0</v>
      </c>
      <c r="G87" s="25">
        <f>8343.2</f>
        <v>8343.2000000000007</v>
      </c>
      <c r="H87" s="25">
        <f>8347+3013.2</f>
        <v>11360.2</v>
      </c>
      <c r="I87" s="25">
        <f>8347+3013.2</f>
        <v>11360.2</v>
      </c>
      <c r="J87" s="25">
        <f>8347*4</f>
        <v>33388</v>
      </c>
      <c r="K87" s="14"/>
      <c r="L87" s="14"/>
      <c r="M87" s="14"/>
      <c r="N87" s="5"/>
      <c r="O87" s="10"/>
      <c r="P87" s="14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  <c r="IU87" s="10"/>
      <c r="IV87" s="10"/>
      <c r="IW87" s="10"/>
      <c r="IX87" s="10"/>
      <c r="IY87" s="10"/>
      <c r="IZ87" s="10"/>
      <c r="JA87" s="10"/>
      <c r="JB87" s="10"/>
      <c r="JC87" s="10"/>
      <c r="JD87" s="10"/>
      <c r="JE87" s="10"/>
      <c r="JF87" s="10"/>
      <c r="JG87" s="10"/>
      <c r="JH87" s="10"/>
      <c r="JI87" s="10"/>
      <c r="JJ87" s="10"/>
      <c r="JK87" s="10"/>
      <c r="JL87" s="10"/>
      <c r="JM87" s="10"/>
      <c r="JN87" s="10"/>
      <c r="JO87" s="10"/>
      <c r="JP87" s="10"/>
      <c r="JQ87" s="10"/>
      <c r="JR87" s="10"/>
      <c r="JS87" s="10"/>
      <c r="JT87" s="10"/>
      <c r="JU87" s="10"/>
      <c r="JV87" s="10"/>
      <c r="JW87" s="10"/>
      <c r="JX87" s="10"/>
      <c r="JY87" s="10"/>
      <c r="JZ87" s="10"/>
      <c r="KA87" s="10"/>
      <c r="KB87" s="10"/>
      <c r="KC87" s="10"/>
      <c r="KD87" s="10"/>
      <c r="KE87" s="10"/>
      <c r="KF87" s="10"/>
      <c r="KG87" s="10"/>
      <c r="KH87" s="10"/>
      <c r="KI87" s="10"/>
      <c r="KJ87" s="10"/>
      <c r="KK87" s="10"/>
      <c r="KL87" s="10"/>
      <c r="KM87" s="10"/>
      <c r="KN87" s="10"/>
      <c r="KO87" s="10"/>
      <c r="KP87" s="10"/>
      <c r="KQ87" s="10"/>
      <c r="KR87" s="10"/>
      <c r="KS87" s="10"/>
      <c r="KT87" s="10"/>
      <c r="KU87" s="10"/>
      <c r="KV87" s="10"/>
      <c r="KW87" s="10"/>
      <c r="KX87" s="10"/>
      <c r="KY87" s="10"/>
      <c r="KZ87" s="10"/>
      <c r="LA87" s="10"/>
      <c r="LB87" s="10"/>
      <c r="LC87" s="10"/>
      <c r="LD87" s="10"/>
      <c r="LE87" s="10"/>
      <c r="LF87" s="10"/>
      <c r="LG87" s="10"/>
      <c r="LH87" s="10"/>
      <c r="LI87" s="10"/>
      <c r="LJ87" s="10"/>
      <c r="LK87" s="10"/>
      <c r="LL87" s="10"/>
      <c r="LM87" s="10"/>
      <c r="LN87" s="10"/>
      <c r="LO87" s="10"/>
      <c r="LP87" s="10"/>
      <c r="LQ87" s="10"/>
      <c r="LR87" s="10"/>
      <c r="LS87" s="10"/>
      <c r="LT87" s="10"/>
      <c r="LU87" s="10"/>
      <c r="LV87" s="10"/>
      <c r="LW87" s="10"/>
      <c r="LX87" s="10"/>
      <c r="LY87" s="10"/>
      <c r="LZ87" s="10"/>
      <c r="MA87" s="10"/>
      <c r="MB87" s="10"/>
      <c r="MC87" s="10"/>
      <c r="MD87" s="10"/>
      <c r="ME87" s="10"/>
      <c r="MF87" s="10"/>
      <c r="MG87" s="10"/>
      <c r="MH87" s="10"/>
      <c r="MI87" s="10"/>
      <c r="MJ87" s="10"/>
      <c r="MK87" s="10"/>
      <c r="ML87" s="10"/>
      <c r="MM87" s="10"/>
      <c r="MN87" s="10"/>
      <c r="MO87" s="10"/>
      <c r="MP87" s="10"/>
      <c r="MQ87" s="10"/>
      <c r="MR87" s="10"/>
      <c r="MS87" s="10"/>
      <c r="MT87" s="10"/>
      <c r="MU87" s="10"/>
      <c r="MV87" s="10"/>
      <c r="MW87" s="10"/>
      <c r="MX87" s="10"/>
      <c r="MY87" s="10"/>
      <c r="MZ87" s="10"/>
      <c r="NA87" s="10"/>
      <c r="NB87" s="10"/>
      <c r="NC87" s="10"/>
      <c r="ND87" s="10"/>
      <c r="NE87" s="10"/>
      <c r="NF87" s="10"/>
      <c r="NG87" s="10"/>
      <c r="NH87" s="10"/>
      <c r="NI87" s="10"/>
      <c r="NJ87" s="10"/>
      <c r="NK87" s="10"/>
      <c r="NL87" s="10"/>
      <c r="NM87" s="10"/>
      <c r="NN87" s="10"/>
      <c r="NO87" s="10"/>
      <c r="NP87" s="10"/>
      <c r="NQ87" s="10"/>
      <c r="NR87" s="10"/>
      <c r="NS87" s="10"/>
      <c r="NT87" s="10"/>
      <c r="NU87" s="10"/>
      <c r="NV87" s="10"/>
      <c r="NW87" s="10"/>
      <c r="NX87" s="10"/>
      <c r="NY87" s="10"/>
      <c r="NZ87" s="10"/>
      <c r="OA87" s="10"/>
      <c r="OB87" s="10"/>
      <c r="OC87" s="10"/>
      <c r="OD87" s="10"/>
      <c r="OE87" s="10"/>
      <c r="OF87" s="10"/>
      <c r="OG87" s="10"/>
      <c r="OH87" s="10"/>
      <c r="OI87" s="10"/>
      <c r="OJ87" s="10"/>
      <c r="OK87" s="10"/>
      <c r="OL87" s="10"/>
      <c r="OM87" s="10"/>
      <c r="ON87" s="10"/>
      <c r="OO87" s="10"/>
      <c r="OP87" s="10"/>
      <c r="OQ87" s="10"/>
      <c r="OR87" s="10"/>
      <c r="OS87" s="10"/>
      <c r="OT87" s="10"/>
      <c r="OU87" s="10"/>
      <c r="OV87" s="10"/>
      <c r="OW87" s="10"/>
      <c r="OX87" s="10"/>
      <c r="OY87" s="10"/>
      <c r="OZ87" s="10"/>
      <c r="PA87" s="10"/>
      <c r="PB87" s="10"/>
      <c r="PC87" s="10"/>
      <c r="PD87" s="10"/>
      <c r="PE87" s="10"/>
    </row>
    <row r="88" spans="1:421" ht="16.5" customHeight="1" x14ac:dyDescent="0.2">
      <c r="A88" s="273"/>
      <c r="B88" s="172"/>
      <c r="C88" s="238" t="s">
        <v>160</v>
      </c>
      <c r="D88" s="9" t="s">
        <v>1</v>
      </c>
      <c r="E88" s="145">
        <f t="shared" si="19"/>
        <v>89600</v>
      </c>
      <c r="F88" s="45">
        <f>SUM(F89:F94)</f>
        <v>11200</v>
      </c>
      <c r="G88" s="38">
        <f>SUM(G89:G94)</f>
        <v>11200</v>
      </c>
      <c r="H88" s="38">
        <f t="shared" ref="H88:J88" si="20">SUM(H89:H94)</f>
        <v>11200</v>
      </c>
      <c r="I88" s="38">
        <f t="shared" si="20"/>
        <v>11200</v>
      </c>
      <c r="J88" s="38">
        <f t="shared" si="20"/>
        <v>44800</v>
      </c>
      <c r="K88" s="14"/>
      <c r="L88" s="14"/>
      <c r="M88" s="14"/>
      <c r="N88" s="5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  <c r="IU88" s="10"/>
      <c r="IV88" s="10"/>
      <c r="IW88" s="10"/>
      <c r="IX88" s="10"/>
      <c r="IY88" s="10"/>
      <c r="IZ88" s="10"/>
      <c r="JA88" s="10"/>
      <c r="JB88" s="10"/>
      <c r="JC88" s="10"/>
      <c r="JD88" s="10"/>
      <c r="JE88" s="10"/>
      <c r="JF88" s="10"/>
      <c r="JG88" s="10"/>
      <c r="JH88" s="10"/>
      <c r="JI88" s="10"/>
      <c r="JJ88" s="10"/>
      <c r="JK88" s="10"/>
      <c r="JL88" s="10"/>
      <c r="JM88" s="10"/>
      <c r="JN88" s="10"/>
      <c r="JO88" s="10"/>
      <c r="JP88" s="10"/>
      <c r="JQ88" s="10"/>
      <c r="JR88" s="10"/>
      <c r="JS88" s="10"/>
      <c r="JT88" s="10"/>
      <c r="JU88" s="10"/>
      <c r="JV88" s="10"/>
      <c r="JW88" s="10"/>
      <c r="JX88" s="10"/>
      <c r="JY88" s="10"/>
      <c r="JZ88" s="10"/>
      <c r="KA88" s="10"/>
      <c r="KB88" s="10"/>
      <c r="KC88" s="10"/>
      <c r="KD88" s="10"/>
      <c r="KE88" s="10"/>
      <c r="KF88" s="10"/>
      <c r="KG88" s="10"/>
      <c r="KH88" s="10"/>
      <c r="KI88" s="10"/>
      <c r="KJ88" s="10"/>
      <c r="KK88" s="10"/>
      <c r="KL88" s="10"/>
      <c r="KM88" s="10"/>
      <c r="KN88" s="10"/>
      <c r="KO88" s="10"/>
      <c r="KP88" s="10"/>
      <c r="KQ88" s="10"/>
      <c r="KR88" s="10"/>
      <c r="KS88" s="10"/>
      <c r="KT88" s="10"/>
      <c r="KU88" s="10"/>
      <c r="KV88" s="10"/>
      <c r="KW88" s="10"/>
      <c r="KX88" s="10"/>
      <c r="KY88" s="10"/>
      <c r="KZ88" s="10"/>
      <c r="LA88" s="10"/>
      <c r="LB88" s="10"/>
      <c r="LC88" s="10"/>
      <c r="LD88" s="10"/>
      <c r="LE88" s="10"/>
      <c r="LF88" s="10"/>
      <c r="LG88" s="10"/>
      <c r="LH88" s="10"/>
      <c r="LI88" s="10"/>
      <c r="LJ88" s="10"/>
      <c r="LK88" s="10"/>
      <c r="LL88" s="10"/>
      <c r="LM88" s="10"/>
      <c r="LN88" s="10"/>
      <c r="LO88" s="10"/>
      <c r="LP88" s="10"/>
      <c r="LQ88" s="10"/>
      <c r="LR88" s="10"/>
      <c r="LS88" s="10"/>
      <c r="LT88" s="10"/>
      <c r="LU88" s="10"/>
      <c r="LV88" s="10"/>
      <c r="LW88" s="10"/>
      <c r="LX88" s="10"/>
      <c r="LY88" s="10"/>
      <c r="LZ88" s="10"/>
      <c r="MA88" s="10"/>
      <c r="MB88" s="10"/>
      <c r="MC88" s="10"/>
      <c r="MD88" s="10"/>
      <c r="ME88" s="10"/>
      <c r="MF88" s="10"/>
      <c r="MG88" s="10"/>
      <c r="MH88" s="10"/>
      <c r="MI88" s="10"/>
      <c r="MJ88" s="10"/>
      <c r="MK88" s="10"/>
      <c r="ML88" s="10"/>
      <c r="MM88" s="10"/>
      <c r="MN88" s="10"/>
      <c r="MO88" s="10"/>
      <c r="MP88" s="10"/>
      <c r="MQ88" s="10"/>
      <c r="MR88" s="10"/>
      <c r="MS88" s="10"/>
      <c r="MT88" s="10"/>
      <c r="MU88" s="10"/>
      <c r="MV88" s="10"/>
      <c r="MW88" s="10"/>
      <c r="MX88" s="10"/>
      <c r="MY88" s="10"/>
      <c r="MZ88" s="10"/>
      <c r="NA88" s="10"/>
      <c r="NB88" s="10"/>
      <c r="NC88" s="10"/>
      <c r="ND88" s="10"/>
      <c r="NE88" s="10"/>
      <c r="NF88" s="10"/>
      <c r="NG88" s="10"/>
      <c r="NH88" s="10"/>
      <c r="NI88" s="10"/>
      <c r="NJ88" s="10"/>
      <c r="NK88" s="10"/>
      <c r="NL88" s="10"/>
      <c r="NM88" s="10"/>
      <c r="NN88" s="10"/>
      <c r="NO88" s="10"/>
      <c r="NP88" s="10"/>
      <c r="NQ88" s="10"/>
      <c r="NR88" s="10"/>
      <c r="NS88" s="10"/>
      <c r="NT88" s="10"/>
      <c r="NU88" s="10"/>
      <c r="NV88" s="10"/>
      <c r="NW88" s="10"/>
      <c r="NX88" s="10"/>
      <c r="NY88" s="10"/>
      <c r="NZ88" s="10"/>
      <c r="OA88" s="10"/>
      <c r="OB88" s="10"/>
      <c r="OC88" s="10"/>
      <c r="OD88" s="10"/>
      <c r="OE88" s="10"/>
      <c r="OF88" s="10"/>
      <c r="OG88" s="10"/>
      <c r="OH88" s="10"/>
      <c r="OI88" s="10"/>
      <c r="OJ88" s="10"/>
      <c r="OK88" s="10"/>
      <c r="OL88" s="10"/>
      <c r="OM88" s="10"/>
      <c r="ON88" s="10"/>
      <c r="OO88" s="10"/>
      <c r="OP88" s="10"/>
      <c r="OQ88" s="10"/>
      <c r="OR88" s="10"/>
      <c r="OS88" s="10"/>
      <c r="OT88" s="10"/>
      <c r="OU88" s="10"/>
      <c r="OV88" s="10"/>
      <c r="OW88" s="10"/>
      <c r="OX88" s="10"/>
      <c r="OY88" s="10"/>
      <c r="OZ88" s="10"/>
      <c r="PA88" s="10"/>
      <c r="PB88" s="10"/>
      <c r="PC88" s="10"/>
      <c r="PD88" s="10"/>
      <c r="PE88" s="10"/>
    </row>
    <row r="89" spans="1:421" ht="21" customHeight="1" x14ac:dyDescent="0.2">
      <c r="A89" s="273"/>
      <c r="B89" s="172"/>
      <c r="C89" s="239"/>
      <c r="D89" s="8" t="s">
        <v>2</v>
      </c>
      <c r="E89" s="146">
        <f t="shared" si="19"/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14"/>
      <c r="L89" s="14"/>
      <c r="M89" s="14"/>
      <c r="N89" s="5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  <c r="IU89" s="10"/>
      <c r="IV89" s="10"/>
      <c r="IW89" s="10"/>
      <c r="IX89" s="10"/>
      <c r="IY89" s="10"/>
      <c r="IZ89" s="10"/>
      <c r="JA89" s="10"/>
      <c r="JB89" s="10"/>
      <c r="JC89" s="10"/>
      <c r="JD89" s="10"/>
      <c r="JE89" s="10"/>
      <c r="JF89" s="10"/>
      <c r="JG89" s="10"/>
      <c r="JH89" s="10"/>
      <c r="JI89" s="10"/>
      <c r="JJ89" s="10"/>
      <c r="JK89" s="10"/>
      <c r="JL89" s="10"/>
      <c r="JM89" s="10"/>
      <c r="JN89" s="10"/>
      <c r="JO89" s="10"/>
      <c r="JP89" s="10"/>
      <c r="JQ89" s="10"/>
      <c r="JR89" s="10"/>
      <c r="JS89" s="10"/>
      <c r="JT89" s="10"/>
      <c r="JU89" s="10"/>
      <c r="JV89" s="10"/>
      <c r="JW89" s="10"/>
      <c r="JX89" s="10"/>
      <c r="JY89" s="10"/>
      <c r="JZ89" s="10"/>
      <c r="KA89" s="10"/>
      <c r="KB89" s="10"/>
      <c r="KC89" s="10"/>
      <c r="KD89" s="10"/>
      <c r="KE89" s="10"/>
      <c r="KF89" s="10"/>
      <c r="KG89" s="10"/>
      <c r="KH89" s="10"/>
      <c r="KI89" s="10"/>
      <c r="KJ89" s="10"/>
      <c r="KK89" s="10"/>
      <c r="KL89" s="10"/>
      <c r="KM89" s="10"/>
      <c r="KN89" s="10"/>
      <c r="KO89" s="10"/>
      <c r="KP89" s="10"/>
      <c r="KQ89" s="10"/>
      <c r="KR89" s="10"/>
      <c r="KS89" s="10"/>
      <c r="KT89" s="10"/>
      <c r="KU89" s="10"/>
      <c r="KV89" s="10"/>
      <c r="KW89" s="10"/>
      <c r="KX89" s="10"/>
      <c r="KY89" s="10"/>
      <c r="KZ89" s="10"/>
      <c r="LA89" s="10"/>
      <c r="LB89" s="10"/>
      <c r="LC89" s="10"/>
      <c r="LD89" s="10"/>
      <c r="LE89" s="10"/>
      <c r="LF89" s="10"/>
      <c r="LG89" s="10"/>
      <c r="LH89" s="10"/>
      <c r="LI89" s="10"/>
      <c r="LJ89" s="10"/>
      <c r="LK89" s="10"/>
      <c r="LL89" s="10"/>
      <c r="LM89" s="10"/>
      <c r="LN89" s="10"/>
      <c r="LO89" s="10"/>
      <c r="LP89" s="10"/>
      <c r="LQ89" s="10"/>
      <c r="LR89" s="10"/>
      <c r="LS89" s="10"/>
      <c r="LT89" s="10"/>
      <c r="LU89" s="10"/>
      <c r="LV89" s="10"/>
      <c r="LW89" s="10"/>
      <c r="LX89" s="10"/>
      <c r="LY89" s="10"/>
      <c r="LZ89" s="10"/>
      <c r="MA89" s="10"/>
      <c r="MB89" s="10"/>
      <c r="MC89" s="10"/>
      <c r="MD89" s="10"/>
      <c r="ME89" s="10"/>
      <c r="MF89" s="10"/>
      <c r="MG89" s="10"/>
      <c r="MH89" s="10"/>
      <c r="MI89" s="10"/>
      <c r="MJ89" s="10"/>
      <c r="MK89" s="10"/>
      <c r="ML89" s="10"/>
      <c r="MM89" s="10"/>
      <c r="MN89" s="10"/>
      <c r="MO89" s="10"/>
      <c r="MP89" s="10"/>
      <c r="MQ89" s="10"/>
      <c r="MR89" s="10"/>
      <c r="MS89" s="10"/>
      <c r="MT89" s="10"/>
      <c r="MU89" s="10"/>
      <c r="MV89" s="10"/>
      <c r="MW89" s="10"/>
      <c r="MX89" s="10"/>
      <c r="MY89" s="10"/>
      <c r="MZ89" s="10"/>
      <c r="NA89" s="10"/>
      <c r="NB89" s="10"/>
      <c r="NC89" s="10"/>
      <c r="ND89" s="10"/>
      <c r="NE89" s="10"/>
      <c r="NF89" s="10"/>
      <c r="NG89" s="10"/>
      <c r="NH89" s="10"/>
      <c r="NI89" s="10"/>
      <c r="NJ89" s="10"/>
      <c r="NK89" s="10"/>
      <c r="NL89" s="10"/>
      <c r="NM89" s="10"/>
      <c r="NN89" s="10"/>
      <c r="NO89" s="10"/>
      <c r="NP89" s="10"/>
      <c r="NQ89" s="10"/>
      <c r="NR89" s="10"/>
      <c r="NS89" s="10"/>
      <c r="NT89" s="10"/>
      <c r="NU89" s="10"/>
      <c r="NV89" s="10"/>
      <c r="NW89" s="10"/>
      <c r="NX89" s="10"/>
      <c r="NY89" s="10"/>
      <c r="NZ89" s="10"/>
      <c r="OA89" s="10"/>
      <c r="OB89" s="10"/>
      <c r="OC89" s="10"/>
      <c r="OD89" s="10"/>
      <c r="OE89" s="10"/>
      <c r="OF89" s="10"/>
      <c r="OG89" s="10"/>
      <c r="OH89" s="10"/>
      <c r="OI89" s="10"/>
      <c r="OJ89" s="10"/>
      <c r="OK89" s="10"/>
      <c r="OL89" s="10"/>
      <c r="OM89" s="10"/>
      <c r="ON89" s="10"/>
      <c r="OO89" s="10"/>
      <c r="OP89" s="10"/>
      <c r="OQ89" s="10"/>
      <c r="OR89" s="10"/>
      <c r="OS89" s="10"/>
      <c r="OT89" s="10"/>
      <c r="OU89" s="10"/>
      <c r="OV89" s="10"/>
      <c r="OW89" s="10"/>
      <c r="OX89" s="10"/>
      <c r="OY89" s="10"/>
      <c r="OZ89" s="10"/>
      <c r="PA89" s="10"/>
      <c r="PB89" s="10"/>
      <c r="PC89" s="10"/>
      <c r="PD89" s="10"/>
      <c r="PE89" s="10"/>
    </row>
    <row r="90" spans="1:421" ht="31.5" customHeight="1" x14ac:dyDescent="0.2">
      <c r="A90" s="273"/>
      <c r="B90" s="172"/>
      <c r="C90" s="239"/>
      <c r="D90" s="8" t="s">
        <v>6</v>
      </c>
      <c r="E90" s="146">
        <f t="shared" si="19"/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14"/>
      <c r="L90" s="14"/>
      <c r="M90" s="14"/>
      <c r="N90" s="5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  <c r="IU90" s="10"/>
      <c r="IV90" s="10"/>
      <c r="IW90" s="10"/>
      <c r="IX90" s="10"/>
      <c r="IY90" s="10"/>
      <c r="IZ90" s="10"/>
      <c r="JA90" s="10"/>
      <c r="JB90" s="10"/>
      <c r="JC90" s="10"/>
      <c r="JD90" s="10"/>
      <c r="JE90" s="10"/>
      <c r="JF90" s="10"/>
      <c r="JG90" s="10"/>
      <c r="JH90" s="10"/>
      <c r="JI90" s="10"/>
      <c r="JJ90" s="10"/>
      <c r="JK90" s="10"/>
      <c r="JL90" s="10"/>
      <c r="JM90" s="10"/>
      <c r="JN90" s="10"/>
      <c r="JO90" s="10"/>
      <c r="JP90" s="10"/>
      <c r="JQ90" s="10"/>
      <c r="JR90" s="10"/>
      <c r="JS90" s="10"/>
      <c r="JT90" s="10"/>
      <c r="JU90" s="10"/>
      <c r="JV90" s="10"/>
      <c r="JW90" s="10"/>
      <c r="JX90" s="10"/>
      <c r="JY90" s="10"/>
      <c r="JZ90" s="10"/>
      <c r="KA90" s="10"/>
      <c r="KB90" s="10"/>
      <c r="KC90" s="10"/>
      <c r="KD90" s="10"/>
      <c r="KE90" s="10"/>
      <c r="KF90" s="10"/>
      <c r="KG90" s="10"/>
      <c r="KH90" s="10"/>
      <c r="KI90" s="10"/>
      <c r="KJ90" s="10"/>
      <c r="KK90" s="10"/>
      <c r="KL90" s="10"/>
      <c r="KM90" s="10"/>
      <c r="KN90" s="10"/>
      <c r="KO90" s="10"/>
      <c r="KP90" s="10"/>
      <c r="KQ90" s="10"/>
      <c r="KR90" s="10"/>
      <c r="KS90" s="10"/>
      <c r="KT90" s="10"/>
      <c r="KU90" s="10"/>
      <c r="KV90" s="10"/>
      <c r="KW90" s="10"/>
      <c r="KX90" s="10"/>
      <c r="KY90" s="10"/>
      <c r="KZ90" s="10"/>
      <c r="LA90" s="10"/>
      <c r="LB90" s="10"/>
      <c r="LC90" s="10"/>
      <c r="LD90" s="10"/>
      <c r="LE90" s="10"/>
      <c r="LF90" s="10"/>
      <c r="LG90" s="10"/>
      <c r="LH90" s="10"/>
      <c r="LI90" s="10"/>
      <c r="LJ90" s="10"/>
      <c r="LK90" s="10"/>
      <c r="LL90" s="10"/>
      <c r="LM90" s="10"/>
      <c r="LN90" s="10"/>
      <c r="LO90" s="10"/>
      <c r="LP90" s="10"/>
      <c r="LQ90" s="10"/>
      <c r="LR90" s="10"/>
      <c r="LS90" s="10"/>
      <c r="LT90" s="10"/>
      <c r="LU90" s="10"/>
      <c r="LV90" s="10"/>
      <c r="LW90" s="10"/>
      <c r="LX90" s="10"/>
      <c r="LY90" s="10"/>
      <c r="LZ90" s="10"/>
      <c r="MA90" s="10"/>
      <c r="MB90" s="10"/>
      <c r="MC90" s="10"/>
      <c r="MD90" s="10"/>
      <c r="ME90" s="10"/>
      <c r="MF90" s="10"/>
      <c r="MG90" s="10"/>
      <c r="MH90" s="10"/>
      <c r="MI90" s="10"/>
      <c r="MJ90" s="10"/>
      <c r="MK90" s="10"/>
      <c r="ML90" s="10"/>
      <c r="MM90" s="10"/>
      <c r="MN90" s="10"/>
      <c r="MO90" s="10"/>
      <c r="MP90" s="10"/>
      <c r="MQ90" s="10"/>
      <c r="MR90" s="10"/>
      <c r="MS90" s="10"/>
      <c r="MT90" s="10"/>
      <c r="MU90" s="10"/>
      <c r="MV90" s="10"/>
      <c r="MW90" s="10"/>
      <c r="MX90" s="10"/>
      <c r="MY90" s="10"/>
      <c r="MZ90" s="10"/>
      <c r="NA90" s="10"/>
      <c r="NB90" s="10"/>
      <c r="NC90" s="10"/>
      <c r="ND90" s="10"/>
      <c r="NE90" s="10"/>
      <c r="NF90" s="10"/>
      <c r="NG90" s="10"/>
      <c r="NH90" s="10"/>
      <c r="NI90" s="10"/>
      <c r="NJ90" s="10"/>
      <c r="NK90" s="10"/>
      <c r="NL90" s="10"/>
      <c r="NM90" s="10"/>
      <c r="NN90" s="10"/>
      <c r="NO90" s="10"/>
      <c r="NP90" s="10"/>
      <c r="NQ90" s="10"/>
      <c r="NR90" s="10"/>
      <c r="NS90" s="10"/>
      <c r="NT90" s="10"/>
      <c r="NU90" s="10"/>
      <c r="NV90" s="10"/>
      <c r="NW90" s="10"/>
      <c r="NX90" s="10"/>
      <c r="NY90" s="10"/>
      <c r="NZ90" s="10"/>
      <c r="OA90" s="10"/>
      <c r="OB90" s="10"/>
      <c r="OC90" s="10"/>
      <c r="OD90" s="10"/>
      <c r="OE90" s="10"/>
      <c r="OF90" s="10"/>
      <c r="OG90" s="10"/>
      <c r="OH90" s="10"/>
      <c r="OI90" s="10"/>
      <c r="OJ90" s="10"/>
      <c r="OK90" s="10"/>
      <c r="OL90" s="10"/>
      <c r="OM90" s="10"/>
      <c r="ON90" s="10"/>
      <c r="OO90" s="10"/>
      <c r="OP90" s="10"/>
      <c r="OQ90" s="10"/>
      <c r="OR90" s="10"/>
      <c r="OS90" s="10"/>
      <c r="OT90" s="10"/>
      <c r="OU90" s="10"/>
      <c r="OV90" s="10"/>
      <c r="OW90" s="10"/>
      <c r="OX90" s="10"/>
      <c r="OY90" s="10"/>
      <c r="OZ90" s="10"/>
      <c r="PA90" s="10"/>
      <c r="PB90" s="10"/>
      <c r="PC90" s="10"/>
      <c r="PD90" s="10"/>
      <c r="PE90" s="10"/>
    </row>
    <row r="91" spans="1:421" ht="20.25" customHeight="1" x14ac:dyDescent="0.2">
      <c r="A91" s="273"/>
      <c r="B91" s="172"/>
      <c r="C91" s="239"/>
      <c r="D91" s="8" t="s">
        <v>4</v>
      </c>
      <c r="E91" s="146">
        <f t="shared" si="19"/>
        <v>89600</v>
      </c>
      <c r="F91" s="37">
        <f>13200-2000</f>
        <v>11200</v>
      </c>
      <c r="G91" s="25">
        <f>13200-2000</f>
        <v>11200</v>
      </c>
      <c r="H91" s="25">
        <f>13200-2000</f>
        <v>11200</v>
      </c>
      <c r="I91" s="25">
        <f>13200-2000</f>
        <v>11200</v>
      </c>
      <c r="J91" s="25">
        <f>11200*4</f>
        <v>44800</v>
      </c>
      <c r="K91" s="14"/>
      <c r="L91" s="14"/>
      <c r="M91" s="14"/>
      <c r="N91" s="5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  <c r="IU91" s="10"/>
      <c r="IV91" s="10"/>
      <c r="IW91" s="10"/>
      <c r="IX91" s="10"/>
      <c r="IY91" s="10"/>
      <c r="IZ91" s="10"/>
      <c r="JA91" s="10"/>
      <c r="JB91" s="10"/>
      <c r="JC91" s="10"/>
      <c r="JD91" s="10"/>
      <c r="JE91" s="10"/>
      <c r="JF91" s="10"/>
      <c r="JG91" s="10"/>
      <c r="JH91" s="10"/>
      <c r="JI91" s="10"/>
      <c r="JJ91" s="10"/>
      <c r="JK91" s="10"/>
      <c r="JL91" s="10"/>
      <c r="JM91" s="10"/>
      <c r="JN91" s="10"/>
      <c r="JO91" s="10"/>
      <c r="JP91" s="10"/>
      <c r="JQ91" s="10"/>
      <c r="JR91" s="10"/>
      <c r="JS91" s="10"/>
      <c r="JT91" s="10"/>
      <c r="JU91" s="10"/>
      <c r="JV91" s="10"/>
      <c r="JW91" s="10"/>
      <c r="JX91" s="10"/>
      <c r="JY91" s="10"/>
      <c r="JZ91" s="10"/>
      <c r="KA91" s="10"/>
      <c r="KB91" s="10"/>
      <c r="KC91" s="10"/>
      <c r="KD91" s="10"/>
      <c r="KE91" s="10"/>
      <c r="KF91" s="10"/>
      <c r="KG91" s="10"/>
      <c r="KH91" s="10"/>
      <c r="KI91" s="10"/>
      <c r="KJ91" s="10"/>
      <c r="KK91" s="10"/>
      <c r="KL91" s="10"/>
      <c r="KM91" s="10"/>
      <c r="KN91" s="10"/>
      <c r="KO91" s="10"/>
      <c r="KP91" s="10"/>
      <c r="KQ91" s="10"/>
      <c r="KR91" s="10"/>
      <c r="KS91" s="10"/>
      <c r="KT91" s="10"/>
      <c r="KU91" s="10"/>
      <c r="KV91" s="10"/>
      <c r="KW91" s="10"/>
      <c r="KX91" s="10"/>
      <c r="KY91" s="10"/>
      <c r="KZ91" s="10"/>
      <c r="LA91" s="10"/>
      <c r="LB91" s="10"/>
      <c r="LC91" s="10"/>
      <c r="LD91" s="10"/>
      <c r="LE91" s="10"/>
      <c r="LF91" s="10"/>
      <c r="LG91" s="10"/>
      <c r="LH91" s="10"/>
      <c r="LI91" s="10"/>
      <c r="LJ91" s="10"/>
      <c r="LK91" s="10"/>
      <c r="LL91" s="10"/>
      <c r="LM91" s="10"/>
      <c r="LN91" s="10"/>
      <c r="LO91" s="10"/>
      <c r="LP91" s="10"/>
      <c r="LQ91" s="10"/>
      <c r="LR91" s="10"/>
      <c r="LS91" s="10"/>
      <c r="LT91" s="10"/>
      <c r="LU91" s="10"/>
      <c r="LV91" s="10"/>
      <c r="LW91" s="10"/>
      <c r="LX91" s="10"/>
      <c r="LY91" s="10"/>
      <c r="LZ91" s="10"/>
      <c r="MA91" s="10"/>
      <c r="MB91" s="10"/>
      <c r="MC91" s="10"/>
      <c r="MD91" s="10"/>
      <c r="ME91" s="10"/>
      <c r="MF91" s="10"/>
      <c r="MG91" s="10"/>
      <c r="MH91" s="10"/>
      <c r="MI91" s="10"/>
      <c r="MJ91" s="10"/>
      <c r="MK91" s="10"/>
      <c r="ML91" s="10"/>
      <c r="MM91" s="10"/>
      <c r="MN91" s="10"/>
      <c r="MO91" s="10"/>
      <c r="MP91" s="10"/>
      <c r="MQ91" s="10"/>
      <c r="MR91" s="10"/>
      <c r="MS91" s="10"/>
      <c r="MT91" s="10"/>
      <c r="MU91" s="10"/>
      <c r="MV91" s="10"/>
      <c r="MW91" s="10"/>
      <c r="MX91" s="10"/>
      <c r="MY91" s="10"/>
      <c r="MZ91" s="10"/>
      <c r="NA91" s="10"/>
      <c r="NB91" s="10"/>
      <c r="NC91" s="10"/>
      <c r="ND91" s="10"/>
      <c r="NE91" s="10"/>
      <c r="NF91" s="10"/>
      <c r="NG91" s="10"/>
      <c r="NH91" s="10"/>
      <c r="NI91" s="10"/>
      <c r="NJ91" s="10"/>
      <c r="NK91" s="10"/>
      <c r="NL91" s="10"/>
      <c r="NM91" s="10"/>
      <c r="NN91" s="10"/>
      <c r="NO91" s="10"/>
      <c r="NP91" s="10"/>
      <c r="NQ91" s="10"/>
      <c r="NR91" s="10"/>
      <c r="NS91" s="10"/>
      <c r="NT91" s="10"/>
      <c r="NU91" s="10"/>
      <c r="NV91" s="10"/>
      <c r="NW91" s="10"/>
      <c r="NX91" s="10"/>
      <c r="NY91" s="10"/>
      <c r="NZ91" s="10"/>
      <c r="OA91" s="10"/>
      <c r="OB91" s="10"/>
      <c r="OC91" s="10"/>
      <c r="OD91" s="10"/>
      <c r="OE91" s="10"/>
      <c r="OF91" s="10"/>
      <c r="OG91" s="10"/>
      <c r="OH91" s="10"/>
      <c r="OI91" s="10"/>
      <c r="OJ91" s="10"/>
      <c r="OK91" s="10"/>
      <c r="OL91" s="10"/>
      <c r="OM91" s="10"/>
      <c r="ON91" s="10"/>
      <c r="OO91" s="10"/>
      <c r="OP91" s="10"/>
      <c r="OQ91" s="10"/>
      <c r="OR91" s="10"/>
      <c r="OS91" s="10"/>
      <c r="OT91" s="10"/>
      <c r="OU91" s="10"/>
      <c r="OV91" s="10"/>
      <c r="OW91" s="10"/>
      <c r="OX91" s="10"/>
      <c r="OY91" s="10"/>
      <c r="OZ91" s="10"/>
      <c r="PA91" s="10"/>
      <c r="PB91" s="10"/>
      <c r="PC91" s="10"/>
      <c r="PD91" s="10"/>
      <c r="PE91" s="10"/>
    </row>
    <row r="92" spans="1:421" ht="33.75" customHeight="1" x14ac:dyDescent="0.2">
      <c r="A92" s="273"/>
      <c r="B92" s="172"/>
      <c r="C92" s="239"/>
      <c r="D92" s="8" t="s">
        <v>18</v>
      </c>
      <c r="E92" s="146">
        <f t="shared" si="19"/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14"/>
      <c r="L92" s="14"/>
      <c r="M92" s="14"/>
      <c r="N92" s="5"/>
      <c r="O92" s="14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  <c r="IU92" s="10"/>
      <c r="IV92" s="10"/>
      <c r="IW92" s="10"/>
      <c r="IX92" s="10"/>
      <c r="IY92" s="10"/>
      <c r="IZ92" s="10"/>
      <c r="JA92" s="10"/>
      <c r="JB92" s="10"/>
      <c r="JC92" s="10"/>
      <c r="JD92" s="10"/>
      <c r="JE92" s="10"/>
      <c r="JF92" s="10"/>
      <c r="JG92" s="10"/>
      <c r="JH92" s="10"/>
      <c r="JI92" s="10"/>
      <c r="JJ92" s="10"/>
      <c r="JK92" s="10"/>
      <c r="JL92" s="10"/>
      <c r="JM92" s="10"/>
      <c r="JN92" s="10"/>
      <c r="JO92" s="10"/>
      <c r="JP92" s="10"/>
      <c r="JQ92" s="10"/>
      <c r="JR92" s="10"/>
      <c r="JS92" s="10"/>
      <c r="JT92" s="10"/>
      <c r="JU92" s="10"/>
      <c r="JV92" s="10"/>
      <c r="JW92" s="10"/>
      <c r="JX92" s="10"/>
      <c r="JY92" s="10"/>
      <c r="JZ92" s="10"/>
      <c r="KA92" s="10"/>
      <c r="KB92" s="10"/>
      <c r="KC92" s="10"/>
      <c r="KD92" s="10"/>
      <c r="KE92" s="10"/>
      <c r="KF92" s="10"/>
      <c r="KG92" s="10"/>
      <c r="KH92" s="10"/>
      <c r="KI92" s="10"/>
      <c r="KJ92" s="10"/>
      <c r="KK92" s="10"/>
      <c r="KL92" s="10"/>
      <c r="KM92" s="10"/>
      <c r="KN92" s="10"/>
      <c r="KO92" s="10"/>
      <c r="KP92" s="10"/>
      <c r="KQ92" s="10"/>
      <c r="KR92" s="10"/>
      <c r="KS92" s="10"/>
      <c r="KT92" s="10"/>
      <c r="KU92" s="10"/>
      <c r="KV92" s="10"/>
      <c r="KW92" s="10"/>
      <c r="KX92" s="10"/>
      <c r="KY92" s="10"/>
      <c r="KZ92" s="10"/>
      <c r="LA92" s="10"/>
      <c r="LB92" s="10"/>
      <c r="LC92" s="10"/>
      <c r="LD92" s="10"/>
      <c r="LE92" s="10"/>
      <c r="LF92" s="10"/>
      <c r="LG92" s="10"/>
      <c r="LH92" s="10"/>
      <c r="LI92" s="10"/>
      <c r="LJ92" s="10"/>
      <c r="LK92" s="10"/>
      <c r="LL92" s="10"/>
      <c r="LM92" s="10"/>
      <c r="LN92" s="10"/>
      <c r="LO92" s="10"/>
      <c r="LP92" s="10"/>
      <c r="LQ92" s="10"/>
      <c r="LR92" s="10"/>
      <c r="LS92" s="10"/>
      <c r="LT92" s="10"/>
      <c r="LU92" s="10"/>
      <c r="LV92" s="10"/>
      <c r="LW92" s="10"/>
      <c r="LX92" s="10"/>
      <c r="LY92" s="10"/>
      <c r="LZ92" s="10"/>
      <c r="MA92" s="10"/>
      <c r="MB92" s="10"/>
      <c r="MC92" s="10"/>
      <c r="MD92" s="10"/>
      <c r="ME92" s="10"/>
      <c r="MF92" s="10"/>
      <c r="MG92" s="10"/>
      <c r="MH92" s="10"/>
      <c r="MI92" s="10"/>
      <c r="MJ92" s="10"/>
      <c r="MK92" s="10"/>
      <c r="ML92" s="10"/>
      <c r="MM92" s="10"/>
      <c r="MN92" s="10"/>
      <c r="MO92" s="10"/>
      <c r="MP92" s="10"/>
      <c r="MQ92" s="10"/>
      <c r="MR92" s="10"/>
      <c r="MS92" s="10"/>
      <c r="MT92" s="10"/>
      <c r="MU92" s="10"/>
      <c r="MV92" s="10"/>
      <c r="MW92" s="10"/>
      <c r="MX92" s="10"/>
      <c r="MY92" s="10"/>
      <c r="MZ92" s="10"/>
      <c r="NA92" s="10"/>
      <c r="NB92" s="10"/>
      <c r="NC92" s="10"/>
      <c r="ND92" s="10"/>
      <c r="NE92" s="10"/>
      <c r="NF92" s="10"/>
      <c r="NG92" s="10"/>
      <c r="NH92" s="10"/>
      <c r="NI92" s="10"/>
      <c r="NJ92" s="10"/>
      <c r="NK92" s="10"/>
      <c r="NL92" s="10"/>
      <c r="NM92" s="10"/>
      <c r="NN92" s="10"/>
      <c r="NO92" s="10"/>
      <c r="NP92" s="10"/>
      <c r="NQ92" s="10"/>
      <c r="NR92" s="10"/>
      <c r="NS92" s="10"/>
      <c r="NT92" s="10"/>
      <c r="NU92" s="10"/>
      <c r="NV92" s="10"/>
      <c r="NW92" s="10"/>
      <c r="NX92" s="10"/>
      <c r="NY92" s="10"/>
      <c r="NZ92" s="10"/>
      <c r="OA92" s="10"/>
      <c r="OB92" s="10"/>
      <c r="OC92" s="10"/>
      <c r="OD92" s="10"/>
      <c r="OE92" s="10"/>
      <c r="OF92" s="10"/>
      <c r="OG92" s="10"/>
      <c r="OH92" s="10"/>
      <c r="OI92" s="10"/>
      <c r="OJ92" s="10"/>
      <c r="OK92" s="10"/>
      <c r="OL92" s="10"/>
      <c r="OM92" s="10"/>
      <c r="ON92" s="10"/>
      <c r="OO92" s="10"/>
      <c r="OP92" s="10"/>
      <c r="OQ92" s="10"/>
      <c r="OR92" s="10"/>
      <c r="OS92" s="10"/>
      <c r="OT92" s="10"/>
      <c r="OU92" s="10"/>
      <c r="OV92" s="10"/>
      <c r="OW92" s="10"/>
      <c r="OX92" s="10"/>
      <c r="OY92" s="10"/>
      <c r="OZ92" s="10"/>
      <c r="PA92" s="10"/>
      <c r="PB92" s="10"/>
      <c r="PC92" s="10"/>
      <c r="PD92" s="10"/>
      <c r="PE92" s="10"/>
    </row>
    <row r="93" spans="1:421" ht="20.25" customHeight="1" x14ac:dyDescent="0.2">
      <c r="A93" s="273"/>
      <c r="B93" s="172"/>
      <c r="C93" s="239"/>
      <c r="D93" s="8" t="s">
        <v>19</v>
      </c>
      <c r="E93" s="146">
        <f t="shared" si="19"/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14"/>
      <c r="L93" s="14"/>
      <c r="M93" s="14"/>
      <c r="N93" s="5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  <c r="IU93" s="10"/>
      <c r="IV93" s="10"/>
      <c r="IW93" s="10"/>
      <c r="IX93" s="10"/>
      <c r="IY93" s="10"/>
      <c r="IZ93" s="10"/>
      <c r="JA93" s="10"/>
      <c r="JB93" s="10"/>
      <c r="JC93" s="10"/>
      <c r="JD93" s="10"/>
      <c r="JE93" s="10"/>
      <c r="JF93" s="10"/>
      <c r="JG93" s="10"/>
      <c r="JH93" s="10"/>
      <c r="JI93" s="10"/>
      <c r="JJ93" s="10"/>
      <c r="JK93" s="10"/>
      <c r="JL93" s="10"/>
      <c r="JM93" s="10"/>
      <c r="JN93" s="10"/>
      <c r="JO93" s="10"/>
      <c r="JP93" s="10"/>
      <c r="JQ93" s="10"/>
      <c r="JR93" s="10"/>
      <c r="JS93" s="10"/>
      <c r="JT93" s="10"/>
      <c r="JU93" s="10"/>
      <c r="JV93" s="10"/>
      <c r="JW93" s="10"/>
      <c r="JX93" s="10"/>
      <c r="JY93" s="10"/>
      <c r="JZ93" s="10"/>
      <c r="KA93" s="10"/>
      <c r="KB93" s="10"/>
      <c r="KC93" s="10"/>
      <c r="KD93" s="10"/>
      <c r="KE93" s="10"/>
      <c r="KF93" s="10"/>
      <c r="KG93" s="10"/>
      <c r="KH93" s="10"/>
      <c r="KI93" s="10"/>
      <c r="KJ93" s="10"/>
      <c r="KK93" s="10"/>
      <c r="KL93" s="10"/>
      <c r="KM93" s="10"/>
      <c r="KN93" s="10"/>
      <c r="KO93" s="10"/>
      <c r="KP93" s="10"/>
      <c r="KQ93" s="10"/>
      <c r="KR93" s="10"/>
      <c r="KS93" s="10"/>
      <c r="KT93" s="10"/>
      <c r="KU93" s="10"/>
      <c r="KV93" s="10"/>
      <c r="KW93" s="10"/>
      <c r="KX93" s="10"/>
      <c r="KY93" s="10"/>
      <c r="KZ93" s="10"/>
      <c r="LA93" s="10"/>
      <c r="LB93" s="10"/>
      <c r="LC93" s="10"/>
      <c r="LD93" s="10"/>
      <c r="LE93" s="10"/>
      <c r="LF93" s="10"/>
      <c r="LG93" s="10"/>
      <c r="LH93" s="10"/>
      <c r="LI93" s="10"/>
      <c r="LJ93" s="10"/>
      <c r="LK93" s="10"/>
      <c r="LL93" s="10"/>
      <c r="LM93" s="10"/>
      <c r="LN93" s="10"/>
      <c r="LO93" s="10"/>
      <c r="LP93" s="10"/>
      <c r="LQ93" s="10"/>
      <c r="LR93" s="10"/>
      <c r="LS93" s="10"/>
      <c r="LT93" s="10"/>
      <c r="LU93" s="10"/>
      <c r="LV93" s="10"/>
      <c r="LW93" s="10"/>
      <c r="LX93" s="10"/>
      <c r="LY93" s="10"/>
      <c r="LZ93" s="10"/>
      <c r="MA93" s="10"/>
      <c r="MB93" s="10"/>
      <c r="MC93" s="10"/>
      <c r="MD93" s="10"/>
      <c r="ME93" s="10"/>
      <c r="MF93" s="10"/>
      <c r="MG93" s="10"/>
      <c r="MH93" s="10"/>
      <c r="MI93" s="10"/>
      <c r="MJ93" s="10"/>
      <c r="MK93" s="10"/>
      <c r="ML93" s="10"/>
      <c r="MM93" s="10"/>
      <c r="MN93" s="10"/>
      <c r="MO93" s="10"/>
      <c r="MP93" s="10"/>
      <c r="MQ93" s="10"/>
      <c r="MR93" s="10"/>
      <c r="MS93" s="10"/>
      <c r="MT93" s="10"/>
      <c r="MU93" s="10"/>
      <c r="MV93" s="10"/>
      <c r="MW93" s="10"/>
      <c r="MX93" s="10"/>
      <c r="MY93" s="10"/>
      <c r="MZ93" s="10"/>
      <c r="NA93" s="10"/>
      <c r="NB93" s="10"/>
      <c r="NC93" s="10"/>
      <c r="ND93" s="10"/>
      <c r="NE93" s="10"/>
      <c r="NF93" s="10"/>
      <c r="NG93" s="10"/>
      <c r="NH93" s="10"/>
      <c r="NI93" s="10"/>
      <c r="NJ93" s="10"/>
      <c r="NK93" s="10"/>
      <c r="NL93" s="10"/>
      <c r="NM93" s="10"/>
      <c r="NN93" s="10"/>
      <c r="NO93" s="10"/>
      <c r="NP93" s="10"/>
      <c r="NQ93" s="10"/>
      <c r="NR93" s="10"/>
      <c r="NS93" s="10"/>
      <c r="NT93" s="10"/>
      <c r="NU93" s="10"/>
      <c r="NV93" s="10"/>
      <c r="NW93" s="10"/>
      <c r="NX93" s="10"/>
      <c r="NY93" s="10"/>
      <c r="NZ93" s="10"/>
      <c r="OA93" s="10"/>
      <c r="OB93" s="10"/>
      <c r="OC93" s="10"/>
      <c r="OD93" s="10"/>
      <c r="OE93" s="10"/>
      <c r="OF93" s="10"/>
      <c r="OG93" s="10"/>
      <c r="OH93" s="10"/>
      <c r="OI93" s="10"/>
      <c r="OJ93" s="10"/>
      <c r="OK93" s="10"/>
      <c r="OL93" s="10"/>
      <c r="OM93" s="10"/>
      <c r="ON93" s="10"/>
      <c r="OO93" s="10"/>
      <c r="OP93" s="10"/>
      <c r="OQ93" s="10"/>
      <c r="OR93" s="10"/>
      <c r="OS93" s="10"/>
      <c r="OT93" s="10"/>
      <c r="OU93" s="10"/>
      <c r="OV93" s="10"/>
      <c r="OW93" s="10"/>
      <c r="OX93" s="10"/>
      <c r="OY93" s="10"/>
      <c r="OZ93" s="10"/>
      <c r="PA93" s="10"/>
      <c r="PB93" s="10"/>
      <c r="PC93" s="10"/>
      <c r="PD93" s="10"/>
      <c r="PE93" s="10"/>
    </row>
    <row r="94" spans="1:421" ht="21" customHeight="1" x14ac:dyDescent="0.2">
      <c r="A94" s="273"/>
      <c r="B94" s="172"/>
      <c r="C94" s="240"/>
      <c r="D94" s="8" t="s">
        <v>7</v>
      </c>
      <c r="E94" s="146">
        <f t="shared" si="19"/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14"/>
      <c r="L94" s="14"/>
      <c r="M94" s="14"/>
      <c r="N94" s="5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  <c r="IU94" s="10"/>
      <c r="IV94" s="10"/>
      <c r="IW94" s="10"/>
      <c r="IX94" s="10"/>
      <c r="IY94" s="10"/>
      <c r="IZ94" s="10"/>
      <c r="JA94" s="10"/>
      <c r="JB94" s="10"/>
      <c r="JC94" s="10"/>
      <c r="JD94" s="10"/>
      <c r="JE94" s="10"/>
      <c r="JF94" s="10"/>
      <c r="JG94" s="10"/>
      <c r="JH94" s="10"/>
      <c r="JI94" s="10"/>
      <c r="JJ94" s="10"/>
      <c r="JK94" s="10"/>
      <c r="JL94" s="10"/>
      <c r="JM94" s="10"/>
      <c r="JN94" s="10"/>
      <c r="JO94" s="10"/>
      <c r="JP94" s="10"/>
      <c r="JQ94" s="10"/>
      <c r="JR94" s="10"/>
      <c r="JS94" s="10"/>
      <c r="JT94" s="10"/>
      <c r="JU94" s="10"/>
      <c r="JV94" s="10"/>
      <c r="JW94" s="10"/>
      <c r="JX94" s="10"/>
      <c r="JY94" s="10"/>
      <c r="JZ94" s="10"/>
      <c r="KA94" s="10"/>
      <c r="KB94" s="10"/>
      <c r="KC94" s="10"/>
      <c r="KD94" s="10"/>
      <c r="KE94" s="10"/>
      <c r="KF94" s="10"/>
      <c r="KG94" s="10"/>
      <c r="KH94" s="10"/>
      <c r="KI94" s="10"/>
      <c r="KJ94" s="10"/>
      <c r="KK94" s="10"/>
      <c r="KL94" s="10"/>
      <c r="KM94" s="10"/>
      <c r="KN94" s="10"/>
      <c r="KO94" s="10"/>
      <c r="KP94" s="10"/>
      <c r="KQ94" s="10"/>
      <c r="KR94" s="10"/>
      <c r="KS94" s="10"/>
      <c r="KT94" s="10"/>
      <c r="KU94" s="10"/>
      <c r="KV94" s="10"/>
      <c r="KW94" s="10"/>
      <c r="KX94" s="10"/>
      <c r="KY94" s="10"/>
      <c r="KZ94" s="10"/>
      <c r="LA94" s="10"/>
      <c r="LB94" s="10"/>
      <c r="LC94" s="10"/>
      <c r="LD94" s="10"/>
      <c r="LE94" s="10"/>
      <c r="LF94" s="10"/>
      <c r="LG94" s="10"/>
      <c r="LH94" s="10"/>
      <c r="LI94" s="10"/>
      <c r="LJ94" s="10"/>
      <c r="LK94" s="10"/>
      <c r="LL94" s="10"/>
      <c r="LM94" s="10"/>
      <c r="LN94" s="10"/>
      <c r="LO94" s="10"/>
      <c r="LP94" s="10"/>
      <c r="LQ94" s="10"/>
      <c r="LR94" s="10"/>
      <c r="LS94" s="10"/>
      <c r="LT94" s="10"/>
      <c r="LU94" s="10"/>
      <c r="LV94" s="10"/>
      <c r="LW94" s="10"/>
      <c r="LX94" s="10"/>
      <c r="LY94" s="10"/>
      <c r="LZ94" s="10"/>
      <c r="MA94" s="10"/>
      <c r="MB94" s="10"/>
      <c r="MC94" s="10"/>
      <c r="MD94" s="10"/>
      <c r="ME94" s="10"/>
      <c r="MF94" s="10"/>
      <c r="MG94" s="10"/>
      <c r="MH94" s="10"/>
      <c r="MI94" s="10"/>
      <c r="MJ94" s="10"/>
      <c r="MK94" s="10"/>
      <c r="ML94" s="10"/>
      <c r="MM94" s="10"/>
      <c r="MN94" s="10"/>
      <c r="MO94" s="10"/>
      <c r="MP94" s="10"/>
      <c r="MQ94" s="10"/>
      <c r="MR94" s="10"/>
      <c r="MS94" s="10"/>
      <c r="MT94" s="10"/>
      <c r="MU94" s="10"/>
      <c r="MV94" s="10"/>
      <c r="MW94" s="10"/>
      <c r="MX94" s="10"/>
      <c r="MY94" s="10"/>
      <c r="MZ94" s="10"/>
      <c r="NA94" s="10"/>
      <c r="NB94" s="10"/>
      <c r="NC94" s="10"/>
      <c r="ND94" s="10"/>
      <c r="NE94" s="10"/>
      <c r="NF94" s="10"/>
      <c r="NG94" s="10"/>
      <c r="NH94" s="10"/>
      <c r="NI94" s="10"/>
      <c r="NJ94" s="10"/>
      <c r="NK94" s="10"/>
      <c r="NL94" s="10"/>
      <c r="NM94" s="10"/>
      <c r="NN94" s="10"/>
      <c r="NO94" s="10"/>
      <c r="NP94" s="10"/>
      <c r="NQ94" s="10"/>
      <c r="NR94" s="10"/>
      <c r="NS94" s="10"/>
      <c r="NT94" s="10"/>
      <c r="NU94" s="10"/>
      <c r="NV94" s="10"/>
      <c r="NW94" s="10"/>
      <c r="NX94" s="10"/>
      <c r="NY94" s="10"/>
      <c r="NZ94" s="10"/>
      <c r="OA94" s="10"/>
      <c r="OB94" s="10"/>
      <c r="OC94" s="10"/>
      <c r="OD94" s="10"/>
      <c r="OE94" s="10"/>
      <c r="OF94" s="10"/>
      <c r="OG94" s="10"/>
      <c r="OH94" s="10"/>
      <c r="OI94" s="10"/>
      <c r="OJ94" s="10"/>
      <c r="OK94" s="10"/>
      <c r="OL94" s="10"/>
      <c r="OM94" s="10"/>
      <c r="ON94" s="10"/>
      <c r="OO94" s="10"/>
      <c r="OP94" s="10"/>
      <c r="OQ94" s="10"/>
      <c r="OR94" s="10"/>
      <c r="OS94" s="10"/>
      <c r="OT94" s="10"/>
      <c r="OU94" s="10"/>
      <c r="OV94" s="10"/>
      <c r="OW94" s="10"/>
      <c r="OX94" s="10"/>
      <c r="OY94" s="10"/>
      <c r="OZ94" s="10"/>
      <c r="PA94" s="10"/>
      <c r="PB94" s="10"/>
      <c r="PC94" s="10"/>
      <c r="PD94" s="10"/>
      <c r="PE94" s="10"/>
    </row>
    <row r="95" spans="1:421" ht="18.75" customHeight="1" x14ac:dyDescent="0.2">
      <c r="A95" s="273"/>
      <c r="B95" s="172"/>
      <c r="C95" s="238" t="s">
        <v>79</v>
      </c>
      <c r="D95" s="9" t="s">
        <v>1</v>
      </c>
      <c r="E95" s="145">
        <f t="shared" si="19"/>
        <v>28600</v>
      </c>
      <c r="F95" s="45">
        <f t="shared" ref="F95:I95" si="21">SUM(F96:F101)</f>
        <v>600</v>
      </c>
      <c r="G95" s="38">
        <f t="shared" si="21"/>
        <v>4000</v>
      </c>
      <c r="H95" s="38">
        <f t="shared" si="21"/>
        <v>4000</v>
      </c>
      <c r="I95" s="38">
        <f t="shared" si="21"/>
        <v>4000</v>
      </c>
      <c r="J95" s="38">
        <f>SUM(J96:J101)</f>
        <v>16000</v>
      </c>
      <c r="K95" s="14"/>
      <c r="L95" s="14"/>
      <c r="M95" s="14"/>
      <c r="N95" s="5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  <c r="IU95" s="10"/>
      <c r="IV95" s="10"/>
      <c r="IW95" s="10"/>
      <c r="IX95" s="10"/>
      <c r="IY95" s="10"/>
      <c r="IZ95" s="10"/>
      <c r="JA95" s="10"/>
      <c r="JB95" s="10"/>
      <c r="JC95" s="10"/>
      <c r="JD95" s="10"/>
      <c r="JE95" s="10"/>
      <c r="JF95" s="10"/>
      <c r="JG95" s="10"/>
      <c r="JH95" s="10"/>
      <c r="JI95" s="10"/>
      <c r="JJ95" s="10"/>
      <c r="JK95" s="10"/>
      <c r="JL95" s="10"/>
      <c r="JM95" s="10"/>
      <c r="JN95" s="10"/>
      <c r="JO95" s="10"/>
      <c r="JP95" s="10"/>
      <c r="JQ95" s="10"/>
      <c r="JR95" s="10"/>
      <c r="JS95" s="10"/>
      <c r="JT95" s="10"/>
      <c r="JU95" s="10"/>
      <c r="JV95" s="10"/>
      <c r="JW95" s="10"/>
      <c r="JX95" s="10"/>
      <c r="JY95" s="10"/>
      <c r="JZ95" s="10"/>
      <c r="KA95" s="10"/>
      <c r="KB95" s="10"/>
      <c r="KC95" s="10"/>
      <c r="KD95" s="10"/>
      <c r="KE95" s="10"/>
      <c r="KF95" s="10"/>
      <c r="KG95" s="10"/>
      <c r="KH95" s="10"/>
      <c r="KI95" s="10"/>
      <c r="KJ95" s="10"/>
      <c r="KK95" s="10"/>
      <c r="KL95" s="10"/>
      <c r="KM95" s="10"/>
      <c r="KN95" s="10"/>
      <c r="KO95" s="10"/>
      <c r="KP95" s="10"/>
      <c r="KQ95" s="10"/>
      <c r="KR95" s="10"/>
      <c r="KS95" s="10"/>
      <c r="KT95" s="10"/>
      <c r="KU95" s="10"/>
      <c r="KV95" s="10"/>
      <c r="KW95" s="10"/>
      <c r="KX95" s="10"/>
      <c r="KY95" s="10"/>
      <c r="KZ95" s="10"/>
      <c r="LA95" s="10"/>
      <c r="LB95" s="10"/>
      <c r="LC95" s="10"/>
      <c r="LD95" s="10"/>
      <c r="LE95" s="10"/>
      <c r="LF95" s="10"/>
      <c r="LG95" s="10"/>
      <c r="LH95" s="10"/>
      <c r="LI95" s="10"/>
      <c r="LJ95" s="10"/>
      <c r="LK95" s="10"/>
      <c r="LL95" s="10"/>
      <c r="LM95" s="10"/>
      <c r="LN95" s="10"/>
      <c r="LO95" s="10"/>
      <c r="LP95" s="10"/>
      <c r="LQ95" s="10"/>
      <c r="LR95" s="10"/>
      <c r="LS95" s="10"/>
      <c r="LT95" s="10"/>
      <c r="LU95" s="10"/>
      <c r="LV95" s="10"/>
      <c r="LW95" s="10"/>
      <c r="LX95" s="10"/>
      <c r="LY95" s="10"/>
      <c r="LZ95" s="10"/>
      <c r="MA95" s="10"/>
      <c r="MB95" s="10"/>
      <c r="MC95" s="10"/>
      <c r="MD95" s="10"/>
      <c r="ME95" s="10"/>
      <c r="MF95" s="10"/>
      <c r="MG95" s="10"/>
      <c r="MH95" s="10"/>
      <c r="MI95" s="10"/>
      <c r="MJ95" s="10"/>
      <c r="MK95" s="10"/>
      <c r="ML95" s="10"/>
      <c r="MM95" s="10"/>
      <c r="MN95" s="10"/>
      <c r="MO95" s="10"/>
      <c r="MP95" s="10"/>
      <c r="MQ95" s="10"/>
      <c r="MR95" s="10"/>
      <c r="MS95" s="10"/>
      <c r="MT95" s="10"/>
      <c r="MU95" s="10"/>
      <c r="MV95" s="10"/>
      <c r="MW95" s="10"/>
      <c r="MX95" s="10"/>
      <c r="MY95" s="10"/>
      <c r="MZ95" s="10"/>
      <c r="NA95" s="10"/>
      <c r="NB95" s="10"/>
      <c r="NC95" s="10"/>
      <c r="ND95" s="10"/>
      <c r="NE95" s="10"/>
      <c r="NF95" s="10"/>
      <c r="NG95" s="10"/>
      <c r="NH95" s="10"/>
      <c r="NI95" s="10"/>
      <c r="NJ95" s="10"/>
      <c r="NK95" s="10"/>
      <c r="NL95" s="10"/>
      <c r="NM95" s="10"/>
      <c r="NN95" s="10"/>
      <c r="NO95" s="10"/>
      <c r="NP95" s="10"/>
      <c r="NQ95" s="10"/>
      <c r="NR95" s="10"/>
      <c r="NS95" s="10"/>
      <c r="NT95" s="10"/>
      <c r="NU95" s="10"/>
      <c r="NV95" s="10"/>
      <c r="NW95" s="10"/>
      <c r="NX95" s="10"/>
      <c r="NY95" s="10"/>
      <c r="NZ95" s="10"/>
      <c r="OA95" s="10"/>
      <c r="OB95" s="10"/>
      <c r="OC95" s="10"/>
      <c r="OD95" s="10"/>
      <c r="OE95" s="10"/>
      <c r="OF95" s="10"/>
      <c r="OG95" s="10"/>
      <c r="OH95" s="10"/>
      <c r="OI95" s="10"/>
      <c r="OJ95" s="10"/>
      <c r="OK95" s="10"/>
      <c r="OL95" s="10"/>
      <c r="OM95" s="10"/>
      <c r="ON95" s="10"/>
      <c r="OO95" s="10"/>
      <c r="OP95" s="10"/>
      <c r="OQ95" s="10"/>
      <c r="OR95" s="10"/>
      <c r="OS95" s="10"/>
      <c r="OT95" s="10"/>
      <c r="OU95" s="10"/>
      <c r="OV95" s="10"/>
      <c r="OW95" s="10"/>
      <c r="OX95" s="10"/>
      <c r="OY95" s="10"/>
      <c r="OZ95" s="10"/>
      <c r="PA95" s="10"/>
      <c r="PB95" s="10"/>
      <c r="PC95" s="10"/>
      <c r="PD95" s="10"/>
      <c r="PE95" s="10"/>
    </row>
    <row r="96" spans="1:421" ht="18" customHeight="1" x14ac:dyDescent="0.2">
      <c r="A96" s="273"/>
      <c r="B96" s="172"/>
      <c r="C96" s="239"/>
      <c r="D96" s="8" t="s">
        <v>2</v>
      </c>
      <c r="E96" s="146">
        <f t="shared" si="19"/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14"/>
      <c r="L96" s="14"/>
      <c r="M96" s="14"/>
      <c r="N96" s="5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  <c r="IU96" s="10"/>
      <c r="IV96" s="10"/>
      <c r="IW96" s="10"/>
      <c r="IX96" s="10"/>
      <c r="IY96" s="10"/>
      <c r="IZ96" s="10"/>
      <c r="JA96" s="10"/>
      <c r="JB96" s="10"/>
      <c r="JC96" s="10"/>
      <c r="JD96" s="10"/>
      <c r="JE96" s="10"/>
      <c r="JF96" s="10"/>
      <c r="JG96" s="10"/>
      <c r="JH96" s="10"/>
      <c r="JI96" s="10"/>
      <c r="JJ96" s="10"/>
      <c r="JK96" s="10"/>
      <c r="JL96" s="10"/>
      <c r="JM96" s="10"/>
      <c r="JN96" s="10"/>
      <c r="JO96" s="10"/>
      <c r="JP96" s="10"/>
      <c r="JQ96" s="10"/>
      <c r="JR96" s="10"/>
      <c r="JS96" s="10"/>
      <c r="JT96" s="10"/>
      <c r="JU96" s="10"/>
      <c r="JV96" s="10"/>
      <c r="JW96" s="10"/>
      <c r="JX96" s="10"/>
      <c r="JY96" s="10"/>
      <c r="JZ96" s="10"/>
      <c r="KA96" s="10"/>
      <c r="KB96" s="10"/>
      <c r="KC96" s="10"/>
      <c r="KD96" s="10"/>
      <c r="KE96" s="10"/>
      <c r="KF96" s="10"/>
      <c r="KG96" s="10"/>
      <c r="KH96" s="10"/>
      <c r="KI96" s="10"/>
      <c r="KJ96" s="10"/>
      <c r="KK96" s="10"/>
      <c r="KL96" s="10"/>
      <c r="KM96" s="10"/>
      <c r="KN96" s="10"/>
      <c r="KO96" s="10"/>
      <c r="KP96" s="10"/>
      <c r="KQ96" s="10"/>
      <c r="KR96" s="10"/>
      <c r="KS96" s="10"/>
      <c r="KT96" s="10"/>
      <c r="KU96" s="10"/>
      <c r="KV96" s="10"/>
      <c r="KW96" s="10"/>
      <c r="KX96" s="10"/>
      <c r="KY96" s="10"/>
      <c r="KZ96" s="10"/>
      <c r="LA96" s="10"/>
      <c r="LB96" s="10"/>
      <c r="LC96" s="10"/>
      <c r="LD96" s="10"/>
      <c r="LE96" s="10"/>
      <c r="LF96" s="10"/>
      <c r="LG96" s="10"/>
      <c r="LH96" s="10"/>
      <c r="LI96" s="10"/>
      <c r="LJ96" s="10"/>
      <c r="LK96" s="10"/>
      <c r="LL96" s="10"/>
      <c r="LM96" s="10"/>
      <c r="LN96" s="10"/>
      <c r="LO96" s="10"/>
      <c r="LP96" s="10"/>
      <c r="LQ96" s="10"/>
      <c r="LR96" s="10"/>
      <c r="LS96" s="10"/>
      <c r="LT96" s="10"/>
      <c r="LU96" s="10"/>
      <c r="LV96" s="10"/>
      <c r="LW96" s="10"/>
      <c r="LX96" s="10"/>
      <c r="LY96" s="10"/>
      <c r="LZ96" s="10"/>
      <c r="MA96" s="10"/>
      <c r="MB96" s="10"/>
      <c r="MC96" s="10"/>
      <c r="MD96" s="10"/>
      <c r="ME96" s="10"/>
      <c r="MF96" s="10"/>
      <c r="MG96" s="10"/>
      <c r="MH96" s="10"/>
      <c r="MI96" s="10"/>
      <c r="MJ96" s="10"/>
      <c r="MK96" s="10"/>
      <c r="ML96" s="10"/>
      <c r="MM96" s="10"/>
      <c r="MN96" s="10"/>
      <c r="MO96" s="10"/>
      <c r="MP96" s="10"/>
      <c r="MQ96" s="10"/>
      <c r="MR96" s="10"/>
      <c r="MS96" s="10"/>
      <c r="MT96" s="10"/>
      <c r="MU96" s="10"/>
      <c r="MV96" s="10"/>
      <c r="MW96" s="10"/>
      <c r="MX96" s="10"/>
      <c r="MY96" s="10"/>
      <c r="MZ96" s="10"/>
      <c r="NA96" s="10"/>
      <c r="NB96" s="10"/>
      <c r="NC96" s="10"/>
      <c r="ND96" s="10"/>
      <c r="NE96" s="10"/>
      <c r="NF96" s="10"/>
      <c r="NG96" s="10"/>
      <c r="NH96" s="10"/>
      <c r="NI96" s="10"/>
      <c r="NJ96" s="10"/>
      <c r="NK96" s="10"/>
      <c r="NL96" s="10"/>
      <c r="NM96" s="10"/>
      <c r="NN96" s="10"/>
      <c r="NO96" s="10"/>
      <c r="NP96" s="10"/>
      <c r="NQ96" s="10"/>
      <c r="NR96" s="10"/>
      <c r="NS96" s="10"/>
      <c r="NT96" s="10"/>
      <c r="NU96" s="10"/>
      <c r="NV96" s="10"/>
      <c r="NW96" s="10"/>
      <c r="NX96" s="10"/>
      <c r="NY96" s="10"/>
      <c r="NZ96" s="10"/>
      <c r="OA96" s="10"/>
      <c r="OB96" s="10"/>
      <c r="OC96" s="10"/>
      <c r="OD96" s="10"/>
      <c r="OE96" s="10"/>
      <c r="OF96" s="10"/>
      <c r="OG96" s="10"/>
      <c r="OH96" s="10"/>
      <c r="OI96" s="10"/>
      <c r="OJ96" s="10"/>
      <c r="OK96" s="10"/>
      <c r="OL96" s="10"/>
      <c r="OM96" s="10"/>
      <c r="ON96" s="10"/>
      <c r="OO96" s="10"/>
      <c r="OP96" s="10"/>
      <c r="OQ96" s="10"/>
      <c r="OR96" s="10"/>
      <c r="OS96" s="10"/>
      <c r="OT96" s="10"/>
      <c r="OU96" s="10"/>
      <c r="OV96" s="10"/>
      <c r="OW96" s="10"/>
      <c r="OX96" s="10"/>
      <c r="OY96" s="10"/>
      <c r="OZ96" s="10"/>
      <c r="PA96" s="10"/>
      <c r="PB96" s="10"/>
      <c r="PC96" s="10"/>
      <c r="PD96" s="10"/>
      <c r="PE96" s="10"/>
    </row>
    <row r="97" spans="1:421" ht="31.5" customHeight="1" x14ac:dyDescent="0.2">
      <c r="A97" s="273"/>
      <c r="B97" s="172"/>
      <c r="C97" s="239"/>
      <c r="D97" s="8" t="s">
        <v>6</v>
      </c>
      <c r="E97" s="146">
        <f t="shared" si="19"/>
        <v>0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14"/>
      <c r="L97" s="14"/>
      <c r="M97" s="14"/>
      <c r="N97" s="5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  <c r="IU97" s="10"/>
      <c r="IV97" s="10"/>
      <c r="IW97" s="10"/>
      <c r="IX97" s="10"/>
      <c r="IY97" s="10"/>
      <c r="IZ97" s="10"/>
      <c r="JA97" s="10"/>
      <c r="JB97" s="10"/>
      <c r="JC97" s="10"/>
      <c r="JD97" s="10"/>
      <c r="JE97" s="10"/>
      <c r="JF97" s="10"/>
      <c r="JG97" s="10"/>
      <c r="JH97" s="10"/>
      <c r="JI97" s="10"/>
      <c r="JJ97" s="10"/>
      <c r="JK97" s="10"/>
      <c r="JL97" s="10"/>
      <c r="JM97" s="10"/>
      <c r="JN97" s="10"/>
      <c r="JO97" s="10"/>
      <c r="JP97" s="10"/>
      <c r="JQ97" s="10"/>
      <c r="JR97" s="10"/>
      <c r="JS97" s="10"/>
      <c r="JT97" s="10"/>
      <c r="JU97" s="10"/>
      <c r="JV97" s="10"/>
      <c r="JW97" s="10"/>
      <c r="JX97" s="10"/>
      <c r="JY97" s="10"/>
      <c r="JZ97" s="10"/>
      <c r="KA97" s="10"/>
      <c r="KB97" s="10"/>
      <c r="KC97" s="10"/>
      <c r="KD97" s="10"/>
      <c r="KE97" s="10"/>
      <c r="KF97" s="10"/>
      <c r="KG97" s="10"/>
      <c r="KH97" s="10"/>
      <c r="KI97" s="10"/>
      <c r="KJ97" s="10"/>
      <c r="KK97" s="10"/>
      <c r="KL97" s="10"/>
      <c r="KM97" s="10"/>
      <c r="KN97" s="10"/>
      <c r="KO97" s="10"/>
      <c r="KP97" s="10"/>
      <c r="KQ97" s="10"/>
      <c r="KR97" s="10"/>
      <c r="KS97" s="10"/>
      <c r="KT97" s="10"/>
      <c r="KU97" s="10"/>
      <c r="KV97" s="10"/>
      <c r="KW97" s="10"/>
      <c r="KX97" s="10"/>
      <c r="KY97" s="10"/>
      <c r="KZ97" s="10"/>
      <c r="LA97" s="10"/>
      <c r="LB97" s="10"/>
      <c r="LC97" s="10"/>
      <c r="LD97" s="10"/>
      <c r="LE97" s="10"/>
      <c r="LF97" s="10"/>
      <c r="LG97" s="10"/>
      <c r="LH97" s="10"/>
      <c r="LI97" s="10"/>
      <c r="LJ97" s="10"/>
      <c r="LK97" s="10"/>
      <c r="LL97" s="10"/>
      <c r="LM97" s="10"/>
      <c r="LN97" s="10"/>
      <c r="LO97" s="10"/>
      <c r="LP97" s="10"/>
      <c r="LQ97" s="10"/>
      <c r="LR97" s="10"/>
      <c r="LS97" s="10"/>
      <c r="LT97" s="10"/>
      <c r="LU97" s="10"/>
      <c r="LV97" s="10"/>
      <c r="LW97" s="10"/>
      <c r="LX97" s="10"/>
      <c r="LY97" s="10"/>
      <c r="LZ97" s="10"/>
      <c r="MA97" s="10"/>
      <c r="MB97" s="10"/>
      <c r="MC97" s="10"/>
      <c r="MD97" s="10"/>
      <c r="ME97" s="10"/>
      <c r="MF97" s="10"/>
      <c r="MG97" s="10"/>
      <c r="MH97" s="10"/>
      <c r="MI97" s="10"/>
      <c r="MJ97" s="10"/>
      <c r="MK97" s="10"/>
      <c r="ML97" s="10"/>
      <c r="MM97" s="10"/>
      <c r="MN97" s="10"/>
      <c r="MO97" s="10"/>
      <c r="MP97" s="10"/>
      <c r="MQ97" s="10"/>
      <c r="MR97" s="10"/>
      <c r="MS97" s="10"/>
      <c r="MT97" s="10"/>
      <c r="MU97" s="10"/>
      <c r="MV97" s="10"/>
      <c r="MW97" s="10"/>
      <c r="MX97" s="10"/>
      <c r="MY97" s="10"/>
      <c r="MZ97" s="10"/>
      <c r="NA97" s="10"/>
      <c r="NB97" s="10"/>
      <c r="NC97" s="10"/>
      <c r="ND97" s="10"/>
      <c r="NE97" s="10"/>
      <c r="NF97" s="10"/>
      <c r="NG97" s="10"/>
      <c r="NH97" s="10"/>
      <c r="NI97" s="10"/>
      <c r="NJ97" s="10"/>
      <c r="NK97" s="10"/>
      <c r="NL97" s="10"/>
      <c r="NM97" s="10"/>
      <c r="NN97" s="10"/>
      <c r="NO97" s="10"/>
      <c r="NP97" s="10"/>
      <c r="NQ97" s="10"/>
      <c r="NR97" s="10"/>
      <c r="NS97" s="10"/>
      <c r="NT97" s="10"/>
      <c r="NU97" s="10"/>
      <c r="NV97" s="10"/>
      <c r="NW97" s="10"/>
      <c r="NX97" s="10"/>
      <c r="NY97" s="10"/>
      <c r="NZ97" s="10"/>
      <c r="OA97" s="10"/>
      <c r="OB97" s="10"/>
      <c r="OC97" s="10"/>
      <c r="OD97" s="10"/>
      <c r="OE97" s="10"/>
      <c r="OF97" s="10"/>
      <c r="OG97" s="10"/>
      <c r="OH97" s="10"/>
      <c r="OI97" s="10"/>
      <c r="OJ97" s="10"/>
      <c r="OK97" s="10"/>
      <c r="OL97" s="10"/>
      <c r="OM97" s="10"/>
      <c r="ON97" s="10"/>
      <c r="OO97" s="10"/>
      <c r="OP97" s="10"/>
      <c r="OQ97" s="10"/>
      <c r="OR97" s="10"/>
      <c r="OS97" s="10"/>
      <c r="OT97" s="10"/>
      <c r="OU97" s="10"/>
      <c r="OV97" s="10"/>
      <c r="OW97" s="10"/>
      <c r="OX97" s="10"/>
      <c r="OY97" s="10"/>
      <c r="OZ97" s="10"/>
      <c r="PA97" s="10"/>
      <c r="PB97" s="10"/>
      <c r="PC97" s="10"/>
      <c r="PD97" s="10"/>
      <c r="PE97" s="10"/>
    </row>
    <row r="98" spans="1:421" ht="21.75" customHeight="1" x14ac:dyDescent="0.2">
      <c r="A98" s="273"/>
      <c r="B98" s="172"/>
      <c r="C98" s="239"/>
      <c r="D98" s="8" t="s">
        <v>4</v>
      </c>
      <c r="E98" s="146">
        <f>SUM(F98:J98)</f>
        <v>600</v>
      </c>
      <c r="F98" s="37">
        <v>600</v>
      </c>
      <c r="G98" s="25">
        <v>0</v>
      </c>
      <c r="H98" s="25"/>
      <c r="I98" s="25"/>
      <c r="J98" s="25"/>
      <c r="K98" s="14"/>
      <c r="L98" s="14"/>
      <c r="M98" s="14"/>
      <c r="N98" s="5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  <c r="IU98" s="10"/>
      <c r="IV98" s="10"/>
      <c r="IW98" s="10"/>
      <c r="IX98" s="10"/>
      <c r="IY98" s="10"/>
      <c r="IZ98" s="10"/>
      <c r="JA98" s="10"/>
      <c r="JB98" s="10"/>
      <c r="JC98" s="10"/>
      <c r="JD98" s="10"/>
      <c r="JE98" s="10"/>
      <c r="JF98" s="10"/>
      <c r="JG98" s="10"/>
      <c r="JH98" s="10"/>
      <c r="JI98" s="10"/>
      <c r="JJ98" s="10"/>
      <c r="JK98" s="10"/>
      <c r="JL98" s="10"/>
      <c r="JM98" s="10"/>
      <c r="JN98" s="10"/>
      <c r="JO98" s="10"/>
      <c r="JP98" s="10"/>
      <c r="JQ98" s="10"/>
      <c r="JR98" s="10"/>
      <c r="JS98" s="10"/>
      <c r="JT98" s="10"/>
      <c r="JU98" s="10"/>
      <c r="JV98" s="10"/>
      <c r="JW98" s="10"/>
      <c r="JX98" s="10"/>
      <c r="JY98" s="10"/>
      <c r="JZ98" s="10"/>
      <c r="KA98" s="10"/>
      <c r="KB98" s="10"/>
      <c r="KC98" s="10"/>
      <c r="KD98" s="10"/>
      <c r="KE98" s="10"/>
      <c r="KF98" s="10"/>
      <c r="KG98" s="10"/>
      <c r="KH98" s="10"/>
      <c r="KI98" s="10"/>
      <c r="KJ98" s="10"/>
      <c r="KK98" s="10"/>
      <c r="KL98" s="10"/>
      <c r="KM98" s="10"/>
      <c r="KN98" s="10"/>
      <c r="KO98" s="10"/>
      <c r="KP98" s="10"/>
      <c r="KQ98" s="10"/>
      <c r="KR98" s="10"/>
      <c r="KS98" s="10"/>
      <c r="KT98" s="10"/>
      <c r="KU98" s="10"/>
      <c r="KV98" s="10"/>
      <c r="KW98" s="10"/>
      <c r="KX98" s="10"/>
      <c r="KY98" s="10"/>
      <c r="KZ98" s="10"/>
      <c r="LA98" s="10"/>
      <c r="LB98" s="10"/>
      <c r="LC98" s="10"/>
      <c r="LD98" s="10"/>
      <c r="LE98" s="10"/>
      <c r="LF98" s="10"/>
      <c r="LG98" s="10"/>
      <c r="LH98" s="10"/>
      <c r="LI98" s="10"/>
      <c r="LJ98" s="10"/>
      <c r="LK98" s="10"/>
      <c r="LL98" s="10"/>
      <c r="LM98" s="10"/>
      <c r="LN98" s="10"/>
      <c r="LO98" s="10"/>
      <c r="LP98" s="10"/>
      <c r="LQ98" s="10"/>
      <c r="LR98" s="10"/>
      <c r="LS98" s="10"/>
      <c r="LT98" s="10"/>
      <c r="LU98" s="10"/>
      <c r="LV98" s="10"/>
      <c r="LW98" s="10"/>
      <c r="LX98" s="10"/>
      <c r="LY98" s="10"/>
      <c r="LZ98" s="10"/>
      <c r="MA98" s="10"/>
      <c r="MB98" s="10"/>
      <c r="MC98" s="10"/>
      <c r="MD98" s="10"/>
      <c r="ME98" s="10"/>
      <c r="MF98" s="10"/>
      <c r="MG98" s="10"/>
      <c r="MH98" s="10"/>
      <c r="MI98" s="10"/>
      <c r="MJ98" s="10"/>
      <c r="MK98" s="10"/>
      <c r="ML98" s="10"/>
      <c r="MM98" s="10"/>
      <c r="MN98" s="10"/>
      <c r="MO98" s="10"/>
      <c r="MP98" s="10"/>
      <c r="MQ98" s="10"/>
      <c r="MR98" s="10"/>
      <c r="MS98" s="10"/>
      <c r="MT98" s="10"/>
      <c r="MU98" s="10"/>
      <c r="MV98" s="10"/>
      <c r="MW98" s="10"/>
      <c r="MX98" s="10"/>
      <c r="MY98" s="10"/>
      <c r="MZ98" s="10"/>
      <c r="NA98" s="10"/>
      <c r="NB98" s="10"/>
      <c r="NC98" s="10"/>
      <c r="ND98" s="10"/>
      <c r="NE98" s="10"/>
      <c r="NF98" s="10"/>
      <c r="NG98" s="10"/>
      <c r="NH98" s="10"/>
      <c r="NI98" s="10"/>
      <c r="NJ98" s="10"/>
      <c r="NK98" s="10"/>
      <c r="NL98" s="10"/>
      <c r="NM98" s="10"/>
      <c r="NN98" s="10"/>
      <c r="NO98" s="10"/>
      <c r="NP98" s="10"/>
      <c r="NQ98" s="10"/>
      <c r="NR98" s="10"/>
      <c r="NS98" s="10"/>
      <c r="NT98" s="10"/>
      <c r="NU98" s="10"/>
      <c r="NV98" s="10"/>
      <c r="NW98" s="10"/>
      <c r="NX98" s="10"/>
      <c r="NY98" s="10"/>
      <c r="NZ98" s="10"/>
      <c r="OA98" s="10"/>
      <c r="OB98" s="10"/>
      <c r="OC98" s="10"/>
      <c r="OD98" s="10"/>
      <c r="OE98" s="10"/>
      <c r="OF98" s="10"/>
      <c r="OG98" s="10"/>
      <c r="OH98" s="10"/>
      <c r="OI98" s="10"/>
      <c r="OJ98" s="10"/>
      <c r="OK98" s="10"/>
      <c r="OL98" s="10"/>
      <c r="OM98" s="10"/>
      <c r="ON98" s="10"/>
      <c r="OO98" s="10"/>
      <c r="OP98" s="10"/>
      <c r="OQ98" s="10"/>
      <c r="OR98" s="10"/>
      <c r="OS98" s="10"/>
      <c r="OT98" s="10"/>
      <c r="OU98" s="10"/>
      <c r="OV98" s="10"/>
      <c r="OW98" s="10"/>
      <c r="OX98" s="10"/>
      <c r="OY98" s="10"/>
      <c r="OZ98" s="10"/>
      <c r="PA98" s="10"/>
      <c r="PB98" s="10"/>
      <c r="PC98" s="10"/>
      <c r="PD98" s="10"/>
      <c r="PE98" s="10"/>
    </row>
    <row r="99" spans="1:421" ht="30.75" customHeight="1" x14ac:dyDescent="0.2">
      <c r="A99" s="273"/>
      <c r="B99" s="172"/>
      <c r="C99" s="239"/>
      <c r="D99" s="8" t="s">
        <v>18</v>
      </c>
      <c r="E99" s="146">
        <f t="shared" si="19"/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14"/>
      <c r="L99" s="14"/>
      <c r="M99" s="14"/>
      <c r="N99" s="5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  <c r="IU99" s="10"/>
      <c r="IV99" s="10"/>
      <c r="IW99" s="10"/>
      <c r="IX99" s="10"/>
      <c r="IY99" s="10"/>
      <c r="IZ99" s="10"/>
      <c r="JA99" s="10"/>
      <c r="JB99" s="10"/>
      <c r="JC99" s="10"/>
      <c r="JD99" s="10"/>
      <c r="JE99" s="10"/>
      <c r="JF99" s="10"/>
      <c r="JG99" s="10"/>
      <c r="JH99" s="10"/>
      <c r="JI99" s="10"/>
      <c r="JJ99" s="10"/>
      <c r="JK99" s="10"/>
      <c r="JL99" s="10"/>
      <c r="JM99" s="10"/>
      <c r="JN99" s="10"/>
      <c r="JO99" s="10"/>
      <c r="JP99" s="10"/>
      <c r="JQ99" s="10"/>
      <c r="JR99" s="10"/>
      <c r="JS99" s="10"/>
      <c r="JT99" s="10"/>
      <c r="JU99" s="10"/>
      <c r="JV99" s="10"/>
      <c r="JW99" s="10"/>
      <c r="JX99" s="10"/>
      <c r="JY99" s="10"/>
      <c r="JZ99" s="10"/>
      <c r="KA99" s="10"/>
      <c r="KB99" s="10"/>
      <c r="KC99" s="10"/>
      <c r="KD99" s="10"/>
      <c r="KE99" s="10"/>
      <c r="KF99" s="10"/>
      <c r="KG99" s="10"/>
      <c r="KH99" s="10"/>
      <c r="KI99" s="10"/>
      <c r="KJ99" s="10"/>
      <c r="KK99" s="10"/>
      <c r="KL99" s="10"/>
      <c r="KM99" s="10"/>
      <c r="KN99" s="10"/>
      <c r="KO99" s="10"/>
      <c r="KP99" s="10"/>
      <c r="KQ99" s="10"/>
      <c r="KR99" s="10"/>
      <c r="KS99" s="10"/>
      <c r="KT99" s="10"/>
      <c r="KU99" s="10"/>
      <c r="KV99" s="10"/>
      <c r="KW99" s="10"/>
      <c r="KX99" s="10"/>
      <c r="KY99" s="10"/>
      <c r="KZ99" s="10"/>
      <c r="LA99" s="10"/>
      <c r="LB99" s="10"/>
      <c r="LC99" s="10"/>
      <c r="LD99" s="10"/>
      <c r="LE99" s="10"/>
      <c r="LF99" s="10"/>
      <c r="LG99" s="10"/>
      <c r="LH99" s="10"/>
      <c r="LI99" s="10"/>
      <c r="LJ99" s="10"/>
      <c r="LK99" s="10"/>
      <c r="LL99" s="10"/>
      <c r="LM99" s="10"/>
      <c r="LN99" s="10"/>
      <c r="LO99" s="10"/>
      <c r="LP99" s="10"/>
      <c r="LQ99" s="10"/>
      <c r="LR99" s="10"/>
      <c r="LS99" s="10"/>
      <c r="LT99" s="10"/>
      <c r="LU99" s="10"/>
      <c r="LV99" s="10"/>
      <c r="LW99" s="10"/>
      <c r="LX99" s="10"/>
      <c r="LY99" s="10"/>
      <c r="LZ99" s="10"/>
      <c r="MA99" s="10"/>
      <c r="MB99" s="10"/>
      <c r="MC99" s="10"/>
      <c r="MD99" s="10"/>
      <c r="ME99" s="10"/>
      <c r="MF99" s="10"/>
      <c r="MG99" s="10"/>
      <c r="MH99" s="10"/>
      <c r="MI99" s="10"/>
      <c r="MJ99" s="10"/>
      <c r="MK99" s="10"/>
      <c r="ML99" s="10"/>
      <c r="MM99" s="10"/>
      <c r="MN99" s="10"/>
      <c r="MO99" s="10"/>
      <c r="MP99" s="10"/>
      <c r="MQ99" s="10"/>
      <c r="MR99" s="10"/>
      <c r="MS99" s="10"/>
      <c r="MT99" s="10"/>
      <c r="MU99" s="10"/>
      <c r="MV99" s="10"/>
      <c r="MW99" s="10"/>
      <c r="MX99" s="10"/>
      <c r="MY99" s="10"/>
      <c r="MZ99" s="10"/>
      <c r="NA99" s="10"/>
      <c r="NB99" s="10"/>
      <c r="NC99" s="10"/>
      <c r="ND99" s="10"/>
      <c r="NE99" s="10"/>
      <c r="NF99" s="10"/>
      <c r="NG99" s="10"/>
      <c r="NH99" s="10"/>
      <c r="NI99" s="10"/>
      <c r="NJ99" s="10"/>
      <c r="NK99" s="10"/>
      <c r="NL99" s="10"/>
      <c r="NM99" s="10"/>
      <c r="NN99" s="10"/>
      <c r="NO99" s="10"/>
      <c r="NP99" s="10"/>
      <c r="NQ99" s="10"/>
      <c r="NR99" s="10"/>
      <c r="NS99" s="10"/>
      <c r="NT99" s="10"/>
      <c r="NU99" s="10"/>
      <c r="NV99" s="10"/>
      <c r="NW99" s="10"/>
      <c r="NX99" s="10"/>
      <c r="NY99" s="10"/>
      <c r="NZ99" s="10"/>
      <c r="OA99" s="10"/>
      <c r="OB99" s="10"/>
      <c r="OC99" s="10"/>
      <c r="OD99" s="10"/>
      <c r="OE99" s="10"/>
      <c r="OF99" s="10"/>
      <c r="OG99" s="10"/>
      <c r="OH99" s="10"/>
      <c r="OI99" s="10"/>
      <c r="OJ99" s="10"/>
      <c r="OK99" s="10"/>
      <c r="OL99" s="10"/>
      <c r="OM99" s="10"/>
      <c r="ON99" s="10"/>
      <c r="OO99" s="10"/>
      <c r="OP99" s="10"/>
      <c r="OQ99" s="10"/>
      <c r="OR99" s="10"/>
      <c r="OS99" s="10"/>
      <c r="OT99" s="10"/>
      <c r="OU99" s="10"/>
      <c r="OV99" s="10"/>
      <c r="OW99" s="10"/>
      <c r="OX99" s="10"/>
      <c r="OY99" s="10"/>
      <c r="OZ99" s="10"/>
      <c r="PA99" s="10"/>
      <c r="PB99" s="10"/>
      <c r="PC99" s="10"/>
      <c r="PD99" s="10"/>
      <c r="PE99" s="10"/>
    </row>
    <row r="100" spans="1:421" ht="18.75" customHeight="1" x14ac:dyDescent="0.2">
      <c r="A100" s="273"/>
      <c r="B100" s="172"/>
      <c r="C100" s="239"/>
      <c r="D100" s="8" t="s">
        <v>19</v>
      </c>
      <c r="E100" s="146">
        <f t="shared" si="19"/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14"/>
      <c r="L100" s="14"/>
      <c r="M100" s="14"/>
      <c r="N100" s="5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  <c r="IU100" s="10"/>
      <c r="IV100" s="10"/>
      <c r="IW100" s="10"/>
      <c r="IX100" s="10"/>
      <c r="IY100" s="10"/>
      <c r="IZ100" s="10"/>
      <c r="JA100" s="10"/>
      <c r="JB100" s="10"/>
      <c r="JC100" s="10"/>
      <c r="JD100" s="10"/>
      <c r="JE100" s="10"/>
      <c r="JF100" s="10"/>
      <c r="JG100" s="10"/>
      <c r="JH100" s="10"/>
      <c r="JI100" s="10"/>
      <c r="JJ100" s="10"/>
      <c r="JK100" s="10"/>
      <c r="JL100" s="10"/>
      <c r="JM100" s="10"/>
      <c r="JN100" s="10"/>
      <c r="JO100" s="10"/>
      <c r="JP100" s="10"/>
      <c r="JQ100" s="10"/>
      <c r="JR100" s="10"/>
      <c r="JS100" s="10"/>
      <c r="JT100" s="10"/>
      <c r="JU100" s="10"/>
      <c r="JV100" s="10"/>
      <c r="JW100" s="10"/>
      <c r="JX100" s="10"/>
      <c r="JY100" s="10"/>
      <c r="JZ100" s="10"/>
      <c r="KA100" s="10"/>
      <c r="KB100" s="10"/>
      <c r="KC100" s="10"/>
      <c r="KD100" s="10"/>
      <c r="KE100" s="10"/>
      <c r="KF100" s="10"/>
      <c r="KG100" s="10"/>
      <c r="KH100" s="10"/>
      <c r="KI100" s="10"/>
      <c r="KJ100" s="10"/>
      <c r="KK100" s="10"/>
      <c r="KL100" s="10"/>
      <c r="KM100" s="10"/>
      <c r="KN100" s="10"/>
      <c r="KO100" s="10"/>
      <c r="KP100" s="10"/>
      <c r="KQ100" s="10"/>
      <c r="KR100" s="10"/>
      <c r="KS100" s="10"/>
      <c r="KT100" s="10"/>
      <c r="KU100" s="10"/>
      <c r="KV100" s="10"/>
      <c r="KW100" s="10"/>
      <c r="KX100" s="10"/>
      <c r="KY100" s="10"/>
      <c r="KZ100" s="10"/>
      <c r="LA100" s="10"/>
      <c r="LB100" s="10"/>
      <c r="LC100" s="10"/>
      <c r="LD100" s="10"/>
      <c r="LE100" s="10"/>
      <c r="LF100" s="10"/>
      <c r="LG100" s="10"/>
      <c r="LH100" s="10"/>
      <c r="LI100" s="10"/>
      <c r="LJ100" s="10"/>
      <c r="LK100" s="10"/>
      <c r="LL100" s="10"/>
      <c r="LM100" s="10"/>
      <c r="LN100" s="10"/>
      <c r="LO100" s="10"/>
      <c r="LP100" s="10"/>
      <c r="LQ100" s="10"/>
      <c r="LR100" s="10"/>
      <c r="LS100" s="10"/>
      <c r="LT100" s="10"/>
      <c r="LU100" s="10"/>
      <c r="LV100" s="10"/>
      <c r="LW100" s="10"/>
      <c r="LX100" s="10"/>
      <c r="LY100" s="10"/>
      <c r="LZ100" s="10"/>
      <c r="MA100" s="10"/>
      <c r="MB100" s="10"/>
      <c r="MC100" s="10"/>
      <c r="MD100" s="10"/>
      <c r="ME100" s="10"/>
      <c r="MF100" s="10"/>
      <c r="MG100" s="10"/>
      <c r="MH100" s="10"/>
      <c r="MI100" s="10"/>
      <c r="MJ100" s="10"/>
      <c r="MK100" s="10"/>
      <c r="ML100" s="10"/>
      <c r="MM100" s="10"/>
      <c r="MN100" s="10"/>
      <c r="MO100" s="10"/>
      <c r="MP100" s="10"/>
      <c r="MQ100" s="10"/>
      <c r="MR100" s="10"/>
      <c r="MS100" s="10"/>
      <c r="MT100" s="10"/>
      <c r="MU100" s="10"/>
      <c r="MV100" s="10"/>
      <c r="MW100" s="10"/>
      <c r="MX100" s="10"/>
      <c r="MY100" s="10"/>
      <c r="MZ100" s="10"/>
      <c r="NA100" s="10"/>
      <c r="NB100" s="10"/>
      <c r="NC100" s="10"/>
      <c r="ND100" s="10"/>
      <c r="NE100" s="10"/>
      <c r="NF100" s="10"/>
      <c r="NG100" s="10"/>
      <c r="NH100" s="10"/>
      <c r="NI100" s="10"/>
      <c r="NJ100" s="10"/>
      <c r="NK100" s="10"/>
      <c r="NL100" s="10"/>
      <c r="NM100" s="10"/>
      <c r="NN100" s="10"/>
      <c r="NO100" s="10"/>
      <c r="NP100" s="10"/>
      <c r="NQ100" s="10"/>
      <c r="NR100" s="10"/>
      <c r="NS100" s="10"/>
      <c r="NT100" s="10"/>
      <c r="NU100" s="10"/>
      <c r="NV100" s="10"/>
      <c r="NW100" s="10"/>
      <c r="NX100" s="10"/>
      <c r="NY100" s="10"/>
      <c r="NZ100" s="10"/>
      <c r="OA100" s="10"/>
      <c r="OB100" s="10"/>
      <c r="OC100" s="10"/>
      <c r="OD100" s="10"/>
      <c r="OE100" s="10"/>
      <c r="OF100" s="10"/>
      <c r="OG100" s="10"/>
      <c r="OH100" s="10"/>
      <c r="OI100" s="10"/>
      <c r="OJ100" s="10"/>
      <c r="OK100" s="10"/>
      <c r="OL100" s="10"/>
      <c r="OM100" s="10"/>
      <c r="ON100" s="10"/>
      <c r="OO100" s="10"/>
      <c r="OP100" s="10"/>
      <c r="OQ100" s="10"/>
      <c r="OR100" s="10"/>
      <c r="OS100" s="10"/>
      <c r="OT100" s="10"/>
      <c r="OU100" s="10"/>
      <c r="OV100" s="10"/>
      <c r="OW100" s="10"/>
      <c r="OX100" s="10"/>
      <c r="OY100" s="10"/>
      <c r="OZ100" s="10"/>
      <c r="PA100" s="10"/>
      <c r="PB100" s="10"/>
      <c r="PC100" s="10"/>
      <c r="PD100" s="10"/>
      <c r="PE100" s="10"/>
    </row>
    <row r="101" spans="1:421" ht="20.25" customHeight="1" x14ac:dyDescent="0.3">
      <c r="A101" s="273"/>
      <c r="B101" s="172"/>
      <c r="C101" s="240"/>
      <c r="D101" s="8" t="s">
        <v>7</v>
      </c>
      <c r="E101" s="146">
        <f>SUM(F101:J101)</f>
        <v>28000</v>
      </c>
      <c r="F101" s="151">
        <v>0</v>
      </c>
      <c r="G101" s="113">
        <v>4000</v>
      </c>
      <c r="H101" s="113">
        <v>4000</v>
      </c>
      <c r="I101" s="113">
        <v>4000</v>
      </c>
      <c r="J101" s="113">
        <f>16000</f>
        <v>16000</v>
      </c>
      <c r="K101" s="14"/>
      <c r="L101" s="14"/>
      <c r="M101" s="14"/>
      <c r="N101" s="5"/>
      <c r="O101" s="46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  <c r="IU101" s="10"/>
      <c r="IV101" s="10"/>
      <c r="IW101" s="10"/>
      <c r="IX101" s="10"/>
      <c r="IY101" s="10"/>
      <c r="IZ101" s="10"/>
      <c r="JA101" s="10"/>
      <c r="JB101" s="10"/>
      <c r="JC101" s="10"/>
      <c r="JD101" s="10"/>
      <c r="JE101" s="10"/>
      <c r="JF101" s="10"/>
      <c r="JG101" s="10"/>
      <c r="JH101" s="10"/>
      <c r="JI101" s="10"/>
      <c r="JJ101" s="10"/>
      <c r="JK101" s="10"/>
      <c r="JL101" s="10"/>
      <c r="JM101" s="10"/>
      <c r="JN101" s="10"/>
      <c r="JO101" s="10"/>
      <c r="JP101" s="10"/>
      <c r="JQ101" s="10"/>
      <c r="JR101" s="10"/>
      <c r="JS101" s="10"/>
      <c r="JT101" s="10"/>
      <c r="JU101" s="10"/>
      <c r="JV101" s="10"/>
      <c r="JW101" s="10"/>
      <c r="JX101" s="10"/>
      <c r="JY101" s="10"/>
      <c r="JZ101" s="10"/>
      <c r="KA101" s="10"/>
      <c r="KB101" s="10"/>
      <c r="KC101" s="10"/>
      <c r="KD101" s="10"/>
      <c r="KE101" s="10"/>
      <c r="KF101" s="10"/>
      <c r="KG101" s="10"/>
      <c r="KH101" s="10"/>
      <c r="KI101" s="10"/>
      <c r="KJ101" s="10"/>
      <c r="KK101" s="10"/>
      <c r="KL101" s="10"/>
      <c r="KM101" s="10"/>
      <c r="KN101" s="10"/>
      <c r="KO101" s="10"/>
      <c r="KP101" s="10"/>
      <c r="KQ101" s="10"/>
      <c r="KR101" s="10"/>
      <c r="KS101" s="10"/>
      <c r="KT101" s="10"/>
      <c r="KU101" s="10"/>
      <c r="KV101" s="10"/>
      <c r="KW101" s="10"/>
      <c r="KX101" s="10"/>
      <c r="KY101" s="10"/>
      <c r="KZ101" s="10"/>
      <c r="LA101" s="10"/>
      <c r="LB101" s="10"/>
      <c r="LC101" s="10"/>
      <c r="LD101" s="10"/>
      <c r="LE101" s="10"/>
      <c r="LF101" s="10"/>
      <c r="LG101" s="10"/>
      <c r="LH101" s="10"/>
      <c r="LI101" s="10"/>
      <c r="LJ101" s="10"/>
      <c r="LK101" s="10"/>
      <c r="LL101" s="10"/>
      <c r="LM101" s="10"/>
      <c r="LN101" s="10"/>
      <c r="LO101" s="10"/>
      <c r="LP101" s="10"/>
      <c r="LQ101" s="10"/>
      <c r="LR101" s="10"/>
      <c r="LS101" s="10"/>
      <c r="LT101" s="10"/>
      <c r="LU101" s="10"/>
      <c r="LV101" s="10"/>
      <c r="LW101" s="10"/>
      <c r="LX101" s="10"/>
      <c r="LY101" s="10"/>
      <c r="LZ101" s="10"/>
      <c r="MA101" s="10"/>
      <c r="MB101" s="10"/>
      <c r="MC101" s="10"/>
      <c r="MD101" s="10"/>
      <c r="ME101" s="10"/>
      <c r="MF101" s="10"/>
      <c r="MG101" s="10"/>
      <c r="MH101" s="10"/>
      <c r="MI101" s="10"/>
      <c r="MJ101" s="10"/>
      <c r="MK101" s="10"/>
      <c r="ML101" s="10"/>
      <c r="MM101" s="10"/>
      <c r="MN101" s="10"/>
      <c r="MO101" s="10"/>
      <c r="MP101" s="10"/>
      <c r="MQ101" s="10"/>
      <c r="MR101" s="10"/>
      <c r="MS101" s="10"/>
      <c r="MT101" s="10"/>
      <c r="MU101" s="10"/>
      <c r="MV101" s="10"/>
      <c r="MW101" s="10"/>
      <c r="MX101" s="10"/>
      <c r="MY101" s="10"/>
      <c r="MZ101" s="10"/>
      <c r="NA101" s="10"/>
      <c r="NB101" s="10"/>
      <c r="NC101" s="10"/>
      <c r="ND101" s="10"/>
      <c r="NE101" s="10"/>
      <c r="NF101" s="10"/>
      <c r="NG101" s="10"/>
      <c r="NH101" s="10"/>
      <c r="NI101" s="10"/>
      <c r="NJ101" s="10"/>
      <c r="NK101" s="10"/>
      <c r="NL101" s="10"/>
      <c r="NM101" s="10"/>
      <c r="NN101" s="10"/>
      <c r="NO101" s="10"/>
      <c r="NP101" s="10"/>
      <c r="NQ101" s="10"/>
      <c r="NR101" s="10"/>
      <c r="NS101" s="10"/>
      <c r="NT101" s="10"/>
      <c r="NU101" s="10"/>
      <c r="NV101" s="10"/>
      <c r="NW101" s="10"/>
      <c r="NX101" s="10"/>
      <c r="NY101" s="10"/>
      <c r="NZ101" s="10"/>
      <c r="OA101" s="10"/>
      <c r="OB101" s="10"/>
      <c r="OC101" s="10"/>
      <c r="OD101" s="10"/>
      <c r="OE101" s="10"/>
      <c r="OF101" s="10"/>
      <c r="OG101" s="10"/>
      <c r="OH101" s="10"/>
      <c r="OI101" s="10"/>
      <c r="OJ101" s="10"/>
      <c r="OK101" s="10"/>
      <c r="OL101" s="10"/>
      <c r="OM101" s="10"/>
      <c r="ON101" s="10"/>
      <c r="OO101" s="10"/>
      <c r="OP101" s="10"/>
      <c r="OQ101" s="10"/>
      <c r="OR101" s="10"/>
      <c r="OS101" s="10"/>
      <c r="OT101" s="10"/>
      <c r="OU101" s="10"/>
      <c r="OV101" s="10"/>
      <c r="OW101" s="10"/>
      <c r="OX101" s="10"/>
      <c r="OY101" s="10"/>
      <c r="OZ101" s="10"/>
      <c r="PA101" s="10"/>
      <c r="PB101" s="10"/>
      <c r="PC101" s="10"/>
      <c r="PD101" s="10"/>
      <c r="PE101" s="10"/>
    </row>
    <row r="102" spans="1:421" ht="20.25" customHeight="1" x14ac:dyDescent="0.2">
      <c r="A102" s="273"/>
      <c r="B102" s="172"/>
      <c r="C102" s="275" t="s">
        <v>81</v>
      </c>
      <c r="D102" s="9" t="s">
        <v>1</v>
      </c>
      <c r="E102" s="145">
        <f t="shared" ref="E102:E107" si="22">SUM(F102:J102)</f>
        <v>22999.986499999999</v>
      </c>
      <c r="F102" s="45">
        <f>SUM(F103:F108)</f>
        <v>999.98649999999998</v>
      </c>
      <c r="G102" s="38">
        <f t="shared" ref="G102:J102" si="23">SUM(G103:G108)</f>
        <v>2000</v>
      </c>
      <c r="H102" s="38">
        <f t="shared" si="23"/>
        <v>2000</v>
      </c>
      <c r="I102" s="38">
        <f t="shared" si="23"/>
        <v>2000</v>
      </c>
      <c r="J102" s="38">
        <f t="shared" si="23"/>
        <v>16000</v>
      </c>
      <c r="K102" s="14"/>
      <c r="L102" s="14"/>
      <c r="M102" s="14"/>
      <c r="N102" s="5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  <c r="IU102" s="10"/>
      <c r="IV102" s="10"/>
      <c r="IW102" s="10"/>
      <c r="IX102" s="10"/>
      <c r="IY102" s="10"/>
      <c r="IZ102" s="10"/>
      <c r="JA102" s="10"/>
      <c r="JB102" s="10"/>
      <c r="JC102" s="10"/>
      <c r="JD102" s="10"/>
      <c r="JE102" s="10"/>
      <c r="JF102" s="10"/>
      <c r="JG102" s="10"/>
      <c r="JH102" s="10"/>
      <c r="JI102" s="10"/>
      <c r="JJ102" s="10"/>
      <c r="JK102" s="10"/>
      <c r="JL102" s="10"/>
      <c r="JM102" s="10"/>
      <c r="JN102" s="10"/>
      <c r="JO102" s="10"/>
      <c r="JP102" s="10"/>
      <c r="JQ102" s="10"/>
      <c r="JR102" s="10"/>
      <c r="JS102" s="10"/>
      <c r="JT102" s="10"/>
      <c r="JU102" s="10"/>
      <c r="JV102" s="10"/>
      <c r="JW102" s="10"/>
      <c r="JX102" s="10"/>
      <c r="JY102" s="10"/>
      <c r="JZ102" s="10"/>
      <c r="KA102" s="10"/>
      <c r="KB102" s="10"/>
      <c r="KC102" s="10"/>
      <c r="KD102" s="10"/>
      <c r="KE102" s="10"/>
      <c r="KF102" s="10"/>
      <c r="KG102" s="10"/>
      <c r="KH102" s="10"/>
      <c r="KI102" s="10"/>
      <c r="KJ102" s="10"/>
      <c r="KK102" s="10"/>
      <c r="KL102" s="10"/>
      <c r="KM102" s="10"/>
      <c r="KN102" s="10"/>
      <c r="KO102" s="10"/>
      <c r="KP102" s="10"/>
      <c r="KQ102" s="10"/>
      <c r="KR102" s="10"/>
      <c r="KS102" s="10"/>
      <c r="KT102" s="10"/>
      <c r="KU102" s="10"/>
      <c r="KV102" s="10"/>
      <c r="KW102" s="10"/>
      <c r="KX102" s="10"/>
      <c r="KY102" s="10"/>
      <c r="KZ102" s="10"/>
      <c r="LA102" s="10"/>
      <c r="LB102" s="10"/>
      <c r="LC102" s="10"/>
      <c r="LD102" s="10"/>
      <c r="LE102" s="10"/>
      <c r="LF102" s="10"/>
      <c r="LG102" s="10"/>
      <c r="LH102" s="10"/>
      <c r="LI102" s="10"/>
      <c r="LJ102" s="10"/>
      <c r="LK102" s="10"/>
      <c r="LL102" s="10"/>
      <c r="LM102" s="10"/>
      <c r="LN102" s="10"/>
      <c r="LO102" s="10"/>
      <c r="LP102" s="10"/>
      <c r="LQ102" s="10"/>
      <c r="LR102" s="10"/>
      <c r="LS102" s="10"/>
      <c r="LT102" s="10"/>
      <c r="LU102" s="10"/>
      <c r="LV102" s="10"/>
      <c r="LW102" s="10"/>
      <c r="LX102" s="10"/>
      <c r="LY102" s="10"/>
      <c r="LZ102" s="10"/>
      <c r="MA102" s="10"/>
      <c r="MB102" s="10"/>
      <c r="MC102" s="10"/>
      <c r="MD102" s="10"/>
      <c r="ME102" s="10"/>
      <c r="MF102" s="10"/>
      <c r="MG102" s="10"/>
      <c r="MH102" s="10"/>
      <c r="MI102" s="10"/>
      <c r="MJ102" s="10"/>
      <c r="MK102" s="10"/>
      <c r="ML102" s="10"/>
      <c r="MM102" s="10"/>
      <c r="MN102" s="10"/>
      <c r="MO102" s="10"/>
      <c r="MP102" s="10"/>
      <c r="MQ102" s="10"/>
      <c r="MR102" s="10"/>
      <c r="MS102" s="10"/>
      <c r="MT102" s="10"/>
      <c r="MU102" s="10"/>
      <c r="MV102" s="10"/>
      <c r="MW102" s="10"/>
      <c r="MX102" s="10"/>
      <c r="MY102" s="10"/>
      <c r="MZ102" s="10"/>
      <c r="NA102" s="10"/>
      <c r="NB102" s="10"/>
      <c r="NC102" s="10"/>
      <c r="ND102" s="10"/>
      <c r="NE102" s="10"/>
      <c r="NF102" s="10"/>
      <c r="NG102" s="10"/>
      <c r="NH102" s="10"/>
      <c r="NI102" s="10"/>
      <c r="NJ102" s="10"/>
      <c r="NK102" s="10"/>
      <c r="NL102" s="10"/>
      <c r="NM102" s="10"/>
      <c r="NN102" s="10"/>
      <c r="NO102" s="10"/>
      <c r="NP102" s="10"/>
      <c r="NQ102" s="10"/>
      <c r="NR102" s="10"/>
      <c r="NS102" s="10"/>
      <c r="NT102" s="10"/>
      <c r="NU102" s="10"/>
      <c r="NV102" s="10"/>
      <c r="NW102" s="10"/>
      <c r="NX102" s="10"/>
      <c r="NY102" s="10"/>
      <c r="NZ102" s="10"/>
      <c r="OA102" s="10"/>
      <c r="OB102" s="10"/>
      <c r="OC102" s="10"/>
      <c r="OD102" s="10"/>
      <c r="OE102" s="10"/>
      <c r="OF102" s="10"/>
      <c r="OG102" s="10"/>
      <c r="OH102" s="10"/>
      <c r="OI102" s="10"/>
      <c r="OJ102" s="10"/>
      <c r="OK102" s="10"/>
      <c r="OL102" s="10"/>
      <c r="OM102" s="10"/>
      <c r="ON102" s="10"/>
      <c r="OO102" s="10"/>
      <c r="OP102" s="10"/>
      <c r="OQ102" s="10"/>
      <c r="OR102" s="10"/>
      <c r="OS102" s="10"/>
      <c r="OT102" s="10"/>
      <c r="OU102" s="10"/>
      <c r="OV102" s="10"/>
      <c r="OW102" s="10"/>
      <c r="OX102" s="10"/>
      <c r="OY102" s="10"/>
      <c r="OZ102" s="10"/>
      <c r="PA102" s="10"/>
      <c r="PB102" s="10"/>
      <c r="PC102" s="10"/>
      <c r="PD102" s="10"/>
      <c r="PE102" s="10"/>
    </row>
    <row r="103" spans="1:421" ht="18" customHeight="1" x14ac:dyDescent="0.2">
      <c r="A103" s="273"/>
      <c r="B103" s="172"/>
      <c r="C103" s="270"/>
      <c r="D103" s="8" t="s">
        <v>2</v>
      </c>
      <c r="E103" s="146">
        <f t="shared" si="22"/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14"/>
      <c r="L103" s="14"/>
      <c r="M103" s="14"/>
      <c r="N103" s="5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  <c r="IU103" s="10"/>
      <c r="IV103" s="10"/>
      <c r="IW103" s="10"/>
      <c r="IX103" s="10"/>
      <c r="IY103" s="10"/>
      <c r="IZ103" s="10"/>
      <c r="JA103" s="10"/>
      <c r="JB103" s="10"/>
      <c r="JC103" s="10"/>
      <c r="JD103" s="10"/>
      <c r="JE103" s="10"/>
      <c r="JF103" s="10"/>
      <c r="JG103" s="10"/>
      <c r="JH103" s="10"/>
      <c r="JI103" s="10"/>
      <c r="JJ103" s="10"/>
      <c r="JK103" s="10"/>
      <c r="JL103" s="10"/>
      <c r="JM103" s="10"/>
      <c r="JN103" s="10"/>
      <c r="JO103" s="10"/>
      <c r="JP103" s="10"/>
      <c r="JQ103" s="10"/>
      <c r="JR103" s="10"/>
      <c r="JS103" s="10"/>
      <c r="JT103" s="10"/>
      <c r="JU103" s="10"/>
      <c r="JV103" s="10"/>
      <c r="JW103" s="10"/>
      <c r="JX103" s="10"/>
      <c r="JY103" s="10"/>
      <c r="JZ103" s="10"/>
      <c r="KA103" s="10"/>
      <c r="KB103" s="10"/>
      <c r="KC103" s="10"/>
      <c r="KD103" s="10"/>
      <c r="KE103" s="10"/>
      <c r="KF103" s="10"/>
      <c r="KG103" s="10"/>
      <c r="KH103" s="10"/>
      <c r="KI103" s="10"/>
      <c r="KJ103" s="10"/>
      <c r="KK103" s="10"/>
      <c r="KL103" s="10"/>
      <c r="KM103" s="10"/>
      <c r="KN103" s="10"/>
      <c r="KO103" s="10"/>
      <c r="KP103" s="10"/>
      <c r="KQ103" s="10"/>
      <c r="KR103" s="10"/>
      <c r="KS103" s="10"/>
      <c r="KT103" s="10"/>
      <c r="KU103" s="10"/>
      <c r="KV103" s="10"/>
      <c r="KW103" s="10"/>
      <c r="KX103" s="10"/>
      <c r="KY103" s="10"/>
      <c r="KZ103" s="10"/>
      <c r="LA103" s="10"/>
      <c r="LB103" s="10"/>
      <c r="LC103" s="10"/>
      <c r="LD103" s="10"/>
      <c r="LE103" s="10"/>
      <c r="LF103" s="10"/>
      <c r="LG103" s="10"/>
      <c r="LH103" s="10"/>
      <c r="LI103" s="10"/>
      <c r="LJ103" s="10"/>
      <c r="LK103" s="10"/>
      <c r="LL103" s="10"/>
      <c r="LM103" s="10"/>
      <c r="LN103" s="10"/>
      <c r="LO103" s="10"/>
      <c r="LP103" s="10"/>
      <c r="LQ103" s="10"/>
      <c r="LR103" s="10"/>
      <c r="LS103" s="10"/>
      <c r="LT103" s="10"/>
      <c r="LU103" s="10"/>
      <c r="LV103" s="10"/>
      <c r="LW103" s="10"/>
      <c r="LX103" s="10"/>
      <c r="LY103" s="10"/>
      <c r="LZ103" s="10"/>
      <c r="MA103" s="10"/>
      <c r="MB103" s="10"/>
      <c r="MC103" s="10"/>
      <c r="MD103" s="10"/>
      <c r="ME103" s="10"/>
      <c r="MF103" s="10"/>
      <c r="MG103" s="10"/>
      <c r="MH103" s="10"/>
      <c r="MI103" s="10"/>
      <c r="MJ103" s="10"/>
      <c r="MK103" s="10"/>
      <c r="ML103" s="10"/>
      <c r="MM103" s="10"/>
      <c r="MN103" s="10"/>
      <c r="MO103" s="10"/>
      <c r="MP103" s="10"/>
      <c r="MQ103" s="10"/>
      <c r="MR103" s="10"/>
      <c r="MS103" s="10"/>
      <c r="MT103" s="10"/>
      <c r="MU103" s="10"/>
      <c r="MV103" s="10"/>
      <c r="MW103" s="10"/>
      <c r="MX103" s="10"/>
      <c r="MY103" s="10"/>
      <c r="MZ103" s="10"/>
      <c r="NA103" s="10"/>
      <c r="NB103" s="10"/>
      <c r="NC103" s="10"/>
      <c r="ND103" s="10"/>
      <c r="NE103" s="10"/>
      <c r="NF103" s="10"/>
      <c r="NG103" s="10"/>
      <c r="NH103" s="10"/>
      <c r="NI103" s="10"/>
      <c r="NJ103" s="10"/>
      <c r="NK103" s="10"/>
      <c r="NL103" s="10"/>
      <c r="NM103" s="10"/>
      <c r="NN103" s="10"/>
      <c r="NO103" s="10"/>
      <c r="NP103" s="10"/>
      <c r="NQ103" s="10"/>
      <c r="NR103" s="10"/>
      <c r="NS103" s="10"/>
      <c r="NT103" s="10"/>
      <c r="NU103" s="10"/>
      <c r="NV103" s="10"/>
      <c r="NW103" s="10"/>
      <c r="NX103" s="10"/>
      <c r="NY103" s="10"/>
      <c r="NZ103" s="10"/>
      <c r="OA103" s="10"/>
      <c r="OB103" s="10"/>
      <c r="OC103" s="10"/>
      <c r="OD103" s="10"/>
      <c r="OE103" s="10"/>
      <c r="OF103" s="10"/>
      <c r="OG103" s="10"/>
      <c r="OH103" s="10"/>
      <c r="OI103" s="10"/>
      <c r="OJ103" s="10"/>
      <c r="OK103" s="10"/>
      <c r="OL103" s="10"/>
      <c r="OM103" s="10"/>
      <c r="ON103" s="10"/>
      <c r="OO103" s="10"/>
      <c r="OP103" s="10"/>
      <c r="OQ103" s="10"/>
      <c r="OR103" s="10"/>
      <c r="OS103" s="10"/>
      <c r="OT103" s="10"/>
      <c r="OU103" s="10"/>
      <c r="OV103" s="10"/>
      <c r="OW103" s="10"/>
      <c r="OX103" s="10"/>
      <c r="OY103" s="10"/>
      <c r="OZ103" s="10"/>
      <c r="PA103" s="10"/>
      <c r="PB103" s="10"/>
      <c r="PC103" s="10"/>
      <c r="PD103" s="10"/>
      <c r="PE103" s="10"/>
    </row>
    <row r="104" spans="1:421" ht="30" customHeight="1" x14ac:dyDescent="0.2">
      <c r="A104" s="273"/>
      <c r="B104" s="172"/>
      <c r="C104" s="270"/>
      <c r="D104" s="8" t="s">
        <v>6</v>
      </c>
      <c r="E104" s="146">
        <f t="shared" si="22"/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14"/>
      <c r="L104" s="135"/>
      <c r="M104" s="14"/>
      <c r="N104" s="48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  <c r="IU104" s="10"/>
      <c r="IV104" s="10"/>
      <c r="IW104" s="10"/>
      <c r="IX104" s="10"/>
      <c r="IY104" s="10"/>
      <c r="IZ104" s="10"/>
      <c r="JA104" s="10"/>
      <c r="JB104" s="10"/>
      <c r="JC104" s="10"/>
      <c r="JD104" s="10"/>
      <c r="JE104" s="10"/>
      <c r="JF104" s="10"/>
      <c r="JG104" s="10"/>
      <c r="JH104" s="10"/>
      <c r="JI104" s="10"/>
      <c r="JJ104" s="10"/>
      <c r="JK104" s="10"/>
      <c r="JL104" s="10"/>
      <c r="JM104" s="10"/>
      <c r="JN104" s="10"/>
      <c r="JO104" s="10"/>
      <c r="JP104" s="10"/>
      <c r="JQ104" s="10"/>
      <c r="JR104" s="10"/>
      <c r="JS104" s="10"/>
      <c r="JT104" s="10"/>
      <c r="JU104" s="10"/>
      <c r="JV104" s="10"/>
      <c r="JW104" s="10"/>
      <c r="JX104" s="10"/>
      <c r="JY104" s="10"/>
      <c r="JZ104" s="10"/>
      <c r="KA104" s="10"/>
      <c r="KB104" s="10"/>
      <c r="KC104" s="10"/>
      <c r="KD104" s="10"/>
      <c r="KE104" s="10"/>
      <c r="KF104" s="10"/>
      <c r="KG104" s="10"/>
      <c r="KH104" s="10"/>
      <c r="KI104" s="10"/>
      <c r="KJ104" s="10"/>
      <c r="KK104" s="10"/>
      <c r="KL104" s="10"/>
      <c r="KM104" s="10"/>
      <c r="KN104" s="10"/>
      <c r="KO104" s="10"/>
      <c r="KP104" s="10"/>
      <c r="KQ104" s="10"/>
      <c r="KR104" s="10"/>
      <c r="KS104" s="10"/>
      <c r="KT104" s="10"/>
      <c r="KU104" s="10"/>
      <c r="KV104" s="10"/>
      <c r="KW104" s="10"/>
      <c r="KX104" s="10"/>
      <c r="KY104" s="10"/>
      <c r="KZ104" s="10"/>
      <c r="LA104" s="10"/>
      <c r="LB104" s="10"/>
      <c r="LC104" s="10"/>
      <c r="LD104" s="10"/>
      <c r="LE104" s="10"/>
      <c r="LF104" s="10"/>
      <c r="LG104" s="10"/>
      <c r="LH104" s="10"/>
      <c r="LI104" s="10"/>
      <c r="LJ104" s="10"/>
      <c r="LK104" s="10"/>
      <c r="LL104" s="10"/>
      <c r="LM104" s="10"/>
      <c r="LN104" s="10"/>
      <c r="LO104" s="10"/>
      <c r="LP104" s="10"/>
      <c r="LQ104" s="10"/>
      <c r="LR104" s="10"/>
      <c r="LS104" s="10"/>
      <c r="LT104" s="10"/>
      <c r="LU104" s="10"/>
      <c r="LV104" s="10"/>
      <c r="LW104" s="10"/>
      <c r="LX104" s="10"/>
      <c r="LY104" s="10"/>
      <c r="LZ104" s="10"/>
      <c r="MA104" s="10"/>
      <c r="MB104" s="10"/>
      <c r="MC104" s="10"/>
      <c r="MD104" s="10"/>
      <c r="ME104" s="10"/>
      <c r="MF104" s="10"/>
      <c r="MG104" s="10"/>
      <c r="MH104" s="10"/>
      <c r="MI104" s="10"/>
      <c r="MJ104" s="10"/>
      <c r="MK104" s="10"/>
      <c r="ML104" s="10"/>
      <c r="MM104" s="10"/>
      <c r="MN104" s="10"/>
      <c r="MO104" s="10"/>
      <c r="MP104" s="10"/>
      <c r="MQ104" s="10"/>
      <c r="MR104" s="10"/>
      <c r="MS104" s="10"/>
      <c r="MT104" s="10"/>
      <c r="MU104" s="10"/>
      <c r="MV104" s="10"/>
      <c r="MW104" s="10"/>
      <c r="MX104" s="10"/>
      <c r="MY104" s="10"/>
      <c r="MZ104" s="10"/>
      <c r="NA104" s="10"/>
      <c r="NB104" s="10"/>
      <c r="NC104" s="10"/>
      <c r="ND104" s="10"/>
      <c r="NE104" s="10"/>
      <c r="NF104" s="10"/>
      <c r="NG104" s="10"/>
      <c r="NH104" s="10"/>
      <c r="NI104" s="10"/>
      <c r="NJ104" s="10"/>
      <c r="NK104" s="10"/>
      <c r="NL104" s="10"/>
      <c r="NM104" s="10"/>
      <c r="NN104" s="10"/>
      <c r="NO104" s="10"/>
      <c r="NP104" s="10"/>
      <c r="NQ104" s="10"/>
      <c r="NR104" s="10"/>
      <c r="NS104" s="10"/>
      <c r="NT104" s="10"/>
      <c r="NU104" s="10"/>
      <c r="NV104" s="10"/>
      <c r="NW104" s="10"/>
      <c r="NX104" s="10"/>
      <c r="NY104" s="10"/>
      <c r="NZ104" s="10"/>
      <c r="OA104" s="10"/>
      <c r="OB104" s="10"/>
      <c r="OC104" s="10"/>
      <c r="OD104" s="10"/>
      <c r="OE104" s="10"/>
      <c r="OF104" s="10"/>
      <c r="OG104" s="10"/>
      <c r="OH104" s="10"/>
      <c r="OI104" s="10"/>
      <c r="OJ104" s="10"/>
      <c r="OK104" s="10"/>
      <c r="OL104" s="10"/>
      <c r="OM104" s="10"/>
      <c r="ON104" s="10"/>
      <c r="OO104" s="10"/>
      <c r="OP104" s="10"/>
      <c r="OQ104" s="10"/>
      <c r="OR104" s="10"/>
      <c r="OS104" s="10"/>
      <c r="OT104" s="10"/>
      <c r="OU104" s="10"/>
      <c r="OV104" s="10"/>
      <c r="OW104" s="10"/>
      <c r="OX104" s="10"/>
      <c r="OY104" s="10"/>
      <c r="OZ104" s="10"/>
      <c r="PA104" s="10"/>
      <c r="PB104" s="10"/>
      <c r="PC104" s="10"/>
      <c r="PD104" s="10"/>
      <c r="PE104" s="10"/>
    </row>
    <row r="105" spans="1:421" ht="20.25" customHeight="1" x14ac:dyDescent="0.3">
      <c r="A105" s="273"/>
      <c r="B105" s="172"/>
      <c r="C105" s="270"/>
      <c r="D105" s="8" t="s">
        <v>4</v>
      </c>
      <c r="E105" s="146">
        <f t="shared" si="22"/>
        <v>17999.986499999999</v>
      </c>
      <c r="F105" s="37">
        <f>1000-0.0135</f>
        <v>999.98649999999998</v>
      </c>
      <c r="G105" s="25">
        <v>1000</v>
      </c>
      <c r="H105" s="25">
        <v>0</v>
      </c>
      <c r="I105" s="25">
        <v>0</v>
      </c>
      <c r="J105" s="25">
        <f>4000*4</f>
        <v>16000</v>
      </c>
      <c r="K105" s="14"/>
      <c r="L105" s="14"/>
      <c r="M105" s="14"/>
      <c r="N105" s="62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  <c r="IU105" s="10"/>
      <c r="IV105" s="10"/>
      <c r="IW105" s="10"/>
      <c r="IX105" s="10"/>
      <c r="IY105" s="10"/>
      <c r="IZ105" s="10"/>
      <c r="JA105" s="10"/>
      <c r="JB105" s="10"/>
      <c r="JC105" s="10"/>
      <c r="JD105" s="10"/>
      <c r="JE105" s="10"/>
      <c r="JF105" s="10"/>
      <c r="JG105" s="10"/>
      <c r="JH105" s="10"/>
      <c r="JI105" s="10"/>
      <c r="JJ105" s="10"/>
      <c r="JK105" s="10"/>
      <c r="JL105" s="10"/>
      <c r="JM105" s="10"/>
      <c r="JN105" s="10"/>
      <c r="JO105" s="10"/>
      <c r="JP105" s="10"/>
      <c r="JQ105" s="10"/>
      <c r="JR105" s="10"/>
      <c r="JS105" s="10"/>
      <c r="JT105" s="10"/>
      <c r="JU105" s="10"/>
      <c r="JV105" s="10"/>
      <c r="JW105" s="10"/>
      <c r="JX105" s="10"/>
      <c r="JY105" s="10"/>
      <c r="JZ105" s="10"/>
      <c r="KA105" s="10"/>
      <c r="KB105" s="10"/>
      <c r="KC105" s="10"/>
      <c r="KD105" s="10"/>
      <c r="KE105" s="10"/>
      <c r="KF105" s="10"/>
      <c r="KG105" s="10"/>
      <c r="KH105" s="10"/>
      <c r="KI105" s="10"/>
      <c r="KJ105" s="10"/>
      <c r="KK105" s="10"/>
      <c r="KL105" s="10"/>
      <c r="KM105" s="10"/>
      <c r="KN105" s="10"/>
      <c r="KO105" s="10"/>
      <c r="KP105" s="10"/>
      <c r="KQ105" s="10"/>
      <c r="KR105" s="10"/>
      <c r="KS105" s="10"/>
      <c r="KT105" s="10"/>
      <c r="KU105" s="10"/>
      <c r="KV105" s="10"/>
      <c r="KW105" s="10"/>
      <c r="KX105" s="10"/>
      <c r="KY105" s="10"/>
      <c r="KZ105" s="10"/>
      <c r="LA105" s="10"/>
      <c r="LB105" s="10"/>
      <c r="LC105" s="10"/>
      <c r="LD105" s="10"/>
      <c r="LE105" s="10"/>
      <c r="LF105" s="10"/>
      <c r="LG105" s="10"/>
      <c r="LH105" s="10"/>
      <c r="LI105" s="10"/>
      <c r="LJ105" s="10"/>
      <c r="LK105" s="10"/>
      <c r="LL105" s="10"/>
      <c r="LM105" s="10"/>
      <c r="LN105" s="10"/>
      <c r="LO105" s="10"/>
      <c r="LP105" s="10"/>
      <c r="LQ105" s="10"/>
      <c r="LR105" s="10"/>
      <c r="LS105" s="10"/>
      <c r="LT105" s="10"/>
      <c r="LU105" s="10"/>
      <c r="LV105" s="10"/>
      <c r="LW105" s="10"/>
      <c r="LX105" s="10"/>
      <c r="LY105" s="10"/>
      <c r="LZ105" s="10"/>
      <c r="MA105" s="10"/>
      <c r="MB105" s="10"/>
      <c r="MC105" s="10"/>
      <c r="MD105" s="10"/>
      <c r="ME105" s="10"/>
      <c r="MF105" s="10"/>
      <c r="MG105" s="10"/>
      <c r="MH105" s="10"/>
      <c r="MI105" s="10"/>
      <c r="MJ105" s="10"/>
      <c r="MK105" s="10"/>
      <c r="ML105" s="10"/>
      <c r="MM105" s="10"/>
      <c r="MN105" s="10"/>
      <c r="MO105" s="10"/>
      <c r="MP105" s="10"/>
      <c r="MQ105" s="10"/>
      <c r="MR105" s="10"/>
      <c r="MS105" s="10"/>
      <c r="MT105" s="10"/>
      <c r="MU105" s="10"/>
      <c r="MV105" s="10"/>
      <c r="MW105" s="10"/>
      <c r="MX105" s="10"/>
      <c r="MY105" s="10"/>
      <c r="MZ105" s="10"/>
      <c r="NA105" s="10"/>
      <c r="NB105" s="10"/>
      <c r="NC105" s="10"/>
      <c r="ND105" s="10"/>
      <c r="NE105" s="10"/>
      <c r="NF105" s="10"/>
      <c r="NG105" s="10"/>
      <c r="NH105" s="10"/>
      <c r="NI105" s="10"/>
      <c r="NJ105" s="10"/>
      <c r="NK105" s="10"/>
      <c r="NL105" s="10"/>
      <c r="NM105" s="10"/>
      <c r="NN105" s="10"/>
      <c r="NO105" s="10"/>
      <c r="NP105" s="10"/>
      <c r="NQ105" s="10"/>
      <c r="NR105" s="10"/>
      <c r="NS105" s="10"/>
      <c r="NT105" s="10"/>
      <c r="NU105" s="10"/>
      <c r="NV105" s="10"/>
      <c r="NW105" s="10"/>
      <c r="NX105" s="10"/>
      <c r="NY105" s="10"/>
      <c r="NZ105" s="10"/>
      <c r="OA105" s="10"/>
      <c r="OB105" s="10"/>
      <c r="OC105" s="10"/>
      <c r="OD105" s="10"/>
      <c r="OE105" s="10"/>
      <c r="OF105" s="10"/>
      <c r="OG105" s="10"/>
      <c r="OH105" s="10"/>
      <c r="OI105" s="10"/>
      <c r="OJ105" s="10"/>
      <c r="OK105" s="10"/>
      <c r="OL105" s="10"/>
      <c r="OM105" s="10"/>
      <c r="ON105" s="10"/>
      <c r="OO105" s="10"/>
      <c r="OP105" s="10"/>
      <c r="OQ105" s="10"/>
      <c r="OR105" s="10"/>
      <c r="OS105" s="10"/>
      <c r="OT105" s="10"/>
      <c r="OU105" s="10"/>
      <c r="OV105" s="10"/>
      <c r="OW105" s="10"/>
      <c r="OX105" s="10"/>
      <c r="OY105" s="10"/>
      <c r="OZ105" s="10"/>
      <c r="PA105" s="10"/>
      <c r="PB105" s="10"/>
      <c r="PC105" s="10"/>
      <c r="PD105" s="10"/>
      <c r="PE105" s="10"/>
    </row>
    <row r="106" spans="1:421" ht="33" customHeight="1" x14ac:dyDescent="0.2">
      <c r="A106" s="273"/>
      <c r="B106" s="172"/>
      <c r="C106" s="270"/>
      <c r="D106" s="8" t="s">
        <v>18</v>
      </c>
      <c r="E106" s="146">
        <f t="shared" si="22"/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14"/>
      <c r="L106" s="14"/>
      <c r="M106" s="14"/>
      <c r="N106" s="48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  <c r="IU106" s="10"/>
      <c r="IV106" s="10"/>
      <c r="IW106" s="10"/>
      <c r="IX106" s="10"/>
      <c r="IY106" s="10"/>
      <c r="IZ106" s="10"/>
      <c r="JA106" s="10"/>
      <c r="JB106" s="10"/>
      <c r="JC106" s="10"/>
      <c r="JD106" s="10"/>
      <c r="JE106" s="10"/>
      <c r="JF106" s="10"/>
      <c r="JG106" s="10"/>
      <c r="JH106" s="10"/>
      <c r="JI106" s="10"/>
      <c r="JJ106" s="10"/>
      <c r="JK106" s="10"/>
      <c r="JL106" s="10"/>
      <c r="JM106" s="10"/>
      <c r="JN106" s="10"/>
      <c r="JO106" s="10"/>
      <c r="JP106" s="10"/>
      <c r="JQ106" s="10"/>
      <c r="JR106" s="10"/>
      <c r="JS106" s="10"/>
      <c r="JT106" s="10"/>
      <c r="JU106" s="10"/>
      <c r="JV106" s="10"/>
      <c r="JW106" s="10"/>
      <c r="JX106" s="10"/>
      <c r="JY106" s="10"/>
      <c r="JZ106" s="10"/>
      <c r="KA106" s="10"/>
      <c r="KB106" s="10"/>
      <c r="KC106" s="10"/>
      <c r="KD106" s="10"/>
      <c r="KE106" s="10"/>
      <c r="KF106" s="10"/>
      <c r="KG106" s="10"/>
      <c r="KH106" s="10"/>
      <c r="KI106" s="10"/>
      <c r="KJ106" s="10"/>
      <c r="KK106" s="10"/>
      <c r="KL106" s="10"/>
      <c r="KM106" s="10"/>
      <c r="KN106" s="10"/>
      <c r="KO106" s="10"/>
      <c r="KP106" s="10"/>
      <c r="KQ106" s="10"/>
      <c r="KR106" s="10"/>
      <c r="KS106" s="10"/>
      <c r="KT106" s="10"/>
      <c r="KU106" s="10"/>
      <c r="KV106" s="10"/>
      <c r="KW106" s="10"/>
      <c r="KX106" s="10"/>
      <c r="KY106" s="10"/>
      <c r="KZ106" s="10"/>
      <c r="LA106" s="10"/>
      <c r="LB106" s="10"/>
      <c r="LC106" s="10"/>
      <c r="LD106" s="10"/>
      <c r="LE106" s="10"/>
      <c r="LF106" s="10"/>
      <c r="LG106" s="10"/>
      <c r="LH106" s="10"/>
      <c r="LI106" s="10"/>
      <c r="LJ106" s="10"/>
      <c r="LK106" s="10"/>
      <c r="LL106" s="10"/>
      <c r="LM106" s="10"/>
      <c r="LN106" s="10"/>
      <c r="LO106" s="10"/>
      <c r="LP106" s="10"/>
      <c r="LQ106" s="10"/>
      <c r="LR106" s="10"/>
      <c r="LS106" s="10"/>
      <c r="LT106" s="10"/>
      <c r="LU106" s="10"/>
      <c r="LV106" s="10"/>
      <c r="LW106" s="10"/>
      <c r="LX106" s="10"/>
      <c r="LY106" s="10"/>
      <c r="LZ106" s="10"/>
      <c r="MA106" s="10"/>
      <c r="MB106" s="10"/>
      <c r="MC106" s="10"/>
      <c r="MD106" s="10"/>
      <c r="ME106" s="10"/>
      <c r="MF106" s="10"/>
      <c r="MG106" s="10"/>
      <c r="MH106" s="10"/>
      <c r="MI106" s="10"/>
      <c r="MJ106" s="10"/>
      <c r="MK106" s="10"/>
      <c r="ML106" s="10"/>
      <c r="MM106" s="10"/>
      <c r="MN106" s="10"/>
      <c r="MO106" s="10"/>
      <c r="MP106" s="10"/>
      <c r="MQ106" s="10"/>
      <c r="MR106" s="10"/>
      <c r="MS106" s="10"/>
      <c r="MT106" s="10"/>
      <c r="MU106" s="10"/>
      <c r="MV106" s="10"/>
      <c r="MW106" s="10"/>
      <c r="MX106" s="10"/>
      <c r="MY106" s="10"/>
      <c r="MZ106" s="10"/>
      <c r="NA106" s="10"/>
      <c r="NB106" s="10"/>
      <c r="NC106" s="10"/>
      <c r="ND106" s="10"/>
      <c r="NE106" s="10"/>
      <c r="NF106" s="10"/>
      <c r="NG106" s="10"/>
      <c r="NH106" s="10"/>
      <c r="NI106" s="10"/>
      <c r="NJ106" s="10"/>
      <c r="NK106" s="10"/>
      <c r="NL106" s="10"/>
      <c r="NM106" s="10"/>
      <c r="NN106" s="10"/>
      <c r="NO106" s="10"/>
      <c r="NP106" s="10"/>
      <c r="NQ106" s="10"/>
      <c r="NR106" s="10"/>
      <c r="NS106" s="10"/>
      <c r="NT106" s="10"/>
      <c r="NU106" s="10"/>
      <c r="NV106" s="10"/>
      <c r="NW106" s="10"/>
      <c r="NX106" s="10"/>
      <c r="NY106" s="10"/>
      <c r="NZ106" s="10"/>
      <c r="OA106" s="10"/>
      <c r="OB106" s="10"/>
      <c r="OC106" s="10"/>
      <c r="OD106" s="10"/>
      <c r="OE106" s="10"/>
      <c r="OF106" s="10"/>
      <c r="OG106" s="10"/>
      <c r="OH106" s="10"/>
      <c r="OI106" s="10"/>
      <c r="OJ106" s="10"/>
      <c r="OK106" s="10"/>
      <c r="OL106" s="10"/>
      <c r="OM106" s="10"/>
      <c r="ON106" s="10"/>
      <c r="OO106" s="10"/>
      <c r="OP106" s="10"/>
      <c r="OQ106" s="10"/>
      <c r="OR106" s="10"/>
      <c r="OS106" s="10"/>
      <c r="OT106" s="10"/>
      <c r="OU106" s="10"/>
      <c r="OV106" s="10"/>
      <c r="OW106" s="10"/>
      <c r="OX106" s="10"/>
      <c r="OY106" s="10"/>
      <c r="OZ106" s="10"/>
      <c r="PA106" s="10"/>
      <c r="PB106" s="10"/>
      <c r="PC106" s="10"/>
      <c r="PD106" s="10"/>
      <c r="PE106" s="10"/>
    </row>
    <row r="107" spans="1:421" ht="19.5" customHeight="1" x14ac:dyDescent="0.2">
      <c r="A107" s="273"/>
      <c r="B107" s="172"/>
      <c r="C107" s="270"/>
      <c r="D107" s="8" t="s">
        <v>19</v>
      </c>
      <c r="E107" s="146">
        <f t="shared" si="22"/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14"/>
      <c r="L107" s="14"/>
      <c r="M107" s="14"/>
      <c r="N107" s="5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  <c r="IU107" s="10"/>
      <c r="IV107" s="10"/>
      <c r="IW107" s="10"/>
      <c r="IX107" s="10"/>
      <c r="IY107" s="10"/>
      <c r="IZ107" s="10"/>
      <c r="JA107" s="10"/>
      <c r="JB107" s="10"/>
      <c r="JC107" s="10"/>
      <c r="JD107" s="10"/>
      <c r="JE107" s="10"/>
      <c r="JF107" s="10"/>
      <c r="JG107" s="10"/>
      <c r="JH107" s="10"/>
      <c r="JI107" s="10"/>
      <c r="JJ107" s="10"/>
      <c r="JK107" s="10"/>
      <c r="JL107" s="10"/>
      <c r="JM107" s="10"/>
      <c r="JN107" s="10"/>
      <c r="JO107" s="10"/>
      <c r="JP107" s="10"/>
      <c r="JQ107" s="10"/>
      <c r="JR107" s="10"/>
      <c r="JS107" s="10"/>
      <c r="JT107" s="10"/>
      <c r="JU107" s="10"/>
      <c r="JV107" s="10"/>
      <c r="JW107" s="10"/>
      <c r="JX107" s="10"/>
      <c r="JY107" s="10"/>
      <c r="JZ107" s="10"/>
      <c r="KA107" s="10"/>
      <c r="KB107" s="10"/>
      <c r="KC107" s="10"/>
      <c r="KD107" s="10"/>
      <c r="KE107" s="10"/>
      <c r="KF107" s="10"/>
      <c r="KG107" s="10"/>
      <c r="KH107" s="10"/>
      <c r="KI107" s="10"/>
      <c r="KJ107" s="10"/>
      <c r="KK107" s="10"/>
      <c r="KL107" s="10"/>
      <c r="KM107" s="10"/>
      <c r="KN107" s="10"/>
      <c r="KO107" s="10"/>
      <c r="KP107" s="10"/>
      <c r="KQ107" s="10"/>
      <c r="KR107" s="10"/>
      <c r="KS107" s="10"/>
      <c r="KT107" s="10"/>
      <c r="KU107" s="10"/>
      <c r="KV107" s="10"/>
      <c r="KW107" s="10"/>
      <c r="KX107" s="10"/>
      <c r="KY107" s="10"/>
      <c r="KZ107" s="10"/>
      <c r="LA107" s="10"/>
      <c r="LB107" s="10"/>
      <c r="LC107" s="10"/>
      <c r="LD107" s="10"/>
      <c r="LE107" s="10"/>
      <c r="LF107" s="10"/>
      <c r="LG107" s="10"/>
      <c r="LH107" s="10"/>
      <c r="LI107" s="10"/>
      <c r="LJ107" s="10"/>
      <c r="LK107" s="10"/>
      <c r="LL107" s="10"/>
      <c r="LM107" s="10"/>
      <c r="LN107" s="10"/>
      <c r="LO107" s="10"/>
      <c r="LP107" s="10"/>
      <c r="LQ107" s="10"/>
      <c r="LR107" s="10"/>
      <c r="LS107" s="10"/>
      <c r="LT107" s="10"/>
      <c r="LU107" s="10"/>
      <c r="LV107" s="10"/>
      <c r="LW107" s="10"/>
      <c r="LX107" s="10"/>
      <c r="LY107" s="10"/>
      <c r="LZ107" s="10"/>
      <c r="MA107" s="10"/>
      <c r="MB107" s="10"/>
      <c r="MC107" s="10"/>
      <c r="MD107" s="10"/>
      <c r="ME107" s="10"/>
      <c r="MF107" s="10"/>
      <c r="MG107" s="10"/>
      <c r="MH107" s="10"/>
      <c r="MI107" s="10"/>
      <c r="MJ107" s="10"/>
      <c r="MK107" s="10"/>
      <c r="ML107" s="10"/>
      <c r="MM107" s="10"/>
      <c r="MN107" s="10"/>
      <c r="MO107" s="10"/>
      <c r="MP107" s="10"/>
      <c r="MQ107" s="10"/>
      <c r="MR107" s="10"/>
      <c r="MS107" s="10"/>
      <c r="MT107" s="10"/>
      <c r="MU107" s="10"/>
      <c r="MV107" s="10"/>
      <c r="MW107" s="10"/>
      <c r="MX107" s="10"/>
      <c r="MY107" s="10"/>
      <c r="MZ107" s="10"/>
      <c r="NA107" s="10"/>
      <c r="NB107" s="10"/>
      <c r="NC107" s="10"/>
      <c r="ND107" s="10"/>
      <c r="NE107" s="10"/>
      <c r="NF107" s="10"/>
      <c r="NG107" s="10"/>
      <c r="NH107" s="10"/>
      <c r="NI107" s="10"/>
      <c r="NJ107" s="10"/>
      <c r="NK107" s="10"/>
      <c r="NL107" s="10"/>
      <c r="NM107" s="10"/>
      <c r="NN107" s="10"/>
      <c r="NO107" s="10"/>
      <c r="NP107" s="10"/>
      <c r="NQ107" s="10"/>
      <c r="NR107" s="10"/>
      <c r="NS107" s="10"/>
      <c r="NT107" s="10"/>
      <c r="NU107" s="10"/>
      <c r="NV107" s="10"/>
      <c r="NW107" s="10"/>
      <c r="NX107" s="10"/>
      <c r="NY107" s="10"/>
      <c r="NZ107" s="10"/>
      <c r="OA107" s="10"/>
      <c r="OB107" s="10"/>
      <c r="OC107" s="10"/>
      <c r="OD107" s="10"/>
      <c r="OE107" s="10"/>
      <c r="OF107" s="10"/>
      <c r="OG107" s="10"/>
      <c r="OH107" s="10"/>
      <c r="OI107" s="10"/>
      <c r="OJ107" s="10"/>
      <c r="OK107" s="10"/>
      <c r="OL107" s="10"/>
      <c r="OM107" s="10"/>
      <c r="ON107" s="10"/>
      <c r="OO107" s="10"/>
      <c r="OP107" s="10"/>
      <c r="OQ107" s="10"/>
      <c r="OR107" s="10"/>
      <c r="OS107" s="10"/>
      <c r="OT107" s="10"/>
      <c r="OU107" s="10"/>
      <c r="OV107" s="10"/>
      <c r="OW107" s="10"/>
      <c r="OX107" s="10"/>
      <c r="OY107" s="10"/>
      <c r="OZ107" s="10"/>
      <c r="PA107" s="10"/>
      <c r="PB107" s="10"/>
      <c r="PC107" s="10"/>
      <c r="PD107" s="10"/>
      <c r="PE107" s="10"/>
    </row>
    <row r="108" spans="1:421" ht="27" customHeight="1" x14ac:dyDescent="0.2">
      <c r="A108" s="273"/>
      <c r="B108" s="172"/>
      <c r="C108" s="271"/>
      <c r="D108" s="8" t="s">
        <v>7</v>
      </c>
      <c r="E108" s="146">
        <f t="shared" ref="E108:E115" si="24">SUM(F108:J108)</f>
        <v>5000</v>
      </c>
      <c r="F108" s="37">
        <v>0</v>
      </c>
      <c r="G108" s="25">
        <v>1000</v>
      </c>
      <c r="H108" s="25">
        <v>2000</v>
      </c>
      <c r="I108" s="25">
        <v>2000</v>
      </c>
      <c r="J108" s="25">
        <v>0</v>
      </c>
      <c r="K108" s="14"/>
      <c r="L108" s="14"/>
      <c r="M108" s="14"/>
      <c r="N108" s="5"/>
      <c r="O108" s="46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  <c r="IU108" s="10"/>
      <c r="IV108" s="10"/>
      <c r="IW108" s="10"/>
      <c r="IX108" s="10"/>
      <c r="IY108" s="10"/>
      <c r="IZ108" s="10"/>
      <c r="JA108" s="10"/>
      <c r="JB108" s="10"/>
      <c r="JC108" s="10"/>
      <c r="JD108" s="10"/>
      <c r="JE108" s="10"/>
      <c r="JF108" s="10"/>
      <c r="JG108" s="10"/>
      <c r="JH108" s="10"/>
      <c r="JI108" s="10"/>
      <c r="JJ108" s="10"/>
      <c r="JK108" s="10"/>
      <c r="JL108" s="10"/>
      <c r="JM108" s="10"/>
      <c r="JN108" s="10"/>
      <c r="JO108" s="10"/>
      <c r="JP108" s="10"/>
      <c r="JQ108" s="10"/>
      <c r="JR108" s="10"/>
      <c r="JS108" s="10"/>
      <c r="JT108" s="10"/>
      <c r="JU108" s="10"/>
      <c r="JV108" s="10"/>
      <c r="JW108" s="10"/>
      <c r="JX108" s="10"/>
      <c r="JY108" s="10"/>
      <c r="JZ108" s="10"/>
      <c r="KA108" s="10"/>
      <c r="KB108" s="10"/>
      <c r="KC108" s="10"/>
      <c r="KD108" s="10"/>
      <c r="KE108" s="10"/>
      <c r="KF108" s="10"/>
      <c r="KG108" s="10"/>
      <c r="KH108" s="10"/>
      <c r="KI108" s="10"/>
      <c r="KJ108" s="10"/>
      <c r="KK108" s="10"/>
      <c r="KL108" s="10"/>
      <c r="KM108" s="10"/>
      <c r="KN108" s="10"/>
      <c r="KO108" s="10"/>
      <c r="KP108" s="10"/>
      <c r="KQ108" s="10"/>
      <c r="KR108" s="10"/>
      <c r="KS108" s="10"/>
      <c r="KT108" s="10"/>
      <c r="KU108" s="10"/>
      <c r="KV108" s="10"/>
      <c r="KW108" s="10"/>
      <c r="KX108" s="10"/>
      <c r="KY108" s="10"/>
      <c r="KZ108" s="10"/>
      <c r="LA108" s="10"/>
      <c r="LB108" s="10"/>
      <c r="LC108" s="10"/>
      <c r="LD108" s="10"/>
      <c r="LE108" s="10"/>
      <c r="LF108" s="10"/>
      <c r="LG108" s="10"/>
      <c r="LH108" s="10"/>
      <c r="LI108" s="10"/>
      <c r="LJ108" s="10"/>
      <c r="LK108" s="10"/>
      <c r="LL108" s="10"/>
      <c r="LM108" s="10"/>
      <c r="LN108" s="10"/>
      <c r="LO108" s="10"/>
      <c r="LP108" s="10"/>
      <c r="LQ108" s="10"/>
      <c r="LR108" s="10"/>
      <c r="LS108" s="10"/>
      <c r="LT108" s="10"/>
      <c r="LU108" s="10"/>
      <c r="LV108" s="10"/>
      <c r="LW108" s="10"/>
      <c r="LX108" s="10"/>
      <c r="LY108" s="10"/>
      <c r="LZ108" s="10"/>
      <c r="MA108" s="10"/>
      <c r="MB108" s="10"/>
      <c r="MC108" s="10"/>
      <c r="MD108" s="10"/>
      <c r="ME108" s="10"/>
      <c r="MF108" s="10"/>
      <c r="MG108" s="10"/>
      <c r="MH108" s="10"/>
      <c r="MI108" s="10"/>
      <c r="MJ108" s="10"/>
      <c r="MK108" s="10"/>
      <c r="ML108" s="10"/>
      <c r="MM108" s="10"/>
      <c r="MN108" s="10"/>
      <c r="MO108" s="10"/>
      <c r="MP108" s="10"/>
      <c r="MQ108" s="10"/>
      <c r="MR108" s="10"/>
      <c r="MS108" s="10"/>
      <c r="MT108" s="10"/>
      <c r="MU108" s="10"/>
      <c r="MV108" s="10"/>
      <c r="MW108" s="10"/>
      <c r="MX108" s="10"/>
      <c r="MY108" s="10"/>
      <c r="MZ108" s="10"/>
      <c r="NA108" s="10"/>
      <c r="NB108" s="10"/>
      <c r="NC108" s="10"/>
      <c r="ND108" s="10"/>
      <c r="NE108" s="10"/>
      <c r="NF108" s="10"/>
      <c r="NG108" s="10"/>
      <c r="NH108" s="10"/>
      <c r="NI108" s="10"/>
      <c r="NJ108" s="10"/>
      <c r="NK108" s="10"/>
      <c r="NL108" s="10"/>
      <c r="NM108" s="10"/>
      <c r="NN108" s="10"/>
      <c r="NO108" s="10"/>
      <c r="NP108" s="10"/>
      <c r="NQ108" s="10"/>
      <c r="NR108" s="10"/>
      <c r="NS108" s="10"/>
      <c r="NT108" s="10"/>
      <c r="NU108" s="10"/>
      <c r="NV108" s="10"/>
      <c r="NW108" s="10"/>
      <c r="NX108" s="10"/>
      <c r="NY108" s="10"/>
      <c r="NZ108" s="10"/>
      <c r="OA108" s="10"/>
      <c r="OB108" s="10"/>
      <c r="OC108" s="10"/>
      <c r="OD108" s="10"/>
      <c r="OE108" s="10"/>
      <c r="OF108" s="10"/>
      <c r="OG108" s="10"/>
      <c r="OH108" s="10"/>
      <c r="OI108" s="10"/>
      <c r="OJ108" s="10"/>
      <c r="OK108" s="10"/>
      <c r="OL108" s="10"/>
      <c r="OM108" s="10"/>
      <c r="ON108" s="10"/>
      <c r="OO108" s="10"/>
      <c r="OP108" s="10"/>
      <c r="OQ108" s="10"/>
      <c r="OR108" s="10"/>
      <c r="OS108" s="10"/>
      <c r="OT108" s="10"/>
      <c r="OU108" s="10"/>
      <c r="OV108" s="10"/>
      <c r="OW108" s="10"/>
      <c r="OX108" s="10"/>
      <c r="OY108" s="10"/>
      <c r="OZ108" s="10"/>
      <c r="PA108" s="10"/>
      <c r="PB108" s="10"/>
      <c r="PC108" s="10"/>
      <c r="PD108" s="10"/>
      <c r="PE108" s="10"/>
    </row>
    <row r="109" spans="1:421" ht="27" customHeight="1" x14ac:dyDescent="0.2">
      <c r="A109" s="273"/>
      <c r="B109" s="172"/>
      <c r="C109" s="269" t="s">
        <v>79</v>
      </c>
      <c r="D109" s="9" t="s">
        <v>1</v>
      </c>
      <c r="E109" s="145">
        <f t="shared" si="24"/>
        <v>121387.5705</v>
      </c>
      <c r="F109" s="45">
        <f>F110+F111+F112+F113+F114+F115</f>
        <v>12202.8685</v>
      </c>
      <c r="G109" s="38">
        <f>G110+G111+G112+G113+G114+G115</f>
        <v>13883.9</v>
      </c>
      <c r="H109" s="38">
        <f>H110+H111+H112+H113+H114+H115</f>
        <v>15836.9</v>
      </c>
      <c r="I109" s="38">
        <f>I110+I111+I112+I113+I114+I115</f>
        <v>15836.9</v>
      </c>
      <c r="J109" s="38">
        <f>J110+J111+J112+J113+J114+J115</f>
        <v>63627.002000000008</v>
      </c>
      <c r="K109" s="14"/>
      <c r="L109" s="14"/>
      <c r="M109" s="14"/>
      <c r="N109" s="5"/>
      <c r="O109" s="46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  <c r="IU109" s="10"/>
      <c r="IV109" s="10"/>
      <c r="IW109" s="10"/>
      <c r="IX109" s="10"/>
      <c r="IY109" s="10"/>
      <c r="IZ109" s="10"/>
      <c r="JA109" s="10"/>
      <c r="JB109" s="10"/>
      <c r="JC109" s="10"/>
      <c r="JD109" s="10"/>
      <c r="JE109" s="10"/>
      <c r="JF109" s="10"/>
      <c r="JG109" s="10"/>
      <c r="JH109" s="10"/>
      <c r="JI109" s="10"/>
      <c r="JJ109" s="10"/>
      <c r="JK109" s="10"/>
      <c r="JL109" s="10"/>
      <c r="JM109" s="10"/>
      <c r="JN109" s="10"/>
      <c r="JO109" s="10"/>
      <c r="JP109" s="10"/>
      <c r="JQ109" s="10"/>
      <c r="JR109" s="10"/>
      <c r="JS109" s="10"/>
      <c r="JT109" s="10"/>
      <c r="JU109" s="10"/>
      <c r="JV109" s="10"/>
      <c r="JW109" s="10"/>
      <c r="JX109" s="10"/>
      <c r="JY109" s="10"/>
      <c r="JZ109" s="10"/>
      <c r="KA109" s="10"/>
      <c r="KB109" s="10"/>
      <c r="KC109" s="10"/>
      <c r="KD109" s="10"/>
      <c r="KE109" s="10"/>
      <c r="KF109" s="10"/>
      <c r="KG109" s="10"/>
      <c r="KH109" s="10"/>
      <c r="KI109" s="10"/>
      <c r="KJ109" s="10"/>
      <c r="KK109" s="10"/>
      <c r="KL109" s="10"/>
      <c r="KM109" s="10"/>
      <c r="KN109" s="10"/>
      <c r="KO109" s="10"/>
      <c r="KP109" s="10"/>
      <c r="KQ109" s="10"/>
      <c r="KR109" s="10"/>
      <c r="KS109" s="10"/>
      <c r="KT109" s="10"/>
      <c r="KU109" s="10"/>
      <c r="KV109" s="10"/>
      <c r="KW109" s="10"/>
      <c r="KX109" s="10"/>
      <c r="KY109" s="10"/>
      <c r="KZ109" s="10"/>
      <c r="LA109" s="10"/>
      <c r="LB109" s="10"/>
      <c r="LC109" s="10"/>
      <c r="LD109" s="10"/>
      <c r="LE109" s="10"/>
      <c r="LF109" s="10"/>
      <c r="LG109" s="10"/>
      <c r="LH109" s="10"/>
      <c r="LI109" s="10"/>
      <c r="LJ109" s="10"/>
      <c r="LK109" s="10"/>
      <c r="LL109" s="10"/>
      <c r="LM109" s="10"/>
      <c r="LN109" s="10"/>
      <c r="LO109" s="10"/>
      <c r="LP109" s="10"/>
      <c r="LQ109" s="10"/>
      <c r="LR109" s="10"/>
      <c r="LS109" s="10"/>
      <c r="LT109" s="10"/>
      <c r="LU109" s="10"/>
      <c r="LV109" s="10"/>
      <c r="LW109" s="10"/>
      <c r="LX109" s="10"/>
      <c r="LY109" s="10"/>
      <c r="LZ109" s="10"/>
      <c r="MA109" s="10"/>
      <c r="MB109" s="10"/>
      <c r="MC109" s="10"/>
      <c r="MD109" s="10"/>
      <c r="ME109" s="10"/>
      <c r="MF109" s="10"/>
      <c r="MG109" s="10"/>
      <c r="MH109" s="10"/>
      <c r="MI109" s="10"/>
      <c r="MJ109" s="10"/>
      <c r="MK109" s="10"/>
      <c r="ML109" s="10"/>
      <c r="MM109" s="10"/>
      <c r="MN109" s="10"/>
      <c r="MO109" s="10"/>
      <c r="MP109" s="10"/>
      <c r="MQ109" s="10"/>
      <c r="MR109" s="10"/>
      <c r="MS109" s="10"/>
      <c r="MT109" s="10"/>
      <c r="MU109" s="10"/>
      <c r="MV109" s="10"/>
      <c r="MW109" s="10"/>
      <c r="MX109" s="10"/>
      <c r="MY109" s="10"/>
      <c r="MZ109" s="10"/>
      <c r="NA109" s="10"/>
      <c r="NB109" s="10"/>
      <c r="NC109" s="10"/>
      <c r="ND109" s="10"/>
      <c r="NE109" s="10"/>
      <c r="NF109" s="10"/>
      <c r="NG109" s="10"/>
      <c r="NH109" s="10"/>
      <c r="NI109" s="10"/>
      <c r="NJ109" s="10"/>
      <c r="NK109" s="10"/>
      <c r="NL109" s="10"/>
      <c r="NM109" s="10"/>
      <c r="NN109" s="10"/>
      <c r="NO109" s="10"/>
      <c r="NP109" s="10"/>
      <c r="NQ109" s="10"/>
      <c r="NR109" s="10"/>
      <c r="NS109" s="10"/>
      <c r="NT109" s="10"/>
      <c r="NU109" s="10"/>
      <c r="NV109" s="10"/>
      <c r="NW109" s="10"/>
      <c r="NX109" s="10"/>
      <c r="NY109" s="10"/>
      <c r="NZ109" s="10"/>
      <c r="OA109" s="10"/>
      <c r="OB109" s="10"/>
      <c r="OC109" s="10"/>
      <c r="OD109" s="10"/>
      <c r="OE109" s="10"/>
      <c r="OF109" s="10"/>
      <c r="OG109" s="10"/>
      <c r="OH109" s="10"/>
      <c r="OI109" s="10"/>
      <c r="OJ109" s="10"/>
      <c r="OK109" s="10"/>
      <c r="OL109" s="10"/>
      <c r="OM109" s="10"/>
      <c r="ON109" s="10"/>
      <c r="OO109" s="10"/>
      <c r="OP109" s="10"/>
      <c r="OQ109" s="10"/>
      <c r="OR109" s="10"/>
      <c r="OS109" s="10"/>
      <c r="OT109" s="10"/>
      <c r="OU109" s="10"/>
      <c r="OV109" s="10"/>
      <c r="OW109" s="10"/>
      <c r="OX109" s="10"/>
      <c r="OY109" s="10"/>
      <c r="OZ109" s="10"/>
      <c r="PA109" s="10"/>
      <c r="PB109" s="10"/>
      <c r="PC109" s="10"/>
      <c r="PD109" s="10"/>
      <c r="PE109" s="10"/>
    </row>
    <row r="110" spans="1:421" ht="27" customHeight="1" x14ac:dyDescent="0.2">
      <c r="A110" s="273"/>
      <c r="B110" s="172"/>
      <c r="C110" s="270"/>
      <c r="D110" s="8" t="s">
        <v>2</v>
      </c>
      <c r="E110" s="146">
        <f t="shared" si="24"/>
        <v>0</v>
      </c>
      <c r="F110" s="37">
        <v>0</v>
      </c>
      <c r="G110" s="25">
        <v>0</v>
      </c>
      <c r="H110" s="25">
        <v>0</v>
      </c>
      <c r="I110" s="25">
        <v>0</v>
      </c>
      <c r="J110" s="25">
        <v>0</v>
      </c>
      <c r="K110" s="14"/>
      <c r="L110" s="14"/>
      <c r="M110" s="14"/>
      <c r="N110" s="5"/>
      <c r="O110" s="46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  <c r="IU110" s="10"/>
      <c r="IV110" s="10"/>
      <c r="IW110" s="10"/>
      <c r="IX110" s="10"/>
      <c r="IY110" s="10"/>
      <c r="IZ110" s="10"/>
      <c r="JA110" s="10"/>
      <c r="JB110" s="10"/>
      <c r="JC110" s="10"/>
      <c r="JD110" s="10"/>
      <c r="JE110" s="10"/>
      <c r="JF110" s="10"/>
      <c r="JG110" s="10"/>
      <c r="JH110" s="10"/>
      <c r="JI110" s="10"/>
      <c r="JJ110" s="10"/>
      <c r="JK110" s="10"/>
      <c r="JL110" s="10"/>
      <c r="JM110" s="10"/>
      <c r="JN110" s="10"/>
      <c r="JO110" s="10"/>
      <c r="JP110" s="10"/>
      <c r="JQ110" s="10"/>
      <c r="JR110" s="10"/>
      <c r="JS110" s="10"/>
      <c r="JT110" s="10"/>
      <c r="JU110" s="10"/>
      <c r="JV110" s="10"/>
      <c r="JW110" s="10"/>
      <c r="JX110" s="10"/>
      <c r="JY110" s="10"/>
      <c r="JZ110" s="10"/>
      <c r="KA110" s="10"/>
      <c r="KB110" s="10"/>
      <c r="KC110" s="10"/>
      <c r="KD110" s="10"/>
      <c r="KE110" s="10"/>
      <c r="KF110" s="10"/>
      <c r="KG110" s="10"/>
      <c r="KH110" s="10"/>
      <c r="KI110" s="10"/>
      <c r="KJ110" s="10"/>
      <c r="KK110" s="10"/>
      <c r="KL110" s="10"/>
      <c r="KM110" s="10"/>
      <c r="KN110" s="10"/>
      <c r="KO110" s="10"/>
      <c r="KP110" s="10"/>
      <c r="KQ110" s="10"/>
      <c r="KR110" s="10"/>
      <c r="KS110" s="10"/>
      <c r="KT110" s="10"/>
      <c r="KU110" s="10"/>
      <c r="KV110" s="10"/>
      <c r="KW110" s="10"/>
      <c r="KX110" s="10"/>
      <c r="KY110" s="10"/>
      <c r="KZ110" s="10"/>
      <c r="LA110" s="10"/>
      <c r="LB110" s="10"/>
      <c r="LC110" s="10"/>
      <c r="LD110" s="10"/>
      <c r="LE110" s="10"/>
      <c r="LF110" s="10"/>
      <c r="LG110" s="10"/>
      <c r="LH110" s="10"/>
      <c r="LI110" s="10"/>
      <c r="LJ110" s="10"/>
      <c r="LK110" s="10"/>
      <c r="LL110" s="10"/>
      <c r="LM110" s="10"/>
      <c r="LN110" s="10"/>
      <c r="LO110" s="10"/>
      <c r="LP110" s="10"/>
      <c r="LQ110" s="10"/>
      <c r="LR110" s="10"/>
      <c r="LS110" s="10"/>
      <c r="LT110" s="10"/>
      <c r="LU110" s="10"/>
      <c r="LV110" s="10"/>
      <c r="LW110" s="10"/>
      <c r="LX110" s="10"/>
      <c r="LY110" s="10"/>
      <c r="LZ110" s="10"/>
      <c r="MA110" s="10"/>
      <c r="MB110" s="10"/>
      <c r="MC110" s="10"/>
      <c r="MD110" s="10"/>
      <c r="ME110" s="10"/>
      <c r="MF110" s="10"/>
      <c r="MG110" s="10"/>
      <c r="MH110" s="10"/>
      <c r="MI110" s="10"/>
      <c r="MJ110" s="10"/>
      <c r="MK110" s="10"/>
      <c r="ML110" s="10"/>
      <c r="MM110" s="10"/>
      <c r="MN110" s="10"/>
      <c r="MO110" s="10"/>
      <c r="MP110" s="10"/>
      <c r="MQ110" s="10"/>
      <c r="MR110" s="10"/>
      <c r="MS110" s="10"/>
      <c r="MT110" s="10"/>
      <c r="MU110" s="10"/>
      <c r="MV110" s="10"/>
      <c r="MW110" s="10"/>
      <c r="MX110" s="10"/>
      <c r="MY110" s="10"/>
      <c r="MZ110" s="10"/>
      <c r="NA110" s="10"/>
      <c r="NB110" s="10"/>
      <c r="NC110" s="10"/>
      <c r="ND110" s="10"/>
      <c r="NE110" s="10"/>
      <c r="NF110" s="10"/>
      <c r="NG110" s="10"/>
      <c r="NH110" s="10"/>
      <c r="NI110" s="10"/>
      <c r="NJ110" s="10"/>
      <c r="NK110" s="10"/>
      <c r="NL110" s="10"/>
      <c r="NM110" s="10"/>
      <c r="NN110" s="10"/>
      <c r="NO110" s="10"/>
      <c r="NP110" s="10"/>
      <c r="NQ110" s="10"/>
      <c r="NR110" s="10"/>
      <c r="NS110" s="10"/>
      <c r="NT110" s="10"/>
      <c r="NU110" s="10"/>
      <c r="NV110" s="10"/>
      <c r="NW110" s="10"/>
      <c r="NX110" s="10"/>
      <c r="NY110" s="10"/>
      <c r="NZ110" s="10"/>
      <c r="OA110" s="10"/>
      <c r="OB110" s="10"/>
      <c r="OC110" s="10"/>
      <c r="OD110" s="10"/>
      <c r="OE110" s="10"/>
      <c r="OF110" s="10"/>
      <c r="OG110" s="10"/>
      <c r="OH110" s="10"/>
      <c r="OI110" s="10"/>
      <c r="OJ110" s="10"/>
      <c r="OK110" s="10"/>
      <c r="OL110" s="10"/>
      <c r="OM110" s="10"/>
      <c r="ON110" s="10"/>
      <c r="OO110" s="10"/>
      <c r="OP110" s="10"/>
      <c r="OQ110" s="10"/>
      <c r="OR110" s="10"/>
      <c r="OS110" s="10"/>
      <c r="OT110" s="10"/>
      <c r="OU110" s="10"/>
      <c r="OV110" s="10"/>
      <c r="OW110" s="10"/>
      <c r="OX110" s="10"/>
      <c r="OY110" s="10"/>
      <c r="OZ110" s="10"/>
      <c r="PA110" s="10"/>
      <c r="PB110" s="10"/>
      <c r="PC110" s="10"/>
      <c r="PD110" s="10"/>
      <c r="PE110" s="10"/>
    </row>
    <row r="111" spans="1:421" ht="27" customHeight="1" x14ac:dyDescent="0.2">
      <c r="A111" s="273"/>
      <c r="B111" s="172"/>
      <c r="C111" s="270"/>
      <c r="D111" s="8" t="s">
        <v>6</v>
      </c>
      <c r="E111" s="146">
        <f t="shared" si="24"/>
        <v>0</v>
      </c>
      <c r="F111" s="37">
        <v>0</v>
      </c>
      <c r="G111" s="25">
        <v>0</v>
      </c>
      <c r="H111" s="25">
        <v>0</v>
      </c>
      <c r="I111" s="25">
        <v>0</v>
      </c>
      <c r="J111" s="25">
        <v>0</v>
      </c>
      <c r="K111" s="14"/>
      <c r="L111" s="14"/>
      <c r="M111" s="14"/>
      <c r="N111" s="5"/>
      <c r="O111" s="46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  <c r="IU111" s="10"/>
      <c r="IV111" s="10"/>
      <c r="IW111" s="10"/>
      <c r="IX111" s="10"/>
      <c r="IY111" s="10"/>
      <c r="IZ111" s="10"/>
      <c r="JA111" s="10"/>
      <c r="JB111" s="10"/>
      <c r="JC111" s="10"/>
      <c r="JD111" s="10"/>
      <c r="JE111" s="10"/>
      <c r="JF111" s="10"/>
      <c r="JG111" s="10"/>
      <c r="JH111" s="10"/>
      <c r="JI111" s="10"/>
      <c r="JJ111" s="10"/>
      <c r="JK111" s="10"/>
      <c r="JL111" s="10"/>
      <c r="JM111" s="10"/>
      <c r="JN111" s="10"/>
      <c r="JO111" s="10"/>
      <c r="JP111" s="10"/>
      <c r="JQ111" s="10"/>
      <c r="JR111" s="10"/>
      <c r="JS111" s="10"/>
      <c r="JT111" s="10"/>
      <c r="JU111" s="10"/>
      <c r="JV111" s="10"/>
      <c r="JW111" s="10"/>
      <c r="JX111" s="10"/>
      <c r="JY111" s="10"/>
      <c r="JZ111" s="10"/>
      <c r="KA111" s="10"/>
      <c r="KB111" s="10"/>
      <c r="KC111" s="10"/>
      <c r="KD111" s="10"/>
      <c r="KE111" s="10"/>
      <c r="KF111" s="10"/>
      <c r="KG111" s="10"/>
      <c r="KH111" s="10"/>
      <c r="KI111" s="10"/>
      <c r="KJ111" s="10"/>
      <c r="KK111" s="10"/>
      <c r="KL111" s="10"/>
      <c r="KM111" s="10"/>
      <c r="KN111" s="10"/>
      <c r="KO111" s="10"/>
      <c r="KP111" s="10"/>
      <c r="KQ111" s="10"/>
      <c r="KR111" s="10"/>
      <c r="KS111" s="10"/>
      <c r="KT111" s="10"/>
      <c r="KU111" s="10"/>
      <c r="KV111" s="10"/>
      <c r="KW111" s="10"/>
      <c r="KX111" s="10"/>
      <c r="KY111" s="10"/>
      <c r="KZ111" s="10"/>
      <c r="LA111" s="10"/>
      <c r="LB111" s="10"/>
      <c r="LC111" s="10"/>
      <c r="LD111" s="10"/>
      <c r="LE111" s="10"/>
      <c r="LF111" s="10"/>
      <c r="LG111" s="10"/>
      <c r="LH111" s="10"/>
      <c r="LI111" s="10"/>
      <c r="LJ111" s="10"/>
      <c r="LK111" s="10"/>
      <c r="LL111" s="10"/>
      <c r="LM111" s="10"/>
      <c r="LN111" s="10"/>
      <c r="LO111" s="10"/>
      <c r="LP111" s="10"/>
      <c r="LQ111" s="10"/>
      <c r="LR111" s="10"/>
      <c r="LS111" s="10"/>
      <c r="LT111" s="10"/>
      <c r="LU111" s="10"/>
      <c r="LV111" s="10"/>
      <c r="LW111" s="10"/>
      <c r="LX111" s="10"/>
      <c r="LY111" s="10"/>
      <c r="LZ111" s="10"/>
      <c r="MA111" s="10"/>
      <c r="MB111" s="10"/>
      <c r="MC111" s="10"/>
      <c r="MD111" s="10"/>
      <c r="ME111" s="10"/>
      <c r="MF111" s="10"/>
      <c r="MG111" s="10"/>
      <c r="MH111" s="10"/>
      <c r="MI111" s="10"/>
      <c r="MJ111" s="10"/>
      <c r="MK111" s="10"/>
      <c r="ML111" s="10"/>
      <c r="MM111" s="10"/>
      <c r="MN111" s="10"/>
      <c r="MO111" s="10"/>
      <c r="MP111" s="10"/>
      <c r="MQ111" s="10"/>
      <c r="MR111" s="10"/>
      <c r="MS111" s="10"/>
      <c r="MT111" s="10"/>
      <c r="MU111" s="10"/>
      <c r="MV111" s="10"/>
      <c r="MW111" s="10"/>
      <c r="MX111" s="10"/>
      <c r="MY111" s="10"/>
      <c r="MZ111" s="10"/>
      <c r="NA111" s="10"/>
      <c r="NB111" s="10"/>
      <c r="NC111" s="10"/>
      <c r="ND111" s="10"/>
      <c r="NE111" s="10"/>
      <c r="NF111" s="10"/>
      <c r="NG111" s="10"/>
      <c r="NH111" s="10"/>
      <c r="NI111" s="10"/>
      <c r="NJ111" s="10"/>
      <c r="NK111" s="10"/>
      <c r="NL111" s="10"/>
      <c r="NM111" s="10"/>
      <c r="NN111" s="10"/>
      <c r="NO111" s="10"/>
      <c r="NP111" s="10"/>
      <c r="NQ111" s="10"/>
      <c r="NR111" s="10"/>
      <c r="NS111" s="10"/>
      <c r="NT111" s="10"/>
      <c r="NU111" s="10"/>
      <c r="NV111" s="10"/>
      <c r="NW111" s="10"/>
      <c r="NX111" s="10"/>
      <c r="NY111" s="10"/>
      <c r="NZ111" s="10"/>
      <c r="OA111" s="10"/>
      <c r="OB111" s="10"/>
      <c r="OC111" s="10"/>
      <c r="OD111" s="10"/>
      <c r="OE111" s="10"/>
      <c r="OF111" s="10"/>
      <c r="OG111" s="10"/>
      <c r="OH111" s="10"/>
      <c r="OI111" s="10"/>
      <c r="OJ111" s="10"/>
      <c r="OK111" s="10"/>
      <c r="OL111" s="10"/>
      <c r="OM111" s="10"/>
      <c r="ON111" s="10"/>
      <c r="OO111" s="10"/>
      <c r="OP111" s="10"/>
      <c r="OQ111" s="10"/>
      <c r="OR111" s="10"/>
      <c r="OS111" s="10"/>
      <c r="OT111" s="10"/>
      <c r="OU111" s="10"/>
      <c r="OV111" s="10"/>
      <c r="OW111" s="10"/>
      <c r="OX111" s="10"/>
      <c r="OY111" s="10"/>
      <c r="OZ111" s="10"/>
      <c r="PA111" s="10"/>
      <c r="PB111" s="10"/>
      <c r="PC111" s="10"/>
      <c r="PD111" s="10"/>
      <c r="PE111" s="10"/>
    </row>
    <row r="112" spans="1:421" ht="27" customHeight="1" x14ac:dyDescent="0.2">
      <c r="A112" s="273"/>
      <c r="B112" s="172"/>
      <c r="C112" s="270"/>
      <c r="D112" s="8" t="s">
        <v>4</v>
      </c>
      <c r="E112" s="146">
        <f t="shared" si="24"/>
        <v>97452.442500000005</v>
      </c>
      <c r="F112" s="37">
        <f>12202.8685</f>
        <v>12202.8685</v>
      </c>
      <c r="G112" s="25">
        <f>15836.9-1953</f>
        <v>13883.9</v>
      </c>
      <c r="H112" s="25">
        <f>15836.9</f>
        <v>15836.9</v>
      </c>
      <c r="I112" s="25">
        <f>15836.9</f>
        <v>15836.9</v>
      </c>
      <c r="J112" s="25">
        <f>39691.874</f>
        <v>39691.874000000003</v>
      </c>
      <c r="K112" s="14"/>
      <c r="L112" s="14"/>
      <c r="M112" s="14"/>
      <c r="N112" s="5"/>
      <c r="O112" s="46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  <c r="IU112" s="10"/>
      <c r="IV112" s="10"/>
      <c r="IW112" s="10"/>
      <c r="IX112" s="10"/>
      <c r="IY112" s="10"/>
      <c r="IZ112" s="10"/>
      <c r="JA112" s="10"/>
      <c r="JB112" s="10"/>
      <c r="JC112" s="10"/>
      <c r="JD112" s="10"/>
      <c r="JE112" s="10"/>
      <c r="JF112" s="10"/>
      <c r="JG112" s="10"/>
      <c r="JH112" s="10"/>
      <c r="JI112" s="10"/>
      <c r="JJ112" s="10"/>
      <c r="JK112" s="10"/>
      <c r="JL112" s="10"/>
      <c r="JM112" s="10"/>
      <c r="JN112" s="10"/>
      <c r="JO112" s="10"/>
      <c r="JP112" s="10"/>
      <c r="JQ112" s="10"/>
      <c r="JR112" s="10"/>
      <c r="JS112" s="10"/>
      <c r="JT112" s="10"/>
      <c r="JU112" s="10"/>
      <c r="JV112" s="10"/>
      <c r="JW112" s="10"/>
      <c r="JX112" s="10"/>
      <c r="JY112" s="10"/>
      <c r="JZ112" s="10"/>
      <c r="KA112" s="10"/>
      <c r="KB112" s="10"/>
      <c r="KC112" s="10"/>
      <c r="KD112" s="10"/>
      <c r="KE112" s="10"/>
      <c r="KF112" s="10"/>
      <c r="KG112" s="10"/>
      <c r="KH112" s="10"/>
      <c r="KI112" s="10"/>
      <c r="KJ112" s="10"/>
      <c r="KK112" s="10"/>
      <c r="KL112" s="10"/>
      <c r="KM112" s="10"/>
      <c r="KN112" s="10"/>
      <c r="KO112" s="10"/>
      <c r="KP112" s="10"/>
      <c r="KQ112" s="10"/>
      <c r="KR112" s="10"/>
      <c r="KS112" s="10"/>
      <c r="KT112" s="10"/>
      <c r="KU112" s="10"/>
      <c r="KV112" s="10"/>
      <c r="KW112" s="10"/>
      <c r="KX112" s="10"/>
      <c r="KY112" s="10"/>
      <c r="KZ112" s="10"/>
      <c r="LA112" s="10"/>
      <c r="LB112" s="10"/>
      <c r="LC112" s="10"/>
      <c r="LD112" s="10"/>
      <c r="LE112" s="10"/>
      <c r="LF112" s="10"/>
      <c r="LG112" s="10"/>
      <c r="LH112" s="10"/>
      <c r="LI112" s="10"/>
      <c r="LJ112" s="10"/>
      <c r="LK112" s="10"/>
      <c r="LL112" s="10"/>
      <c r="LM112" s="10"/>
      <c r="LN112" s="10"/>
      <c r="LO112" s="10"/>
      <c r="LP112" s="10"/>
      <c r="LQ112" s="10"/>
      <c r="LR112" s="10"/>
      <c r="LS112" s="10"/>
      <c r="LT112" s="10"/>
      <c r="LU112" s="10"/>
      <c r="LV112" s="10"/>
      <c r="LW112" s="10"/>
      <c r="LX112" s="10"/>
      <c r="LY112" s="10"/>
      <c r="LZ112" s="10"/>
      <c r="MA112" s="10"/>
      <c r="MB112" s="10"/>
      <c r="MC112" s="10"/>
      <c r="MD112" s="10"/>
      <c r="ME112" s="10"/>
      <c r="MF112" s="10"/>
      <c r="MG112" s="10"/>
      <c r="MH112" s="10"/>
      <c r="MI112" s="10"/>
      <c r="MJ112" s="10"/>
      <c r="MK112" s="10"/>
      <c r="ML112" s="10"/>
      <c r="MM112" s="10"/>
      <c r="MN112" s="10"/>
      <c r="MO112" s="10"/>
      <c r="MP112" s="10"/>
      <c r="MQ112" s="10"/>
      <c r="MR112" s="10"/>
      <c r="MS112" s="10"/>
      <c r="MT112" s="10"/>
      <c r="MU112" s="10"/>
      <c r="MV112" s="10"/>
      <c r="MW112" s="10"/>
      <c r="MX112" s="10"/>
      <c r="MY112" s="10"/>
      <c r="MZ112" s="10"/>
      <c r="NA112" s="10"/>
      <c r="NB112" s="10"/>
      <c r="NC112" s="10"/>
      <c r="ND112" s="10"/>
      <c r="NE112" s="10"/>
      <c r="NF112" s="10"/>
      <c r="NG112" s="10"/>
      <c r="NH112" s="10"/>
      <c r="NI112" s="10"/>
      <c r="NJ112" s="10"/>
      <c r="NK112" s="10"/>
      <c r="NL112" s="10"/>
      <c r="NM112" s="10"/>
      <c r="NN112" s="10"/>
      <c r="NO112" s="10"/>
      <c r="NP112" s="10"/>
      <c r="NQ112" s="10"/>
      <c r="NR112" s="10"/>
      <c r="NS112" s="10"/>
      <c r="NT112" s="10"/>
      <c r="NU112" s="10"/>
      <c r="NV112" s="10"/>
      <c r="NW112" s="10"/>
      <c r="NX112" s="10"/>
      <c r="NY112" s="10"/>
      <c r="NZ112" s="10"/>
      <c r="OA112" s="10"/>
      <c r="OB112" s="10"/>
      <c r="OC112" s="10"/>
      <c r="OD112" s="10"/>
      <c r="OE112" s="10"/>
      <c r="OF112" s="10"/>
      <c r="OG112" s="10"/>
      <c r="OH112" s="10"/>
      <c r="OI112" s="10"/>
      <c r="OJ112" s="10"/>
      <c r="OK112" s="10"/>
      <c r="OL112" s="10"/>
      <c r="OM112" s="10"/>
      <c r="ON112" s="10"/>
      <c r="OO112" s="10"/>
      <c r="OP112" s="10"/>
      <c r="OQ112" s="10"/>
      <c r="OR112" s="10"/>
      <c r="OS112" s="10"/>
      <c r="OT112" s="10"/>
      <c r="OU112" s="10"/>
      <c r="OV112" s="10"/>
      <c r="OW112" s="10"/>
      <c r="OX112" s="10"/>
      <c r="OY112" s="10"/>
      <c r="OZ112" s="10"/>
      <c r="PA112" s="10"/>
      <c r="PB112" s="10"/>
      <c r="PC112" s="10"/>
      <c r="PD112" s="10"/>
      <c r="PE112" s="10"/>
    </row>
    <row r="113" spans="1:421" ht="27" customHeight="1" x14ac:dyDescent="0.2">
      <c r="A113" s="273"/>
      <c r="B113" s="172"/>
      <c r="C113" s="270"/>
      <c r="D113" s="8" t="s">
        <v>18</v>
      </c>
      <c r="E113" s="146">
        <f t="shared" si="24"/>
        <v>0</v>
      </c>
      <c r="F113" s="37">
        <v>0</v>
      </c>
      <c r="G113" s="25">
        <v>0</v>
      </c>
      <c r="H113" s="25">
        <v>0</v>
      </c>
      <c r="I113" s="25">
        <v>0</v>
      </c>
      <c r="J113" s="25">
        <v>0</v>
      </c>
      <c r="K113" s="14"/>
      <c r="L113" s="14"/>
      <c r="M113" s="14"/>
      <c r="N113" s="5"/>
      <c r="O113" s="46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  <c r="IU113" s="10"/>
      <c r="IV113" s="10"/>
      <c r="IW113" s="10"/>
      <c r="IX113" s="10"/>
      <c r="IY113" s="10"/>
      <c r="IZ113" s="10"/>
      <c r="JA113" s="10"/>
      <c r="JB113" s="10"/>
      <c r="JC113" s="10"/>
      <c r="JD113" s="10"/>
      <c r="JE113" s="10"/>
      <c r="JF113" s="10"/>
      <c r="JG113" s="10"/>
      <c r="JH113" s="10"/>
      <c r="JI113" s="10"/>
      <c r="JJ113" s="10"/>
      <c r="JK113" s="10"/>
      <c r="JL113" s="10"/>
      <c r="JM113" s="10"/>
      <c r="JN113" s="10"/>
      <c r="JO113" s="10"/>
      <c r="JP113" s="10"/>
      <c r="JQ113" s="10"/>
      <c r="JR113" s="10"/>
      <c r="JS113" s="10"/>
      <c r="JT113" s="10"/>
      <c r="JU113" s="10"/>
      <c r="JV113" s="10"/>
      <c r="JW113" s="10"/>
      <c r="JX113" s="10"/>
      <c r="JY113" s="10"/>
      <c r="JZ113" s="10"/>
      <c r="KA113" s="10"/>
      <c r="KB113" s="10"/>
      <c r="KC113" s="10"/>
      <c r="KD113" s="10"/>
      <c r="KE113" s="10"/>
      <c r="KF113" s="10"/>
      <c r="KG113" s="10"/>
      <c r="KH113" s="10"/>
      <c r="KI113" s="10"/>
      <c r="KJ113" s="10"/>
      <c r="KK113" s="10"/>
      <c r="KL113" s="10"/>
      <c r="KM113" s="10"/>
      <c r="KN113" s="10"/>
      <c r="KO113" s="10"/>
      <c r="KP113" s="10"/>
      <c r="KQ113" s="10"/>
      <c r="KR113" s="10"/>
      <c r="KS113" s="10"/>
      <c r="KT113" s="10"/>
      <c r="KU113" s="10"/>
      <c r="KV113" s="10"/>
      <c r="KW113" s="10"/>
      <c r="KX113" s="10"/>
      <c r="KY113" s="10"/>
      <c r="KZ113" s="10"/>
      <c r="LA113" s="10"/>
      <c r="LB113" s="10"/>
      <c r="LC113" s="10"/>
      <c r="LD113" s="10"/>
      <c r="LE113" s="10"/>
      <c r="LF113" s="10"/>
      <c r="LG113" s="10"/>
      <c r="LH113" s="10"/>
      <c r="LI113" s="10"/>
      <c r="LJ113" s="10"/>
      <c r="LK113" s="10"/>
      <c r="LL113" s="10"/>
      <c r="LM113" s="10"/>
      <c r="LN113" s="10"/>
      <c r="LO113" s="10"/>
      <c r="LP113" s="10"/>
      <c r="LQ113" s="10"/>
      <c r="LR113" s="10"/>
      <c r="LS113" s="10"/>
      <c r="LT113" s="10"/>
      <c r="LU113" s="10"/>
      <c r="LV113" s="10"/>
      <c r="LW113" s="10"/>
      <c r="LX113" s="10"/>
      <c r="LY113" s="10"/>
      <c r="LZ113" s="10"/>
      <c r="MA113" s="10"/>
      <c r="MB113" s="10"/>
      <c r="MC113" s="10"/>
      <c r="MD113" s="10"/>
      <c r="ME113" s="10"/>
      <c r="MF113" s="10"/>
      <c r="MG113" s="10"/>
      <c r="MH113" s="10"/>
      <c r="MI113" s="10"/>
      <c r="MJ113" s="10"/>
      <c r="MK113" s="10"/>
      <c r="ML113" s="10"/>
      <c r="MM113" s="10"/>
      <c r="MN113" s="10"/>
      <c r="MO113" s="10"/>
      <c r="MP113" s="10"/>
      <c r="MQ113" s="10"/>
      <c r="MR113" s="10"/>
      <c r="MS113" s="10"/>
      <c r="MT113" s="10"/>
      <c r="MU113" s="10"/>
      <c r="MV113" s="10"/>
      <c r="MW113" s="10"/>
      <c r="MX113" s="10"/>
      <c r="MY113" s="10"/>
      <c r="MZ113" s="10"/>
      <c r="NA113" s="10"/>
      <c r="NB113" s="10"/>
      <c r="NC113" s="10"/>
      <c r="ND113" s="10"/>
      <c r="NE113" s="10"/>
      <c r="NF113" s="10"/>
      <c r="NG113" s="10"/>
      <c r="NH113" s="10"/>
      <c r="NI113" s="10"/>
      <c r="NJ113" s="10"/>
      <c r="NK113" s="10"/>
      <c r="NL113" s="10"/>
      <c r="NM113" s="10"/>
      <c r="NN113" s="10"/>
      <c r="NO113" s="10"/>
      <c r="NP113" s="10"/>
      <c r="NQ113" s="10"/>
      <c r="NR113" s="10"/>
      <c r="NS113" s="10"/>
      <c r="NT113" s="10"/>
      <c r="NU113" s="10"/>
      <c r="NV113" s="10"/>
      <c r="NW113" s="10"/>
      <c r="NX113" s="10"/>
      <c r="NY113" s="10"/>
      <c r="NZ113" s="10"/>
      <c r="OA113" s="10"/>
      <c r="OB113" s="10"/>
      <c r="OC113" s="10"/>
      <c r="OD113" s="10"/>
      <c r="OE113" s="10"/>
      <c r="OF113" s="10"/>
      <c r="OG113" s="10"/>
      <c r="OH113" s="10"/>
      <c r="OI113" s="10"/>
      <c r="OJ113" s="10"/>
      <c r="OK113" s="10"/>
      <c r="OL113" s="10"/>
      <c r="OM113" s="10"/>
      <c r="ON113" s="10"/>
      <c r="OO113" s="10"/>
      <c r="OP113" s="10"/>
      <c r="OQ113" s="10"/>
      <c r="OR113" s="10"/>
      <c r="OS113" s="10"/>
      <c r="OT113" s="10"/>
      <c r="OU113" s="10"/>
      <c r="OV113" s="10"/>
      <c r="OW113" s="10"/>
      <c r="OX113" s="10"/>
      <c r="OY113" s="10"/>
      <c r="OZ113" s="10"/>
      <c r="PA113" s="10"/>
      <c r="PB113" s="10"/>
      <c r="PC113" s="10"/>
      <c r="PD113" s="10"/>
      <c r="PE113" s="10"/>
    </row>
    <row r="114" spans="1:421" ht="27" customHeight="1" x14ac:dyDescent="0.2">
      <c r="A114" s="273"/>
      <c r="B114" s="172"/>
      <c r="C114" s="270"/>
      <c r="D114" s="8" t="s">
        <v>19</v>
      </c>
      <c r="E114" s="146">
        <f t="shared" si="24"/>
        <v>0</v>
      </c>
      <c r="F114" s="37">
        <v>0</v>
      </c>
      <c r="G114" s="25">
        <v>0</v>
      </c>
      <c r="H114" s="25">
        <v>0</v>
      </c>
      <c r="I114" s="25">
        <v>0</v>
      </c>
      <c r="J114" s="25">
        <v>0</v>
      </c>
      <c r="K114" s="14"/>
      <c r="L114" s="14"/>
      <c r="M114" s="14"/>
      <c r="N114" s="5"/>
      <c r="O114" s="46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  <c r="IU114" s="10"/>
      <c r="IV114" s="10"/>
      <c r="IW114" s="10"/>
      <c r="IX114" s="10"/>
      <c r="IY114" s="10"/>
      <c r="IZ114" s="10"/>
      <c r="JA114" s="10"/>
      <c r="JB114" s="10"/>
      <c r="JC114" s="10"/>
      <c r="JD114" s="10"/>
      <c r="JE114" s="10"/>
      <c r="JF114" s="10"/>
      <c r="JG114" s="10"/>
      <c r="JH114" s="10"/>
      <c r="JI114" s="10"/>
      <c r="JJ114" s="10"/>
      <c r="JK114" s="10"/>
      <c r="JL114" s="10"/>
      <c r="JM114" s="10"/>
      <c r="JN114" s="10"/>
      <c r="JO114" s="10"/>
      <c r="JP114" s="10"/>
      <c r="JQ114" s="10"/>
      <c r="JR114" s="10"/>
      <c r="JS114" s="10"/>
      <c r="JT114" s="10"/>
      <c r="JU114" s="10"/>
      <c r="JV114" s="10"/>
      <c r="JW114" s="10"/>
      <c r="JX114" s="10"/>
      <c r="JY114" s="10"/>
      <c r="JZ114" s="10"/>
      <c r="KA114" s="10"/>
      <c r="KB114" s="10"/>
      <c r="KC114" s="10"/>
      <c r="KD114" s="10"/>
      <c r="KE114" s="10"/>
      <c r="KF114" s="10"/>
      <c r="KG114" s="10"/>
      <c r="KH114" s="10"/>
      <c r="KI114" s="10"/>
      <c r="KJ114" s="10"/>
      <c r="KK114" s="10"/>
      <c r="KL114" s="10"/>
      <c r="KM114" s="10"/>
      <c r="KN114" s="10"/>
      <c r="KO114" s="10"/>
      <c r="KP114" s="10"/>
      <c r="KQ114" s="10"/>
      <c r="KR114" s="10"/>
      <c r="KS114" s="10"/>
      <c r="KT114" s="10"/>
      <c r="KU114" s="10"/>
      <c r="KV114" s="10"/>
      <c r="KW114" s="10"/>
      <c r="KX114" s="10"/>
      <c r="KY114" s="10"/>
      <c r="KZ114" s="10"/>
      <c r="LA114" s="10"/>
      <c r="LB114" s="10"/>
      <c r="LC114" s="10"/>
      <c r="LD114" s="10"/>
      <c r="LE114" s="10"/>
      <c r="LF114" s="10"/>
      <c r="LG114" s="10"/>
      <c r="LH114" s="10"/>
      <c r="LI114" s="10"/>
      <c r="LJ114" s="10"/>
      <c r="LK114" s="10"/>
      <c r="LL114" s="10"/>
      <c r="LM114" s="10"/>
      <c r="LN114" s="10"/>
      <c r="LO114" s="10"/>
      <c r="LP114" s="10"/>
      <c r="LQ114" s="10"/>
      <c r="LR114" s="10"/>
      <c r="LS114" s="10"/>
      <c r="LT114" s="10"/>
      <c r="LU114" s="10"/>
      <c r="LV114" s="10"/>
      <c r="LW114" s="10"/>
      <c r="LX114" s="10"/>
      <c r="LY114" s="10"/>
      <c r="LZ114" s="10"/>
      <c r="MA114" s="10"/>
      <c r="MB114" s="10"/>
      <c r="MC114" s="10"/>
      <c r="MD114" s="10"/>
      <c r="ME114" s="10"/>
      <c r="MF114" s="10"/>
      <c r="MG114" s="10"/>
      <c r="MH114" s="10"/>
      <c r="MI114" s="10"/>
      <c r="MJ114" s="10"/>
      <c r="MK114" s="10"/>
      <c r="ML114" s="10"/>
      <c r="MM114" s="10"/>
      <c r="MN114" s="10"/>
      <c r="MO114" s="10"/>
      <c r="MP114" s="10"/>
      <c r="MQ114" s="10"/>
      <c r="MR114" s="10"/>
      <c r="MS114" s="10"/>
      <c r="MT114" s="10"/>
      <c r="MU114" s="10"/>
      <c r="MV114" s="10"/>
      <c r="MW114" s="10"/>
      <c r="MX114" s="10"/>
      <c r="MY114" s="10"/>
      <c r="MZ114" s="10"/>
      <c r="NA114" s="10"/>
      <c r="NB114" s="10"/>
      <c r="NC114" s="10"/>
      <c r="ND114" s="10"/>
      <c r="NE114" s="10"/>
      <c r="NF114" s="10"/>
      <c r="NG114" s="10"/>
      <c r="NH114" s="10"/>
      <c r="NI114" s="10"/>
      <c r="NJ114" s="10"/>
      <c r="NK114" s="10"/>
      <c r="NL114" s="10"/>
      <c r="NM114" s="10"/>
      <c r="NN114" s="10"/>
      <c r="NO114" s="10"/>
      <c r="NP114" s="10"/>
      <c r="NQ114" s="10"/>
      <c r="NR114" s="10"/>
      <c r="NS114" s="10"/>
      <c r="NT114" s="10"/>
      <c r="NU114" s="10"/>
      <c r="NV114" s="10"/>
      <c r="NW114" s="10"/>
      <c r="NX114" s="10"/>
      <c r="NY114" s="10"/>
      <c r="NZ114" s="10"/>
      <c r="OA114" s="10"/>
      <c r="OB114" s="10"/>
      <c r="OC114" s="10"/>
      <c r="OD114" s="10"/>
      <c r="OE114" s="10"/>
      <c r="OF114" s="10"/>
      <c r="OG114" s="10"/>
      <c r="OH114" s="10"/>
      <c r="OI114" s="10"/>
      <c r="OJ114" s="10"/>
      <c r="OK114" s="10"/>
      <c r="OL114" s="10"/>
      <c r="OM114" s="10"/>
      <c r="ON114" s="10"/>
      <c r="OO114" s="10"/>
      <c r="OP114" s="10"/>
      <c r="OQ114" s="10"/>
      <c r="OR114" s="10"/>
      <c r="OS114" s="10"/>
      <c r="OT114" s="10"/>
      <c r="OU114" s="10"/>
      <c r="OV114" s="10"/>
      <c r="OW114" s="10"/>
      <c r="OX114" s="10"/>
      <c r="OY114" s="10"/>
      <c r="OZ114" s="10"/>
      <c r="PA114" s="10"/>
      <c r="PB114" s="10"/>
      <c r="PC114" s="10"/>
      <c r="PD114" s="10"/>
      <c r="PE114" s="10"/>
    </row>
    <row r="115" spans="1:421" ht="27" customHeight="1" x14ac:dyDescent="0.2">
      <c r="A115" s="274"/>
      <c r="B115" s="173"/>
      <c r="C115" s="271"/>
      <c r="D115" s="8" t="s">
        <v>7</v>
      </c>
      <c r="E115" s="146">
        <f t="shared" si="24"/>
        <v>23935.128000000001</v>
      </c>
      <c r="F115" s="37">
        <v>0</v>
      </c>
      <c r="G115" s="25">
        <f>5425.782-5425.782</f>
        <v>0</v>
      </c>
      <c r="H115" s="25">
        <f>5983.782-5983.782</f>
        <v>0</v>
      </c>
      <c r="I115" s="25">
        <f>5983.782-5983.782</f>
        <v>0</v>
      </c>
      <c r="J115" s="25">
        <f>23935.128</f>
        <v>23935.128000000001</v>
      </c>
      <c r="K115" s="14"/>
      <c r="L115" s="14"/>
      <c r="M115" s="14"/>
      <c r="N115" s="5"/>
      <c r="O115" s="46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  <c r="IU115" s="10"/>
      <c r="IV115" s="10"/>
      <c r="IW115" s="10"/>
      <c r="IX115" s="10"/>
      <c r="IY115" s="10"/>
      <c r="IZ115" s="10"/>
      <c r="JA115" s="10"/>
      <c r="JB115" s="10"/>
      <c r="JC115" s="10"/>
      <c r="JD115" s="10"/>
      <c r="JE115" s="10"/>
      <c r="JF115" s="10"/>
      <c r="JG115" s="10"/>
      <c r="JH115" s="10"/>
      <c r="JI115" s="10"/>
      <c r="JJ115" s="10"/>
      <c r="JK115" s="10"/>
      <c r="JL115" s="10"/>
      <c r="JM115" s="10"/>
      <c r="JN115" s="10"/>
      <c r="JO115" s="10"/>
      <c r="JP115" s="10"/>
      <c r="JQ115" s="10"/>
      <c r="JR115" s="10"/>
      <c r="JS115" s="10"/>
      <c r="JT115" s="10"/>
      <c r="JU115" s="10"/>
      <c r="JV115" s="10"/>
      <c r="JW115" s="10"/>
      <c r="JX115" s="10"/>
      <c r="JY115" s="10"/>
      <c r="JZ115" s="10"/>
      <c r="KA115" s="10"/>
      <c r="KB115" s="10"/>
      <c r="KC115" s="10"/>
      <c r="KD115" s="10"/>
      <c r="KE115" s="10"/>
      <c r="KF115" s="10"/>
      <c r="KG115" s="10"/>
      <c r="KH115" s="10"/>
      <c r="KI115" s="10"/>
      <c r="KJ115" s="10"/>
      <c r="KK115" s="10"/>
      <c r="KL115" s="10"/>
      <c r="KM115" s="10"/>
      <c r="KN115" s="10"/>
      <c r="KO115" s="10"/>
      <c r="KP115" s="10"/>
      <c r="KQ115" s="10"/>
      <c r="KR115" s="10"/>
      <c r="KS115" s="10"/>
      <c r="KT115" s="10"/>
      <c r="KU115" s="10"/>
      <c r="KV115" s="10"/>
      <c r="KW115" s="10"/>
      <c r="KX115" s="10"/>
      <c r="KY115" s="10"/>
      <c r="KZ115" s="10"/>
      <c r="LA115" s="10"/>
      <c r="LB115" s="10"/>
      <c r="LC115" s="10"/>
      <c r="LD115" s="10"/>
      <c r="LE115" s="10"/>
      <c r="LF115" s="10"/>
      <c r="LG115" s="10"/>
      <c r="LH115" s="10"/>
      <c r="LI115" s="10"/>
      <c r="LJ115" s="10"/>
      <c r="LK115" s="10"/>
      <c r="LL115" s="10"/>
      <c r="LM115" s="10"/>
      <c r="LN115" s="10"/>
      <c r="LO115" s="10"/>
      <c r="LP115" s="10"/>
      <c r="LQ115" s="10"/>
      <c r="LR115" s="10"/>
      <c r="LS115" s="10"/>
      <c r="LT115" s="10"/>
      <c r="LU115" s="10"/>
      <c r="LV115" s="10"/>
      <c r="LW115" s="10"/>
      <c r="LX115" s="10"/>
      <c r="LY115" s="10"/>
      <c r="LZ115" s="10"/>
      <c r="MA115" s="10"/>
      <c r="MB115" s="10"/>
      <c r="MC115" s="10"/>
      <c r="MD115" s="10"/>
      <c r="ME115" s="10"/>
      <c r="MF115" s="10"/>
      <c r="MG115" s="10"/>
      <c r="MH115" s="10"/>
      <c r="MI115" s="10"/>
      <c r="MJ115" s="10"/>
      <c r="MK115" s="10"/>
      <c r="ML115" s="10"/>
      <c r="MM115" s="10"/>
      <c r="MN115" s="10"/>
      <c r="MO115" s="10"/>
      <c r="MP115" s="10"/>
      <c r="MQ115" s="10"/>
      <c r="MR115" s="10"/>
      <c r="MS115" s="10"/>
      <c r="MT115" s="10"/>
      <c r="MU115" s="10"/>
      <c r="MV115" s="10"/>
      <c r="MW115" s="10"/>
      <c r="MX115" s="10"/>
      <c r="MY115" s="10"/>
      <c r="MZ115" s="10"/>
      <c r="NA115" s="10"/>
      <c r="NB115" s="10"/>
      <c r="NC115" s="10"/>
      <c r="ND115" s="10"/>
      <c r="NE115" s="10"/>
      <c r="NF115" s="10"/>
      <c r="NG115" s="10"/>
      <c r="NH115" s="10"/>
      <c r="NI115" s="10"/>
      <c r="NJ115" s="10"/>
      <c r="NK115" s="10"/>
      <c r="NL115" s="10"/>
      <c r="NM115" s="10"/>
      <c r="NN115" s="10"/>
      <c r="NO115" s="10"/>
      <c r="NP115" s="10"/>
      <c r="NQ115" s="10"/>
      <c r="NR115" s="10"/>
      <c r="NS115" s="10"/>
      <c r="NT115" s="10"/>
      <c r="NU115" s="10"/>
      <c r="NV115" s="10"/>
      <c r="NW115" s="10"/>
      <c r="NX115" s="10"/>
      <c r="NY115" s="10"/>
      <c r="NZ115" s="10"/>
      <c r="OA115" s="10"/>
      <c r="OB115" s="10"/>
      <c r="OC115" s="10"/>
      <c r="OD115" s="10"/>
      <c r="OE115" s="10"/>
      <c r="OF115" s="10"/>
      <c r="OG115" s="10"/>
      <c r="OH115" s="10"/>
      <c r="OI115" s="10"/>
      <c r="OJ115" s="10"/>
      <c r="OK115" s="10"/>
      <c r="OL115" s="10"/>
      <c r="OM115" s="10"/>
      <c r="ON115" s="10"/>
      <c r="OO115" s="10"/>
      <c r="OP115" s="10"/>
      <c r="OQ115" s="10"/>
      <c r="OR115" s="10"/>
      <c r="OS115" s="10"/>
      <c r="OT115" s="10"/>
      <c r="OU115" s="10"/>
      <c r="OV115" s="10"/>
      <c r="OW115" s="10"/>
      <c r="OX115" s="10"/>
      <c r="OY115" s="10"/>
      <c r="OZ115" s="10"/>
      <c r="PA115" s="10"/>
      <c r="PB115" s="10"/>
      <c r="PC115" s="10"/>
      <c r="PD115" s="10"/>
      <c r="PE115" s="10"/>
    </row>
    <row r="116" spans="1:421" s="4" customFormat="1" ht="22.9" customHeight="1" x14ac:dyDescent="0.2">
      <c r="A116" s="156" t="s">
        <v>10</v>
      </c>
      <c r="B116" s="157"/>
      <c r="C116" s="202"/>
      <c r="D116" s="9" t="s">
        <v>1</v>
      </c>
      <c r="E116" s="145">
        <f t="shared" ref="E116:E173" si="25">SUM(F116:J116)</f>
        <v>403902.30816999997</v>
      </c>
      <c r="F116" s="38">
        <f>SUM(F117:F122)</f>
        <v>35430.606169999999</v>
      </c>
      <c r="G116" s="38">
        <f>SUM(G117:G122)</f>
        <v>49866.899999999994</v>
      </c>
      <c r="H116" s="38">
        <f t="shared" ref="H116:J116" si="26">SUM(H117:H122)</f>
        <v>51720.899999999994</v>
      </c>
      <c r="I116" s="38">
        <f t="shared" si="26"/>
        <v>51720.899999999994</v>
      </c>
      <c r="J116" s="38">
        <f t="shared" si="26"/>
        <v>215163.00200000001</v>
      </c>
      <c r="K116" s="14"/>
      <c r="L116" s="14"/>
      <c r="M116" s="14"/>
      <c r="N116" s="5"/>
      <c r="O116" s="47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  <c r="IU116" s="10"/>
      <c r="IV116" s="10"/>
      <c r="IW116" s="10"/>
      <c r="IX116" s="10"/>
      <c r="IY116" s="10"/>
      <c r="IZ116" s="10"/>
      <c r="JA116" s="10"/>
      <c r="JB116" s="10"/>
      <c r="JC116" s="10"/>
      <c r="JD116" s="10"/>
      <c r="JE116" s="10"/>
      <c r="JF116" s="10"/>
      <c r="JG116" s="10"/>
      <c r="JH116" s="10"/>
      <c r="JI116" s="10"/>
      <c r="JJ116" s="10"/>
      <c r="JK116" s="10"/>
      <c r="JL116" s="10"/>
      <c r="JM116" s="10"/>
      <c r="JN116" s="10"/>
      <c r="JO116" s="10"/>
      <c r="JP116" s="10"/>
      <c r="JQ116" s="10"/>
      <c r="JR116" s="10"/>
      <c r="JS116" s="10"/>
      <c r="JT116" s="10"/>
      <c r="JU116" s="10"/>
      <c r="JV116" s="10"/>
      <c r="JW116" s="10"/>
      <c r="JX116" s="10"/>
      <c r="JY116" s="10"/>
      <c r="JZ116" s="10"/>
      <c r="KA116" s="10"/>
      <c r="KB116" s="10"/>
      <c r="KC116" s="10"/>
      <c r="KD116" s="10"/>
      <c r="KE116" s="10"/>
      <c r="KF116" s="10"/>
      <c r="KG116" s="10"/>
      <c r="KH116" s="10"/>
      <c r="KI116" s="10"/>
      <c r="KJ116" s="10"/>
      <c r="KK116" s="10"/>
      <c r="KL116" s="10"/>
      <c r="KM116" s="10"/>
      <c r="KN116" s="10"/>
      <c r="KO116" s="10"/>
      <c r="KP116" s="10"/>
      <c r="KQ116" s="10"/>
      <c r="KR116" s="10"/>
      <c r="KS116" s="10"/>
      <c r="KT116" s="10"/>
      <c r="KU116" s="10"/>
      <c r="KV116" s="10"/>
      <c r="KW116" s="10"/>
      <c r="KX116" s="10"/>
      <c r="KY116" s="10"/>
      <c r="KZ116" s="10"/>
      <c r="LA116" s="10"/>
      <c r="LB116" s="10"/>
      <c r="LC116" s="10"/>
      <c r="LD116" s="10"/>
      <c r="LE116" s="10"/>
      <c r="LF116" s="10"/>
      <c r="LG116" s="10"/>
      <c r="LH116" s="10"/>
      <c r="LI116" s="10"/>
      <c r="LJ116" s="10"/>
      <c r="LK116" s="10"/>
      <c r="LL116" s="10"/>
      <c r="LM116" s="10"/>
      <c r="LN116" s="10"/>
      <c r="LO116" s="10"/>
      <c r="LP116" s="10"/>
      <c r="LQ116" s="10"/>
      <c r="LR116" s="10"/>
      <c r="LS116" s="10"/>
      <c r="LT116" s="10"/>
      <c r="LU116" s="10"/>
      <c r="LV116" s="10"/>
      <c r="LW116" s="10"/>
      <c r="LX116" s="10"/>
      <c r="LY116" s="10"/>
      <c r="LZ116" s="10"/>
      <c r="MA116" s="10"/>
      <c r="MB116" s="10"/>
      <c r="MC116" s="10"/>
      <c r="MD116" s="10"/>
      <c r="ME116" s="10"/>
      <c r="MF116" s="10"/>
      <c r="MG116" s="10"/>
      <c r="MH116" s="10"/>
      <c r="MI116" s="10"/>
      <c r="MJ116" s="10"/>
      <c r="MK116" s="10"/>
      <c r="ML116" s="10"/>
      <c r="MM116" s="10"/>
      <c r="MN116" s="10"/>
      <c r="MO116" s="10"/>
      <c r="MP116" s="10"/>
      <c r="MQ116" s="10"/>
      <c r="MR116" s="10"/>
      <c r="MS116" s="10"/>
      <c r="MT116" s="10"/>
      <c r="MU116" s="10"/>
      <c r="MV116" s="10"/>
      <c r="MW116" s="10"/>
      <c r="MX116" s="10"/>
      <c r="MY116" s="10"/>
      <c r="MZ116" s="10"/>
      <c r="NA116" s="10"/>
      <c r="NB116" s="10"/>
      <c r="NC116" s="10"/>
      <c r="ND116" s="10"/>
      <c r="NE116" s="10"/>
      <c r="NF116" s="10"/>
      <c r="NG116" s="10"/>
      <c r="NH116" s="10"/>
      <c r="NI116" s="10"/>
      <c r="NJ116" s="10"/>
      <c r="NK116" s="10"/>
      <c r="NL116" s="10"/>
      <c r="NM116" s="10"/>
      <c r="NN116" s="10"/>
      <c r="NO116" s="10"/>
      <c r="NP116" s="10"/>
      <c r="NQ116" s="10"/>
      <c r="NR116" s="10"/>
      <c r="NS116" s="10"/>
      <c r="NT116" s="10"/>
      <c r="NU116" s="10"/>
      <c r="NV116" s="10"/>
      <c r="NW116" s="10"/>
      <c r="NX116" s="10"/>
      <c r="NY116" s="10"/>
      <c r="NZ116" s="10"/>
      <c r="OA116" s="10"/>
      <c r="OB116" s="10"/>
      <c r="OC116" s="10"/>
      <c r="OD116" s="10"/>
      <c r="OE116" s="10"/>
      <c r="OF116" s="10"/>
      <c r="OG116" s="10"/>
      <c r="OH116" s="10"/>
      <c r="OI116" s="10"/>
      <c r="OJ116" s="10"/>
      <c r="OK116" s="10"/>
      <c r="OL116" s="10"/>
      <c r="OM116" s="10"/>
      <c r="ON116" s="10"/>
      <c r="OO116" s="10"/>
      <c r="OP116" s="10"/>
      <c r="OQ116" s="10"/>
      <c r="OR116" s="10"/>
      <c r="OS116" s="10"/>
      <c r="OT116" s="10"/>
      <c r="OU116" s="10"/>
      <c r="OV116" s="10"/>
      <c r="OW116" s="10"/>
      <c r="OX116" s="10"/>
      <c r="OY116" s="10"/>
      <c r="OZ116" s="10"/>
      <c r="PA116" s="10"/>
      <c r="PB116" s="10"/>
      <c r="PC116" s="10"/>
      <c r="PD116" s="10"/>
      <c r="PE116" s="10"/>
    </row>
    <row r="117" spans="1:421" ht="20.25" customHeight="1" x14ac:dyDescent="0.2">
      <c r="A117" s="159"/>
      <c r="B117" s="160"/>
      <c r="C117" s="158"/>
      <c r="D117" s="8" t="s">
        <v>2</v>
      </c>
      <c r="E117" s="146">
        <f t="shared" si="25"/>
        <v>0</v>
      </c>
      <c r="F117" s="25">
        <f t="shared" ref="F117:J118" si="27">F82+F89+F96+F103</f>
        <v>0</v>
      </c>
      <c r="G117" s="25">
        <f t="shared" si="27"/>
        <v>0</v>
      </c>
      <c r="H117" s="25">
        <f t="shared" si="27"/>
        <v>0</v>
      </c>
      <c r="I117" s="25">
        <f t="shared" si="27"/>
        <v>0</v>
      </c>
      <c r="J117" s="25">
        <f t="shared" si="27"/>
        <v>0</v>
      </c>
      <c r="K117" s="14"/>
      <c r="L117" s="14"/>
      <c r="M117" s="14"/>
      <c r="N117" s="5"/>
      <c r="O117" s="10"/>
      <c r="P117" s="47"/>
      <c r="Q117" s="47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  <c r="IU117" s="10"/>
      <c r="IV117" s="10"/>
      <c r="IW117" s="10"/>
      <c r="IX117" s="10"/>
      <c r="IY117" s="10"/>
      <c r="IZ117" s="10"/>
      <c r="JA117" s="10"/>
      <c r="JB117" s="10"/>
      <c r="JC117" s="10"/>
      <c r="JD117" s="10"/>
      <c r="JE117" s="10"/>
      <c r="JF117" s="10"/>
      <c r="JG117" s="10"/>
      <c r="JH117" s="10"/>
      <c r="JI117" s="10"/>
      <c r="JJ117" s="10"/>
      <c r="JK117" s="10"/>
      <c r="JL117" s="10"/>
      <c r="JM117" s="10"/>
      <c r="JN117" s="10"/>
      <c r="JO117" s="10"/>
      <c r="JP117" s="10"/>
      <c r="JQ117" s="10"/>
      <c r="JR117" s="10"/>
      <c r="JS117" s="10"/>
      <c r="JT117" s="10"/>
      <c r="JU117" s="10"/>
      <c r="JV117" s="10"/>
      <c r="JW117" s="10"/>
      <c r="JX117" s="10"/>
      <c r="JY117" s="10"/>
      <c r="JZ117" s="10"/>
      <c r="KA117" s="10"/>
      <c r="KB117" s="10"/>
      <c r="KC117" s="10"/>
      <c r="KD117" s="10"/>
      <c r="KE117" s="10"/>
      <c r="KF117" s="10"/>
      <c r="KG117" s="10"/>
      <c r="KH117" s="10"/>
      <c r="KI117" s="10"/>
      <c r="KJ117" s="10"/>
      <c r="KK117" s="10"/>
      <c r="KL117" s="10"/>
      <c r="KM117" s="10"/>
      <c r="KN117" s="10"/>
      <c r="KO117" s="10"/>
      <c r="KP117" s="10"/>
      <c r="KQ117" s="10"/>
      <c r="KR117" s="10"/>
      <c r="KS117" s="10"/>
      <c r="KT117" s="10"/>
      <c r="KU117" s="10"/>
      <c r="KV117" s="10"/>
      <c r="KW117" s="10"/>
      <c r="KX117" s="10"/>
      <c r="KY117" s="10"/>
      <c r="KZ117" s="10"/>
      <c r="LA117" s="10"/>
      <c r="LB117" s="10"/>
      <c r="LC117" s="10"/>
      <c r="LD117" s="10"/>
      <c r="LE117" s="10"/>
      <c r="LF117" s="10"/>
      <c r="LG117" s="10"/>
      <c r="LH117" s="10"/>
      <c r="LI117" s="10"/>
      <c r="LJ117" s="10"/>
      <c r="LK117" s="10"/>
      <c r="LL117" s="10"/>
      <c r="LM117" s="10"/>
      <c r="LN117" s="10"/>
      <c r="LO117" s="10"/>
      <c r="LP117" s="10"/>
      <c r="LQ117" s="10"/>
      <c r="LR117" s="10"/>
      <c r="LS117" s="10"/>
      <c r="LT117" s="10"/>
      <c r="LU117" s="10"/>
      <c r="LV117" s="10"/>
      <c r="LW117" s="10"/>
      <c r="LX117" s="10"/>
      <c r="LY117" s="10"/>
      <c r="LZ117" s="10"/>
      <c r="MA117" s="10"/>
      <c r="MB117" s="10"/>
      <c r="MC117" s="10"/>
      <c r="MD117" s="10"/>
      <c r="ME117" s="10"/>
      <c r="MF117" s="10"/>
      <c r="MG117" s="10"/>
      <c r="MH117" s="10"/>
      <c r="MI117" s="10"/>
      <c r="MJ117" s="10"/>
      <c r="MK117" s="10"/>
      <c r="ML117" s="10"/>
      <c r="MM117" s="10"/>
      <c r="MN117" s="10"/>
      <c r="MO117" s="10"/>
      <c r="MP117" s="10"/>
      <c r="MQ117" s="10"/>
      <c r="MR117" s="10"/>
      <c r="MS117" s="10"/>
      <c r="MT117" s="10"/>
      <c r="MU117" s="10"/>
      <c r="MV117" s="10"/>
      <c r="MW117" s="10"/>
      <c r="MX117" s="10"/>
      <c r="MY117" s="10"/>
      <c r="MZ117" s="10"/>
      <c r="NA117" s="10"/>
      <c r="NB117" s="10"/>
      <c r="NC117" s="10"/>
      <c r="ND117" s="10"/>
      <c r="NE117" s="10"/>
      <c r="NF117" s="10"/>
      <c r="NG117" s="10"/>
      <c r="NH117" s="10"/>
      <c r="NI117" s="10"/>
      <c r="NJ117" s="10"/>
      <c r="NK117" s="10"/>
      <c r="NL117" s="10"/>
      <c r="NM117" s="10"/>
      <c r="NN117" s="10"/>
      <c r="NO117" s="10"/>
      <c r="NP117" s="10"/>
      <c r="NQ117" s="10"/>
      <c r="NR117" s="10"/>
      <c r="NS117" s="10"/>
      <c r="NT117" s="10"/>
      <c r="NU117" s="10"/>
      <c r="NV117" s="10"/>
      <c r="NW117" s="10"/>
      <c r="NX117" s="10"/>
      <c r="NY117" s="10"/>
      <c r="NZ117" s="10"/>
      <c r="OA117" s="10"/>
      <c r="OB117" s="10"/>
      <c r="OC117" s="10"/>
      <c r="OD117" s="10"/>
      <c r="OE117" s="10"/>
      <c r="OF117" s="10"/>
      <c r="OG117" s="10"/>
      <c r="OH117" s="10"/>
      <c r="OI117" s="10"/>
      <c r="OJ117" s="10"/>
      <c r="OK117" s="10"/>
      <c r="OL117" s="10"/>
      <c r="OM117" s="10"/>
      <c r="ON117" s="10"/>
      <c r="OO117" s="10"/>
      <c r="OP117" s="10"/>
      <c r="OQ117" s="10"/>
      <c r="OR117" s="10"/>
      <c r="OS117" s="10"/>
      <c r="OT117" s="10"/>
      <c r="OU117" s="10"/>
      <c r="OV117" s="10"/>
      <c r="OW117" s="10"/>
      <c r="OX117" s="10"/>
      <c r="OY117" s="10"/>
      <c r="OZ117" s="10"/>
      <c r="PA117" s="10"/>
      <c r="PB117" s="10"/>
      <c r="PC117" s="10"/>
      <c r="PD117" s="10"/>
      <c r="PE117" s="10"/>
    </row>
    <row r="118" spans="1:421" ht="30" customHeight="1" x14ac:dyDescent="0.2">
      <c r="A118" s="159"/>
      <c r="B118" s="160"/>
      <c r="C118" s="158"/>
      <c r="D118" s="8" t="s">
        <v>6</v>
      </c>
      <c r="E118" s="146">
        <f t="shared" si="25"/>
        <v>0</v>
      </c>
      <c r="F118" s="25">
        <f t="shared" si="27"/>
        <v>0</v>
      </c>
      <c r="G118" s="25">
        <f t="shared" si="27"/>
        <v>0</v>
      </c>
      <c r="H118" s="25">
        <f t="shared" si="27"/>
        <v>0</v>
      </c>
      <c r="I118" s="25">
        <f t="shared" si="27"/>
        <v>0</v>
      </c>
      <c r="J118" s="25">
        <f t="shared" si="27"/>
        <v>0</v>
      </c>
      <c r="K118" s="14"/>
      <c r="L118" s="14"/>
      <c r="M118" s="14"/>
      <c r="N118" s="5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  <c r="IU118" s="10"/>
      <c r="IV118" s="10"/>
      <c r="IW118" s="10"/>
      <c r="IX118" s="10"/>
      <c r="IY118" s="10"/>
      <c r="IZ118" s="10"/>
      <c r="JA118" s="10"/>
      <c r="JB118" s="10"/>
      <c r="JC118" s="10"/>
      <c r="JD118" s="10"/>
      <c r="JE118" s="10"/>
      <c r="JF118" s="10"/>
      <c r="JG118" s="10"/>
      <c r="JH118" s="10"/>
      <c r="JI118" s="10"/>
      <c r="JJ118" s="10"/>
      <c r="JK118" s="10"/>
      <c r="JL118" s="10"/>
      <c r="JM118" s="10"/>
      <c r="JN118" s="10"/>
      <c r="JO118" s="10"/>
      <c r="JP118" s="10"/>
      <c r="JQ118" s="10"/>
      <c r="JR118" s="10"/>
      <c r="JS118" s="10"/>
      <c r="JT118" s="10"/>
      <c r="JU118" s="10"/>
      <c r="JV118" s="10"/>
      <c r="JW118" s="10"/>
      <c r="JX118" s="10"/>
      <c r="JY118" s="10"/>
      <c r="JZ118" s="10"/>
      <c r="KA118" s="10"/>
      <c r="KB118" s="10"/>
      <c r="KC118" s="10"/>
      <c r="KD118" s="10"/>
      <c r="KE118" s="10"/>
      <c r="KF118" s="10"/>
      <c r="KG118" s="10"/>
      <c r="KH118" s="10"/>
      <c r="KI118" s="10"/>
      <c r="KJ118" s="10"/>
      <c r="KK118" s="10"/>
      <c r="KL118" s="10"/>
      <c r="KM118" s="10"/>
      <c r="KN118" s="10"/>
      <c r="KO118" s="10"/>
      <c r="KP118" s="10"/>
      <c r="KQ118" s="10"/>
      <c r="KR118" s="10"/>
      <c r="KS118" s="10"/>
      <c r="KT118" s="10"/>
      <c r="KU118" s="10"/>
      <c r="KV118" s="10"/>
      <c r="KW118" s="10"/>
      <c r="KX118" s="10"/>
      <c r="KY118" s="10"/>
      <c r="KZ118" s="10"/>
      <c r="LA118" s="10"/>
      <c r="LB118" s="10"/>
      <c r="LC118" s="10"/>
      <c r="LD118" s="10"/>
      <c r="LE118" s="10"/>
      <c r="LF118" s="10"/>
      <c r="LG118" s="10"/>
      <c r="LH118" s="10"/>
      <c r="LI118" s="10"/>
      <c r="LJ118" s="10"/>
      <c r="LK118" s="10"/>
      <c r="LL118" s="10"/>
      <c r="LM118" s="10"/>
      <c r="LN118" s="10"/>
      <c r="LO118" s="10"/>
      <c r="LP118" s="10"/>
      <c r="LQ118" s="10"/>
      <c r="LR118" s="10"/>
      <c r="LS118" s="10"/>
      <c r="LT118" s="10"/>
      <c r="LU118" s="10"/>
      <c r="LV118" s="10"/>
      <c r="LW118" s="10"/>
      <c r="LX118" s="10"/>
      <c r="LY118" s="10"/>
      <c r="LZ118" s="10"/>
      <c r="MA118" s="10"/>
      <c r="MB118" s="10"/>
      <c r="MC118" s="10"/>
      <c r="MD118" s="10"/>
      <c r="ME118" s="10"/>
      <c r="MF118" s="10"/>
      <c r="MG118" s="10"/>
      <c r="MH118" s="10"/>
      <c r="MI118" s="10"/>
      <c r="MJ118" s="10"/>
      <c r="MK118" s="10"/>
      <c r="ML118" s="10"/>
      <c r="MM118" s="10"/>
      <c r="MN118" s="10"/>
      <c r="MO118" s="10"/>
      <c r="MP118" s="10"/>
      <c r="MQ118" s="10"/>
      <c r="MR118" s="10"/>
      <c r="MS118" s="10"/>
      <c r="MT118" s="10"/>
      <c r="MU118" s="10"/>
      <c r="MV118" s="10"/>
      <c r="MW118" s="10"/>
      <c r="MX118" s="10"/>
      <c r="MY118" s="10"/>
      <c r="MZ118" s="10"/>
      <c r="NA118" s="10"/>
      <c r="NB118" s="10"/>
      <c r="NC118" s="10"/>
      <c r="ND118" s="10"/>
      <c r="NE118" s="10"/>
      <c r="NF118" s="10"/>
      <c r="NG118" s="10"/>
      <c r="NH118" s="10"/>
      <c r="NI118" s="10"/>
      <c r="NJ118" s="10"/>
      <c r="NK118" s="10"/>
      <c r="NL118" s="10"/>
      <c r="NM118" s="10"/>
      <c r="NN118" s="10"/>
      <c r="NO118" s="10"/>
      <c r="NP118" s="10"/>
      <c r="NQ118" s="10"/>
      <c r="NR118" s="10"/>
      <c r="NS118" s="10"/>
      <c r="NT118" s="10"/>
      <c r="NU118" s="10"/>
      <c r="NV118" s="10"/>
      <c r="NW118" s="10"/>
      <c r="NX118" s="10"/>
      <c r="NY118" s="10"/>
      <c r="NZ118" s="10"/>
      <c r="OA118" s="10"/>
      <c r="OB118" s="10"/>
      <c r="OC118" s="10"/>
      <c r="OD118" s="10"/>
      <c r="OE118" s="10"/>
      <c r="OF118" s="10"/>
      <c r="OG118" s="10"/>
      <c r="OH118" s="10"/>
      <c r="OI118" s="10"/>
      <c r="OJ118" s="10"/>
      <c r="OK118" s="10"/>
      <c r="OL118" s="10"/>
      <c r="OM118" s="10"/>
      <c r="ON118" s="10"/>
      <c r="OO118" s="10"/>
      <c r="OP118" s="10"/>
      <c r="OQ118" s="10"/>
      <c r="OR118" s="10"/>
      <c r="OS118" s="10"/>
      <c r="OT118" s="10"/>
      <c r="OU118" s="10"/>
      <c r="OV118" s="10"/>
      <c r="OW118" s="10"/>
      <c r="OX118" s="10"/>
      <c r="OY118" s="10"/>
      <c r="OZ118" s="10"/>
      <c r="PA118" s="10"/>
      <c r="PB118" s="10"/>
      <c r="PC118" s="10"/>
      <c r="PD118" s="10"/>
      <c r="PE118" s="10"/>
    </row>
    <row r="119" spans="1:421" ht="21.75" customHeight="1" x14ac:dyDescent="0.2">
      <c r="A119" s="159"/>
      <c r="B119" s="160"/>
      <c r="C119" s="158"/>
      <c r="D119" s="8" t="s">
        <v>4</v>
      </c>
      <c r="E119" s="146">
        <f t="shared" si="25"/>
        <v>282515.58016999997</v>
      </c>
      <c r="F119" s="37">
        <f>F84+F91+F98+F105+F112</f>
        <v>35430.606169999999</v>
      </c>
      <c r="G119" s="25">
        <f>G84+G91+G98+G105+G112</f>
        <v>36523.699999999997</v>
      </c>
      <c r="H119" s="25">
        <f>H84+H91+H98+H105+H112</f>
        <v>34360.699999999997</v>
      </c>
      <c r="I119" s="25">
        <f>I84+I91+I98+I105+I112</f>
        <v>34360.699999999997</v>
      </c>
      <c r="J119" s="25">
        <f>J84+J91+J98+J105+J112</f>
        <v>141839.87400000001</v>
      </c>
      <c r="K119" s="14"/>
      <c r="L119" s="14"/>
      <c r="M119" s="14"/>
      <c r="N119" s="5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  <c r="IU119" s="10"/>
      <c r="IV119" s="10"/>
      <c r="IW119" s="10"/>
      <c r="IX119" s="10"/>
      <c r="IY119" s="10"/>
      <c r="IZ119" s="10"/>
      <c r="JA119" s="10"/>
      <c r="JB119" s="10"/>
      <c r="JC119" s="10"/>
      <c r="JD119" s="10"/>
      <c r="JE119" s="10"/>
      <c r="JF119" s="10"/>
      <c r="JG119" s="10"/>
      <c r="JH119" s="10"/>
      <c r="JI119" s="10"/>
      <c r="JJ119" s="10"/>
      <c r="JK119" s="10"/>
      <c r="JL119" s="10"/>
      <c r="JM119" s="10"/>
      <c r="JN119" s="10"/>
      <c r="JO119" s="10"/>
      <c r="JP119" s="10"/>
      <c r="JQ119" s="10"/>
      <c r="JR119" s="10"/>
      <c r="JS119" s="10"/>
      <c r="JT119" s="10"/>
      <c r="JU119" s="10"/>
      <c r="JV119" s="10"/>
      <c r="JW119" s="10"/>
      <c r="JX119" s="10"/>
      <c r="JY119" s="10"/>
      <c r="JZ119" s="10"/>
      <c r="KA119" s="10"/>
      <c r="KB119" s="10"/>
      <c r="KC119" s="10"/>
      <c r="KD119" s="10"/>
      <c r="KE119" s="10"/>
      <c r="KF119" s="10"/>
      <c r="KG119" s="10"/>
      <c r="KH119" s="10"/>
      <c r="KI119" s="10"/>
      <c r="KJ119" s="10"/>
      <c r="KK119" s="10"/>
      <c r="KL119" s="10"/>
      <c r="KM119" s="10"/>
      <c r="KN119" s="10"/>
      <c r="KO119" s="10"/>
      <c r="KP119" s="10"/>
      <c r="KQ119" s="10"/>
      <c r="KR119" s="10"/>
      <c r="KS119" s="10"/>
      <c r="KT119" s="10"/>
      <c r="KU119" s="10"/>
      <c r="KV119" s="10"/>
      <c r="KW119" s="10"/>
      <c r="KX119" s="10"/>
      <c r="KY119" s="10"/>
      <c r="KZ119" s="10"/>
      <c r="LA119" s="10"/>
      <c r="LB119" s="10"/>
      <c r="LC119" s="10"/>
      <c r="LD119" s="10"/>
      <c r="LE119" s="10"/>
      <c r="LF119" s="10"/>
      <c r="LG119" s="10"/>
      <c r="LH119" s="10"/>
      <c r="LI119" s="10"/>
      <c r="LJ119" s="10"/>
      <c r="LK119" s="10"/>
      <c r="LL119" s="10"/>
      <c r="LM119" s="10"/>
      <c r="LN119" s="10"/>
      <c r="LO119" s="10"/>
      <c r="LP119" s="10"/>
      <c r="LQ119" s="10"/>
      <c r="LR119" s="10"/>
      <c r="LS119" s="10"/>
      <c r="LT119" s="10"/>
      <c r="LU119" s="10"/>
      <c r="LV119" s="10"/>
      <c r="LW119" s="10"/>
      <c r="LX119" s="10"/>
      <c r="LY119" s="10"/>
      <c r="LZ119" s="10"/>
      <c r="MA119" s="10"/>
      <c r="MB119" s="10"/>
      <c r="MC119" s="10"/>
      <c r="MD119" s="10"/>
      <c r="ME119" s="10"/>
      <c r="MF119" s="10"/>
      <c r="MG119" s="10"/>
      <c r="MH119" s="10"/>
      <c r="MI119" s="10"/>
      <c r="MJ119" s="10"/>
      <c r="MK119" s="10"/>
      <c r="ML119" s="10"/>
      <c r="MM119" s="10"/>
      <c r="MN119" s="10"/>
      <c r="MO119" s="10"/>
      <c r="MP119" s="10"/>
      <c r="MQ119" s="10"/>
      <c r="MR119" s="10"/>
      <c r="MS119" s="10"/>
      <c r="MT119" s="10"/>
      <c r="MU119" s="10"/>
      <c r="MV119" s="10"/>
      <c r="MW119" s="10"/>
      <c r="MX119" s="10"/>
      <c r="MY119" s="10"/>
      <c r="MZ119" s="10"/>
      <c r="NA119" s="10"/>
      <c r="NB119" s="10"/>
      <c r="NC119" s="10"/>
      <c r="ND119" s="10"/>
      <c r="NE119" s="10"/>
      <c r="NF119" s="10"/>
      <c r="NG119" s="10"/>
      <c r="NH119" s="10"/>
      <c r="NI119" s="10"/>
      <c r="NJ119" s="10"/>
      <c r="NK119" s="10"/>
      <c r="NL119" s="10"/>
      <c r="NM119" s="10"/>
      <c r="NN119" s="10"/>
      <c r="NO119" s="10"/>
      <c r="NP119" s="10"/>
      <c r="NQ119" s="10"/>
      <c r="NR119" s="10"/>
      <c r="NS119" s="10"/>
      <c r="NT119" s="10"/>
      <c r="NU119" s="10"/>
      <c r="NV119" s="10"/>
      <c r="NW119" s="10"/>
      <c r="NX119" s="10"/>
      <c r="NY119" s="10"/>
      <c r="NZ119" s="10"/>
      <c r="OA119" s="10"/>
      <c r="OB119" s="10"/>
      <c r="OC119" s="10"/>
      <c r="OD119" s="10"/>
      <c r="OE119" s="10"/>
      <c r="OF119" s="10"/>
      <c r="OG119" s="10"/>
      <c r="OH119" s="10"/>
      <c r="OI119" s="10"/>
      <c r="OJ119" s="10"/>
      <c r="OK119" s="10"/>
      <c r="OL119" s="10"/>
      <c r="OM119" s="10"/>
      <c r="ON119" s="10"/>
      <c r="OO119" s="10"/>
      <c r="OP119" s="10"/>
      <c r="OQ119" s="10"/>
      <c r="OR119" s="10"/>
      <c r="OS119" s="10"/>
      <c r="OT119" s="10"/>
      <c r="OU119" s="10"/>
      <c r="OV119" s="10"/>
      <c r="OW119" s="10"/>
      <c r="OX119" s="10"/>
      <c r="OY119" s="10"/>
      <c r="OZ119" s="10"/>
      <c r="PA119" s="10"/>
      <c r="PB119" s="10"/>
      <c r="PC119" s="10"/>
      <c r="PD119" s="10"/>
      <c r="PE119" s="10"/>
    </row>
    <row r="120" spans="1:421" s="6" customFormat="1" ht="32.25" customHeight="1" x14ac:dyDescent="0.2">
      <c r="A120" s="159"/>
      <c r="B120" s="160"/>
      <c r="C120" s="158"/>
      <c r="D120" s="8" t="s">
        <v>18</v>
      </c>
      <c r="E120" s="146">
        <f t="shared" si="25"/>
        <v>0</v>
      </c>
      <c r="F120" s="25">
        <f t="shared" ref="F120:J121" si="28">F85+F92+F99+F106</f>
        <v>0</v>
      </c>
      <c r="G120" s="25">
        <f t="shared" si="28"/>
        <v>0</v>
      </c>
      <c r="H120" s="25">
        <f t="shared" si="28"/>
        <v>0</v>
      </c>
      <c r="I120" s="25">
        <f t="shared" si="28"/>
        <v>0</v>
      </c>
      <c r="J120" s="25">
        <f t="shared" si="28"/>
        <v>0</v>
      </c>
      <c r="K120" s="14"/>
      <c r="L120" s="14"/>
      <c r="M120" s="14"/>
      <c r="N120" s="5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  <c r="IU120" s="10"/>
      <c r="IV120" s="10"/>
      <c r="IW120" s="10"/>
      <c r="IX120" s="10"/>
      <c r="IY120" s="10"/>
      <c r="IZ120" s="10"/>
      <c r="JA120" s="10"/>
      <c r="JB120" s="10"/>
      <c r="JC120" s="10"/>
      <c r="JD120" s="10"/>
      <c r="JE120" s="10"/>
      <c r="JF120" s="10"/>
      <c r="JG120" s="10"/>
      <c r="JH120" s="10"/>
      <c r="JI120" s="10"/>
      <c r="JJ120" s="10"/>
      <c r="JK120" s="10"/>
      <c r="JL120" s="10"/>
      <c r="JM120" s="10"/>
      <c r="JN120" s="10"/>
      <c r="JO120" s="10"/>
      <c r="JP120" s="10"/>
      <c r="JQ120" s="10"/>
      <c r="JR120" s="10"/>
      <c r="JS120" s="10"/>
      <c r="JT120" s="10"/>
      <c r="JU120" s="10"/>
      <c r="JV120" s="10"/>
      <c r="JW120" s="10"/>
      <c r="JX120" s="10"/>
      <c r="JY120" s="10"/>
      <c r="JZ120" s="10"/>
      <c r="KA120" s="10"/>
      <c r="KB120" s="10"/>
      <c r="KC120" s="10"/>
      <c r="KD120" s="10"/>
      <c r="KE120" s="10"/>
      <c r="KF120" s="10"/>
      <c r="KG120" s="10"/>
      <c r="KH120" s="10"/>
      <c r="KI120" s="10"/>
      <c r="KJ120" s="10"/>
      <c r="KK120" s="10"/>
      <c r="KL120" s="10"/>
      <c r="KM120" s="10"/>
      <c r="KN120" s="10"/>
      <c r="KO120" s="10"/>
      <c r="KP120" s="10"/>
      <c r="KQ120" s="10"/>
      <c r="KR120" s="10"/>
      <c r="KS120" s="10"/>
      <c r="KT120" s="10"/>
      <c r="KU120" s="10"/>
      <c r="KV120" s="10"/>
      <c r="KW120" s="10"/>
      <c r="KX120" s="10"/>
      <c r="KY120" s="10"/>
      <c r="KZ120" s="10"/>
      <c r="LA120" s="10"/>
      <c r="LB120" s="10"/>
      <c r="LC120" s="10"/>
      <c r="LD120" s="10"/>
      <c r="LE120" s="10"/>
      <c r="LF120" s="10"/>
      <c r="LG120" s="10"/>
      <c r="LH120" s="10"/>
      <c r="LI120" s="10"/>
      <c r="LJ120" s="10"/>
      <c r="LK120" s="10"/>
      <c r="LL120" s="10"/>
      <c r="LM120" s="10"/>
      <c r="LN120" s="10"/>
      <c r="LO120" s="10"/>
      <c r="LP120" s="10"/>
      <c r="LQ120" s="10"/>
      <c r="LR120" s="10"/>
      <c r="LS120" s="10"/>
      <c r="LT120" s="10"/>
      <c r="LU120" s="10"/>
      <c r="LV120" s="10"/>
      <c r="LW120" s="10"/>
      <c r="LX120" s="10"/>
      <c r="LY120" s="10"/>
      <c r="LZ120" s="10"/>
      <c r="MA120" s="10"/>
      <c r="MB120" s="10"/>
      <c r="MC120" s="10"/>
      <c r="MD120" s="10"/>
      <c r="ME120" s="10"/>
      <c r="MF120" s="10"/>
      <c r="MG120" s="10"/>
      <c r="MH120" s="10"/>
      <c r="MI120" s="10"/>
      <c r="MJ120" s="10"/>
      <c r="MK120" s="10"/>
      <c r="ML120" s="10"/>
      <c r="MM120" s="10"/>
      <c r="MN120" s="10"/>
      <c r="MO120" s="10"/>
      <c r="MP120" s="10"/>
      <c r="MQ120" s="10"/>
      <c r="MR120" s="10"/>
      <c r="MS120" s="10"/>
      <c r="MT120" s="10"/>
      <c r="MU120" s="10"/>
      <c r="MV120" s="10"/>
      <c r="MW120" s="10"/>
      <c r="MX120" s="10"/>
      <c r="MY120" s="10"/>
      <c r="MZ120" s="10"/>
      <c r="NA120" s="10"/>
      <c r="NB120" s="10"/>
      <c r="NC120" s="10"/>
      <c r="ND120" s="10"/>
      <c r="NE120" s="10"/>
      <c r="NF120" s="10"/>
      <c r="NG120" s="10"/>
      <c r="NH120" s="10"/>
      <c r="NI120" s="10"/>
      <c r="NJ120" s="10"/>
      <c r="NK120" s="10"/>
      <c r="NL120" s="10"/>
      <c r="NM120" s="10"/>
      <c r="NN120" s="10"/>
      <c r="NO120" s="10"/>
      <c r="NP120" s="10"/>
      <c r="NQ120" s="10"/>
      <c r="NR120" s="10"/>
      <c r="NS120" s="10"/>
      <c r="NT120" s="10"/>
      <c r="NU120" s="10"/>
      <c r="NV120" s="10"/>
      <c r="NW120" s="10"/>
      <c r="NX120" s="10"/>
      <c r="NY120" s="10"/>
      <c r="NZ120" s="10"/>
      <c r="OA120" s="10"/>
      <c r="OB120" s="10"/>
      <c r="OC120" s="10"/>
      <c r="OD120" s="10"/>
      <c r="OE120" s="10"/>
      <c r="OF120" s="10"/>
      <c r="OG120" s="10"/>
      <c r="OH120" s="10"/>
      <c r="OI120" s="10"/>
      <c r="OJ120" s="10"/>
      <c r="OK120" s="10"/>
      <c r="OL120" s="10"/>
      <c r="OM120" s="10"/>
      <c r="ON120" s="10"/>
      <c r="OO120" s="10"/>
      <c r="OP120" s="10"/>
      <c r="OQ120" s="10"/>
      <c r="OR120" s="10"/>
      <c r="OS120" s="10"/>
      <c r="OT120" s="10"/>
      <c r="OU120" s="10"/>
      <c r="OV120" s="10"/>
      <c r="OW120" s="10"/>
      <c r="OX120" s="10"/>
      <c r="OY120" s="10"/>
      <c r="OZ120" s="10"/>
      <c r="PA120" s="10"/>
      <c r="PB120" s="10"/>
      <c r="PC120" s="10"/>
      <c r="PD120" s="10"/>
      <c r="PE120" s="10"/>
    </row>
    <row r="121" spans="1:421" ht="18.75" customHeight="1" x14ac:dyDescent="0.2">
      <c r="A121" s="159"/>
      <c r="B121" s="160"/>
      <c r="C121" s="158"/>
      <c r="D121" s="8" t="s">
        <v>19</v>
      </c>
      <c r="E121" s="146">
        <f t="shared" si="25"/>
        <v>0</v>
      </c>
      <c r="F121" s="25">
        <f t="shared" si="28"/>
        <v>0</v>
      </c>
      <c r="G121" s="25">
        <f t="shared" si="28"/>
        <v>0</v>
      </c>
      <c r="H121" s="25">
        <f t="shared" si="28"/>
        <v>0</v>
      </c>
      <c r="I121" s="25">
        <f t="shared" si="28"/>
        <v>0</v>
      </c>
      <c r="J121" s="25">
        <f t="shared" si="28"/>
        <v>0</v>
      </c>
      <c r="K121" s="14"/>
      <c r="L121" s="14"/>
      <c r="M121" s="14"/>
      <c r="N121" s="5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  <c r="IU121" s="10"/>
      <c r="IV121" s="10"/>
      <c r="IW121" s="10"/>
      <c r="IX121" s="10"/>
      <c r="IY121" s="10"/>
      <c r="IZ121" s="10"/>
      <c r="JA121" s="10"/>
      <c r="JB121" s="10"/>
      <c r="JC121" s="10"/>
      <c r="JD121" s="10"/>
      <c r="JE121" s="10"/>
      <c r="JF121" s="10"/>
      <c r="JG121" s="10"/>
      <c r="JH121" s="10"/>
      <c r="JI121" s="10"/>
      <c r="JJ121" s="10"/>
      <c r="JK121" s="10"/>
      <c r="JL121" s="10"/>
      <c r="JM121" s="10"/>
      <c r="JN121" s="10"/>
      <c r="JO121" s="10"/>
      <c r="JP121" s="10"/>
      <c r="JQ121" s="10"/>
      <c r="JR121" s="10"/>
      <c r="JS121" s="10"/>
      <c r="JT121" s="10"/>
      <c r="JU121" s="10"/>
      <c r="JV121" s="10"/>
      <c r="JW121" s="10"/>
      <c r="JX121" s="10"/>
      <c r="JY121" s="10"/>
      <c r="JZ121" s="10"/>
      <c r="KA121" s="10"/>
      <c r="KB121" s="10"/>
      <c r="KC121" s="10"/>
      <c r="KD121" s="10"/>
      <c r="KE121" s="10"/>
      <c r="KF121" s="10"/>
      <c r="KG121" s="10"/>
      <c r="KH121" s="10"/>
      <c r="KI121" s="10"/>
      <c r="KJ121" s="10"/>
      <c r="KK121" s="10"/>
      <c r="KL121" s="10"/>
      <c r="KM121" s="10"/>
      <c r="KN121" s="10"/>
      <c r="KO121" s="10"/>
      <c r="KP121" s="10"/>
      <c r="KQ121" s="10"/>
      <c r="KR121" s="10"/>
      <c r="KS121" s="10"/>
      <c r="KT121" s="10"/>
      <c r="KU121" s="10"/>
      <c r="KV121" s="10"/>
      <c r="KW121" s="10"/>
      <c r="KX121" s="10"/>
      <c r="KY121" s="10"/>
      <c r="KZ121" s="10"/>
      <c r="LA121" s="10"/>
      <c r="LB121" s="10"/>
      <c r="LC121" s="10"/>
      <c r="LD121" s="10"/>
      <c r="LE121" s="10"/>
      <c r="LF121" s="10"/>
      <c r="LG121" s="10"/>
      <c r="LH121" s="10"/>
      <c r="LI121" s="10"/>
      <c r="LJ121" s="10"/>
      <c r="LK121" s="10"/>
      <c r="LL121" s="10"/>
      <c r="LM121" s="10"/>
      <c r="LN121" s="10"/>
      <c r="LO121" s="10"/>
      <c r="LP121" s="10"/>
      <c r="LQ121" s="10"/>
      <c r="LR121" s="10"/>
      <c r="LS121" s="10"/>
      <c r="LT121" s="10"/>
      <c r="LU121" s="10"/>
      <c r="LV121" s="10"/>
      <c r="LW121" s="10"/>
      <c r="LX121" s="10"/>
      <c r="LY121" s="10"/>
      <c r="LZ121" s="10"/>
      <c r="MA121" s="10"/>
      <c r="MB121" s="10"/>
      <c r="MC121" s="10"/>
      <c r="MD121" s="10"/>
      <c r="ME121" s="10"/>
      <c r="MF121" s="10"/>
      <c r="MG121" s="10"/>
      <c r="MH121" s="10"/>
      <c r="MI121" s="10"/>
      <c r="MJ121" s="10"/>
      <c r="MK121" s="10"/>
      <c r="ML121" s="10"/>
      <c r="MM121" s="10"/>
      <c r="MN121" s="10"/>
      <c r="MO121" s="10"/>
      <c r="MP121" s="10"/>
      <c r="MQ121" s="10"/>
      <c r="MR121" s="10"/>
      <c r="MS121" s="10"/>
      <c r="MT121" s="10"/>
      <c r="MU121" s="10"/>
      <c r="MV121" s="10"/>
      <c r="MW121" s="10"/>
      <c r="MX121" s="10"/>
      <c r="MY121" s="10"/>
      <c r="MZ121" s="10"/>
      <c r="NA121" s="10"/>
      <c r="NB121" s="10"/>
      <c r="NC121" s="10"/>
      <c r="ND121" s="10"/>
      <c r="NE121" s="10"/>
      <c r="NF121" s="10"/>
      <c r="NG121" s="10"/>
      <c r="NH121" s="10"/>
      <c r="NI121" s="10"/>
      <c r="NJ121" s="10"/>
      <c r="NK121" s="10"/>
      <c r="NL121" s="10"/>
      <c r="NM121" s="10"/>
      <c r="NN121" s="10"/>
      <c r="NO121" s="10"/>
      <c r="NP121" s="10"/>
      <c r="NQ121" s="10"/>
      <c r="NR121" s="10"/>
      <c r="NS121" s="10"/>
      <c r="NT121" s="10"/>
      <c r="NU121" s="10"/>
      <c r="NV121" s="10"/>
      <c r="NW121" s="10"/>
      <c r="NX121" s="10"/>
      <c r="NY121" s="10"/>
      <c r="NZ121" s="10"/>
      <c r="OA121" s="10"/>
      <c r="OB121" s="10"/>
      <c r="OC121" s="10"/>
      <c r="OD121" s="10"/>
      <c r="OE121" s="10"/>
      <c r="OF121" s="10"/>
      <c r="OG121" s="10"/>
      <c r="OH121" s="10"/>
      <c r="OI121" s="10"/>
      <c r="OJ121" s="10"/>
      <c r="OK121" s="10"/>
      <c r="OL121" s="10"/>
      <c r="OM121" s="10"/>
      <c r="ON121" s="10"/>
      <c r="OO121" s="10"/>
      <c r="OP121" s="10"/>
      <c r="OQ121" s="10"/>
      <c r="OR121" s="10"/>
      <c r="OS121" s="10"/>
      <c r="OT121" s="10"/>
      <c r="OU121" s="10"/>
      <c r="OV121" s="10"/>
      <c r="OW121" s="10"/>
      <c r="OX121" s="10"/>
      <c r="OY121" s="10"/>
      <c r="OZ121" s="10"/>
      <c r="PA121" s="10"/>
      <c r="PB121" s="10"/>
      <c r="PC121" s="10"/>
      <c r="PD121" s="10"/>
      <c r="PE121" s="10"/>
    </row>
    <row r="122" spans="1:421" ht="23.25" customHeight="1" x14ac:dyDescent="0.2">
      <c r="A122" s="161"/>
      <c r="B122" s="162"/>
      <c r="C122" s="163"/>
      <c r="D122" s="8" t="s">
        <v>7</v>
      </c>
      <c r="E122" s="146">
        <f t="shared" si="25"/>
        <v>121386.728</v>
      </c>
      <c r="F122" s="25">
        <f>F87+F94+F101+F108+F115</f>
        <v>0</v>
      </c>
      <c r="G122" s="25">
        <f>G87+G94+G101+G108+G115</f>
        <v>13343.2</v>
      </c>
      <c r="H122" s="25">
        <f>H87+H94+H101+H108+H115</f>
        <v>17360.2</v>
      </c>
      <c r="I122" s="25">
        <f>I87+I94+I101+I108+I115</f>
        <v>17360.2</v>
      </c>
      <c r="J122" s="25">
        <f>J87+J94+J101+J108+J115</f>
        <v>73323.127999999997</v>
      </c>
      <c r="K122" s="14"/>
      <c r="L122" s="14"/>
      <c r="M122" s="14"/>
      <c r="N122" s="5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  <c r="IU122" s="10"/>
      <c r="IV122" s="10"/>
      <c r="IW122" s="10"/>
      <c r="IX122" s="10"/>
      <c r="IY122" s="10"/>
      <c r="IZ122" s="10"/>
      <c r="JA122" s="10"/>
      <c r="JB122" s="10"/>
      <c r="JC122" s="10"/>
      <c r="JD122" s="10"/>
      <c r="JE122" s="10"/>
      <c r="JF122" s="10"/>
      <c r="JG122" s="10"/>
      <c r="JH122" s="10"/>
      <c r="JI122" s="10"/>
      <c r="JJ122" s="10"/>
      <c r="JK122" s="10"/>
      <c r="JL122" s="10"/>
      <c r="JM122" s="10"/>
      <c r="JN122" s="10"/>
      <c r="JO122" s="10"/>
      <c r="JP122" s="10"/>
      <c r="JQ122" s="10"/>
      <c r="JR122" s="10"/>
      <c r="JS122" s="10"/>
      <c r="JT122" s="10"/>
      <c r="JU122" s="10"/>
      <c r="JV122" s="10"/>
      <c r="JW122" s="10"/>
      <c r="JX122" s="10"/>
      <c r="JY122" s="10"/>
      <c r="JZ122" s="10"/>
      <c r="KA122" s="10"/>
      <c r="KB122" s="10"/>
      <c r="KC122" s="10"/>
      <c r="KD122" s="10"/>
      <c r="KE122" s="10"/>
      <c r="KF122" s="10"/>
      <c r="KG122" s="10"/>
      <c r="KH122" s="10"/>
      <c r="KI122" s="10"/>
      <c r="KJ122" s="10"/>
      <c r="KK122" s="10"/>
      <c r="KL122" s="10"/>
      <c r="KM122" s="10"/>
      <c r="KN122" s="10"/>
      <c r="KO122" s="10"/>
      <c r="KP122" s="10"/>
      <c r="KQ122" s="10"/>
      <c r="KR122" s="10"/>
      <c r="KS122" s="10"/>
      <c r="KT122" s="10"/>
      <c r="KU122" s="10"/>
      <c r="KV122" s="10"/>
      <c r="KW122" s="10"/>
      <c r="KX122" s="10"/>
      <c r="KY122" s="10"/>
      <c r="KZ122" s="10"/>
      <c r="LA122" s="10"/>
      <c r="LB122" s="10"/>
      <c r="LC122" s="10"/>
      <c r="LD122" s="10"/>
      <c r="LE122" s="10"/>
      <c r="LF122" s="10"/>
      <c r="LG122" s="10"/>
      <c r="LH122" s="10"/>
      <c r="LI122" s="10"/>
      <c r="LJ122" s="10"/>
      <c r="LK122" s="10"/>
      <c r="LL122" s="10"/>
      <c r="LM122" s="10"/>
      <c r="LN122" s="10"/>
      <c r="LO122" s="10"/>
      <c r="LP122" s="10"/>
      <c r="LQ122" s="10"/>
      <c r="LR122" s="10"/>
      <c r="LS122" s="10"/>
      <c r="LT122" s="10"/>
      <c r="LU122" s="10"/>
      <c r="LV122" s="10"/>
      <c r="LW122" s="10"/>
      <c r="LX122" s="10"/>
      <c r="LY122" s="10"/>
      <c r="LZ122" s="10"/>
      <c r="MA122" s="10"/>
      <c r="MB122" s="10"/>
      <c r="MC122" s="10"/>
      <c r="MD122" s="10"/>
      <c r="ME122" s="10"/>
      <c r="MF122" s="10"/>
      <c r="MG122" s="10"/>
      <c r="MH122" s="10"/>
      <c r="MI122" s="10"/>
      <c r="MJ122" s="10"/>
      <c r="MK122" s="10"/>
      <c r="ML122" s="10"/>
      <c r="MM122" s="10"/>
      <c r="MN122" s="10"/>
      <c r="MO122" s="10"/>
      <c r="MP122" s="10"/>
      <c r="MQ122" s="10"/>
      <c r="MR122" s="10"/>
      <c r="MS122" s="10"/>
      <c r="MT122" s="10"/>
      <c r="MU122" s="10"/>
      <c r="MV122" s="10"/>
      <c r="MW122" s="10"/>
      <c r="MX122" s="10"/>
      <c r="MY122" s="10"/>
      <c r="MZ122" s="10"/>
      <c r="NA122" s="10"/>
      <c r="NB122" s="10"/>
      <c r="NC122" s="10"/>
      <c r="ND122" s="10"/>
      <c r="NE122" s="10"/>
      <c r="NF122" s="10"/>
      <c r="NG122" s="10"/>
      <c r="NH122" s="10"/>
      <c r="NI122" s="10"/>
      <c r="NJ122" s="10"/>
      <c r="NK122" s="10"/>
      <c r="NL122" s="10"/>
      <c r="NM122" s="10"/>
      <c r="NN122" s="10"/>
      <c r="NO122" s="10"/>
      <c r="NP122" s="10"/>
      <c r="NQ122" s="10"/>
      <c r="NR122" s="10"/>
      <c r="NS122" s="10"/>
      <c r="NT122" s="10"/>
      <c r="NU122" s="10"/>
      <c r="NV122" s="10"/>
      <c r="NW122" s="10"/>
      <c r="NX122" s="10"/>
      <c r="NY122" s="10"/>
      <c r="NZ122" s="10"/>
      <c r="OA122" s="10"/>
      <c r="OB122" s="10"/>
      <c r="OC122" s="10"/>
      <c r="OD122" s="10"/>
      <c r="OE122" s="10"/>
      <c r="OF122" s="10"/>
      <c r="OG122" s="10"/>
      <c r="OH122" s="10"/>
      <c r="OI122" s="10"/>
      <c r="OJ122" s="10"/>
      <c r="OK122" s="10"/>
      <c r="OL122" s="10"/>
      <c r="OM122" s="10"/>
      <c r="ON122" s="10"/>
      <c r="OO122" s="10"/>
      <c r="OP122" s="10"/>
      <c r="OQ122" s="10"/>
      <c r="OR122" s="10"/>
      <c r="OS122" s="10"/>
      <c r="OT122" s="10"/>
      <c r="OU122" s="10"/>
      <c r="OV122" s="10"/>
      <c r="OW122" s="10"/>
      <c r="OX122" s="10"/>
      <c r="OY122" s="10"/>
      <c r="OZ122" s="10"/>
      <c r="PA122" s="10"/>
      <c r="PB122" s="10"/>
      <c r="PC122" s="10"/>
      <c r="PD122" s="10"/>
      <c r="PE122" s="10"/>
    </row>
    <row r="123" spans="1:421" s="23" customFormat="1" ht="22.5" customHeight="1" x14ac:dyDescent="0.2">
      <c r="A123" s="212" t="s">
        <v>140</v>
      </c>
      <c r="B123" s="212"/>
      <c r="C123" s="213"/>
      <c r="D123" s="212"/>
      <c r="E123" s="212"/>
      <c r="F123" s="212"/>
      <c r="G123" s="212"/>
      <c r="H123" s="212"/>
      <c r="I123" s="212"/>
      <c r="J123" s="212"/>
      <c r="K123" s="14"/>
      <c r="L123" s="14"/>
      <c r="M123" s="14"/>
      <c r="N123" s="137"/>
    </row>
    <row r="124" spans="1:421" s="23" customFormat="1" ht="22.5" customHeight="1" x14ac:dyDescent="0.2">
      <c r="A124" s="180" t="s">
        <v>141</v>
      </c>
      <c r="B124" s="164" t="s">
        <v>166</v>
      </c>
      <c r="C124" s="168" t="s">
        <v>158</v>
      </c>
      <c r="D124" s="140" t="s">
        <v>1</v>
      </c>
      <c r="E124" s="145">
        <f t="shared" ref="E124:E138" si="29">SUM(F124:J124)</f>
        <v>0</v>
      </c>
      <c r="F124" s="38">
        <f>F125+F126+F127+F128+F129+F130</f>
        <v>0</v>
      </c>
      <c r="G124" s="38">
        <f>G125+G126+G127+G128+G129+G130</f>
        <v>0</v>
      </c>
      <c r="H124" s="38">
        <f>H125+H126+H128+H127+H128+H129+H130</f>
        <v>0</v>
      </c>
      <c r="I124" s="38">
        <f>I125+I126+I127+I128+I129+I130</f>
        <v>0</v>
      </c>
      <c r="J124" s="38">
        <f>J125+J126+J127+J128+J129+J130</f>
        <v>0</v>
      </c>
      <c r="K124" s="14"/>
      <c r="L124" s="14"/>
      <c r="M124" s="14"/>
      <c r="N124" s="137"/>
    </row>
    <row r="125" spans="1:421" s="23" customFormat="1" ht="22.5" customHeight="1" x14ac:dyDescent="0.2">
      <c r="A125" s="181"/>
      <c r="B125" s="165"/>
      <c r="C125" s="169"/>
      <c r="D125" s="142" t="s">
        <v>2</v>
      </c>
      <c r="E125" s="146">
        <f t="shared" si="29"/>
        <v>0</v>
      </c>
      <c r="F125" s="25">
        <v>0</v>
      </c>
      <c r="G125" s="25">
        <v>0</v>
      </c>
      <c r="H125" s="25">
        <v>0</v>
      </c>
      <c r="I125" s="25">
        <v>0</v>
      </c>
      <c r="J125" s="25">
        <v>0</v>
      </c>
      <c r="K125" s="14"/>
      <c r="L125" s="14"/>
      <c r="M125" s="14"/>
      <c r="N125" s="137"/>
    </row>
    <row r="126" spans="1:421" s="23" customFormat="1" ht="22.5" customHeight="1" x14ac:dyDescent="0.2">
      <c r="A126" s="181"/>
      <c r="B126" s="165"/>
      <c r="C126" s="169"/>
      <c r="D126" s="142" t="s">
        <v>6</v>
      </c>
      <c r="E126" s="146">
        <f t="shared" si="29"/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14"/>
      <c r="L126" s="14"/>
      <c r="M126" s="14"/>
      <c r="N126" s="137"/>
    </row>
    <row r="127" spans="1:421" s="23" customFormat="1" ht="22.5" customHeight="1" x14ac:dyDescent="0.25">
      <c r="A127" s="181"/>
      <c r="B127" s="165"/>
      <c r="C127" s="169"/>
      <c r="D127" s="142" t="s">
        <v>4</v>
      </c>
      <c r="E127" s="146">
        <f t="shared" si="29"/>
        <v>0</v>
      </c>
      <c r="F127" s="37">
        <v>0</v>
      </c>
      <c r="G127" s="25">
        <v>0</v>
      </c>
      <c r="H127" s="25">
        <v>0</v>
      </c>
      <c r="I127" s="25">
        <v>0</v>
      </c>
      <c r="J127" s="25">
        <v>0</v>
      </c>
      <c r="K127" s="102"/>
      <c r="L127" s="14"/>
      <c r="M127" s="14"/>
      <c r="N127" s="137"/>
    </row>
    <row r="128" spans="1:421" s="23" customFormat="1" ht="34.5" customHeight="1" x14ac:dyDescent="0.2">
      <c r="A128" s="181"/>
      <c r="B128" s="165"/>
      <c r="C128" s="169"/>
      <c r="D128" s="142" t="s">
        <v>18</v>
      </c>
      <c r="E128" s="146">
        <f t="shared" si="29"/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14"/>
      <c r="L128" s="14"/>
      <c r="M128" s="14"/>
      <c r="N128" s="137"/>
    </row>
    <row r="129" spans="1:16" s="23" customFormat="1" ht="22.5" customHeight="1" x14ac:dyDescent="0.2">
      <c r="A129" s="181"/>
      <c r="B129" s="165"/>
      <c r="C129" s="169"/>
      <c r="D129" s="142" t="s">
        <v>19</v>
      </c>
      <c r="E129" s="146">
        <f t="shared" si="29"/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14"/>
      <c r="L129" s="14"/>
      <c r="M129" s="14"/>
      <c r="N129" s="137"/>
    </row>
    <row r="130" spans="1:16" s="23" customFormat="1" ht="23.25" customHeight="1" x14ac:dyDescent="0.2">
      <c r="A130" s="182"/>
      <c r="B130" s="165"/>
      <c r="C130" s="169"/>
      <c r="D130" s="142" t="s">
        <v>7</v>
      </c>
      <c r="E130" s="146">
        <f t="shared" si="29"/>
        <v>0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14"/>
      <c r="L130" s="14"/>
      <c r="M130" s="14"/>
      <c r="N130" s="137"/>
    </row>
    <row r="131" spans="1:16" s="23" customFormat="1" ht="18.75" customHeight="1" x14ac:dyDescent="0.3">
      <c r="A131" s="174" t="s">
        <v>142</v>
      </c>
      <c r="B131" s="166" t="s">
        <v>167</v>
      </c>
      <c r="C131" s="171" t="s">
        <v>158</v>
      </c>
      <c r="D131" s="140" t="s">
        <v>1</v>
      </c>
      <c r="E131" s="153">
        <f>SUM(F131:J131)</f>
        <v>198378.20075999998</v>
      </c>
      <c r="F131" s="154">
        <f t="shared" ref="F131:J131" si="30">SUM(F132:F137)</f>
        <v>35886.730600000003</v>
      </c>
      <c r="G131" s="141">
        <f t="shared" si="30"/>
        <v>31139.116880000001</v>
      </c>
      <c r="H131" s="141">
        <f t="shared" si="30"/>
        <v>21352.353279999999</v>
      </c>
      <c r="I131" s="141">
        <f t="shared" si="30"/>
        <v>22000</v>
      </c>
      <c r="J131" s="141">
        <f t="shared" si="30"/>
        <v>88000</v>
      </c>
      <c r="K131" s="14"/>
      <c r="L131" s="14"/>
      <c r="M131" s="14"/>
      <c r="N131" s="137"/>
    </row>
    <row r="132" spans="1:16" s="23" customFormat="1" ht="18" customHeight="1" x14ac:dyDescent="0.3">
      <c r="A132" s="175"/>
      <c r="B132" s="167"/>
      <c r="C132" s="172"/>
      <c r="D132" s="142" t="s">
        <v>2</v>
      </c>
      <c r="E132" s="149">
        <f>SUM(F132:J132)</f>
        <v>0</v>
      </c>
      <c r="F132" s="143">
        <v>0</v>
      </c>
      <c r="G132" s="143">
        <v>0</v>
      </c>
      <c r="H132" s="143">
        <v>0</v>
      </c>
      <c r="I132" s="143">
        <v>0</v>
      </c>
      <c r="J132" s="143">
        <v>0</v>
      </c>
      <c r="K132" s="14"/>
      <c r="L132" s="14"/>
      <c r="M132" s="14"/>
      <c r="N132" s="137"/>
    </row>
    <row r="133" spans="1:16" s="23" customFormat="1" ht="31.5" customHeight="1" x14ac:dyDescent="0.3">
      <c r="A133" s="175"/>
      <c r="B133" s="167"/>
      <c r="C133" s="172"/>
      <c r="D133" s="142" t="s">
        <v>6</v>
      </c>
      <c r="E133" s="149">
        <f>SUM(F133:J133)</f>
        <v>0</v>
      </c>
      <c r="F133" s="143">
        <v>0</v>
      </c>
      <c r="G133" s="143">
        <v>0</v>
      </c>
      <c r="H133" s="143">
        <v>0</v>
      </c>
      <c r="I133" s="143">
        <v>0</v>
      </c>
      <c r="J133" s="143">
        <v>0</v>
      </c>
      <c r="K133" s="14"/>
      <c r="L133" s="14"/>
      <c r="M133" s="14"/>
      <c r="N133" s="137"/>
    </row>
    <row r="134" spans="1:16" s="23" customFormat="1" ht="21.75" customHeight="1" x14ac:dyDescent="0.3">
      <c r="A134" s="175"/>
      <c r="B134" s="167"/>
      <c r="C134" s="172"/>
      <c r="D134" s="142" t="s">
        <v>4</v>
      </c>
      <c r="E134" s="149">
        <f>SUM(F134:J134)</f>
        <v>150625.84748</v>
      </c>
      <c r="F134" s="151">
        <f>35987.6656-51.0913-49.8437</f>
        <v>35886.730600000003</v>
      </c>
      <c r="G134" s="143">
        <f>31892.78485-753.66797</f>
        <v>31139.116880000001</v>
      </c>
      <c r="H134" s="143">
        <f>19800</f>
        <v>19800</v>
      </c>
      <c r="I134" s="143">
        <v>19800</v>
      </c>
      <c r="J134" s="143">
        <v>44000</v>
      </c>
      <c r="K134" s="14"/>
      <c r="L134" s="14"/>
      <c r="M134" s="14"/>
      <c r="N134" s="137"/>
    </row>
    <row r="135" spans="1:16" s="23" customFormat="1" ht="30.75" customHeight="1" x14ac:dyDescent="0.3">
      <c r="A135" s="175"/>
      <c r="B135" s="167"/>
      <c r="C135" s="172"/>
      <c r="D135" s="142" t="s">
        <v>18</v>
      </c>
      <c r="E135" s="149">
        <f t="shared" ref="E135:E136" si="31">SUM(F135:J135)</f>
        <v>0</v>
      </c>
      <c r="F135" s="143">
        <v>0</v>
      </c>
      <c r="G135" s="143">
        <v>0</v>
      </c>
      <c r="H135" s="143">
        <v>0</v>
      </c>
      <c r="I135" s="143">
        <v>0</v>
      </c>
      <c r="J135" s="143">
        <v>0</v>
      </c>
      <c r="K135" s="14"/>
      <c r="L135" s="14"/>
      <c r="M135" s="14"/>
      <c r="N135" s="137"/>
    </row>
    <row r="136" spans="1:16" s="23" customFormat="1" ht="25.5" customHeight="1" x14ac:dyDescent="0.3">
      <c r="A136" s="175"/>
      <c r="B136" s="167"/>
      <c r="C136" s="172"/>
      <c r="D136" s="142" t="s">
        <v>19</v>
      </c>
      <c r="E136" s="149">
        <f t="shared" si="31"/>
        <v>0</v>
      </c>
      <c r="F136" s="143">
        <v>0</v>
      </c>
      <c r="G136" s="143">
        <v>0</v>
      </c>
      <c r="H136" s="143">
        <v>0</v>
      </c>
      <c r="I136" s="143">
        <v>0</v>
      </c>
      <c r="J136" s="143">
        <v>0</v>
      </c>
      <c r="K136" s="14"/>
      <c r="L136" s="14"/>
      <c r="M136" s="14"/>
      <c r="N136" s="137"/>
    </row>
    <row r="137" spans="1:16" s="23" customFormat="1" ht="59.25" customHeight="1" x14ac:dyDescent="0.3">
      <c r="A137" s="176"/>
      <c r="B137" s="167"/>
      <c r="C137" s="173"/>
      <c r="D137" s="142" t="s">
        <v>7</v>
      </c>
      <c r="E137" s="149">
        <f>SUM(F137:J137)</f>
        <v>47752.353279999996</v>
      </c>
      <c r="F137" s="151">
        <f>4004.38828-4004.38828</f>
        <v>0</v>
      </c>
      <c r="G137" s="144">
        <f>10676.38828-7870.415-2805.97328</f>
        <v>0</v>
      </c>
      <c r="H137" s="144">
        <f>10676.38828-9124.035</f>
        <v>1552.3532799999994</v>
      </c>
      <c r="I137" s="144">
        <f>2200</f>
        <v>2200</v>
      </c>
      <c r="J137" s="144">
        <v>44000</v>
      </c>
      <c r="K137" s="14"/>
      <c r="L137" s="14"/>
      <c r="M137" s="14"/>
      <c r="N137" s="137"/>
      <c r="O137" s="138"/>
    </row>
    <row r="138" spans="1:16" s="23" customFormat="1" ht="21.75" customHeight="1" x14ac:dyDescent="0.2">
      <c r="A138" s="174" t="s">
        <v>143</v>
      </c>
      <c r="B138" s="164" t="s">
        <v>168</v>
      </c>
      <c r="C138" s="168" t="s">
        <v>158</v>
      </c>
      <c r="D138" s="140" t="s">
        <v>1</v>
      </c>
      <c r="E138" s="145">
        <f t="shared" si="29"/>
        <v>52435.15324</v>
      </c>
      <c r="F138" s="45">
        <f t="shared" ref="F138:G138" si="32">SUM(F139:F144)</f>
        <v>2994.1275300000002</v>
      </c>
      <c r="G138" s="38">
        <f t="shared" si="32"/>
        <v>4211.9307099999996</v>
      </c>
      <c r="H138" s="38">
        <f>SUM(H139:H144)</f>
        <v>1768.37</v>
      </c>
      <c r="I138" s="38">
        <f t="shared" ref="I138" si="33">SUM(I139:I144)</f>
        <v>8692.1450000000004</v>
      </c>
      <c r="J138" s="38">
        <f>SUM(J139:J144)</f>
        <v>34768.58</v>
      </c>
      <c r="K138" s="14"/>
      <c r="L138" s="14"/>
      <c r="M138" s="14"/>
      <c r="N138" s="137"/>
    </row>
    <row r="139" spans="1:16" s="23" customFormat="1" ht="27.75" customHeight="1" x14ac:dyDescent="0.2">
      <c r="A139" s="175"/>
      <c r="B139" s="165"/>
      <c r="C139" s="169"/>
      <c r="D139" s="142" t="s">
        <v>2</v>
      </c>
      <c r="E139" s="146">
        <f t="shared" ref="E139:E165" si="34">SUM(F139:J139)</f>
        <v>0</v>
      </c>
      <c r="F139" s="25">
        <v>0</v>
      </c>
      <c r="G139" s="25">
        <v>0</v>
      </c>
      <c r="H139" s="25">
        <v>0</v>
      </c>
      <c r="I139" s="25">
        <v>0</v>
      </c>
      <c r="J139" s="25">
        <v>0</v>
      </c>
      <c r="K139" s="14"/>
      <c r="L139" s="14"/>
      <c r="M139" s="14"/>
      <c r="N139" s="137"/>
    </row>
    <row r="140" spans="1:16" s="23" customFormat="1" ht="30" customHeight="1" x14ac:dyDescent="0.25">
      <c r="A140" s="175"/>
      <c r="B140" s="165"/>
      <c r="C140" s="169"/>
      <c r="D140" s="142" t="s">
        <v>6</v>
      </c>
      <c r="E140" s="146">
        <f t="shared" si="34"/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102"/>
      <c r="L140" s="14"/>
      <c r="M140" s="14"/>
      <c r="N140" s="137"/>
    </row>
    <row r="141" spans="1:16" s="23" customFormat="1" ht="31.5" customHeight="1" x14ac:dyDescent="0.2">
      <c r="A141" s="175"/>
      <c r="B141" s="165"/>
      <c r="C141" s="169"/>
      <c r="D141" s="142" t="s">
        <v>4</v>
      </c>
      <c r="E141" s="146">
        <f t="shared" si="34"/>
        <v>42174.63824</v>
      </c>
      <c r="F141" s="37">
        <f>2655.10388+51.0913+287.93235</f>
        <v>2994.1275300000002</v>
      </c>
      <c r="G141" s="25">
        <f>3207.2+1404.73071-400</f>
        <v>4211.9307099999996</v>
      </c>
      <c r="H141" s="25">
        <v>100</v>
      </c>
      <c r="I141" s="25">
        <v>100</v>
      </c>
      <c r="J141" s="25">
        <v>34768.58</v>
      </c>
      <c r="K141" s="14"/>
      <c r="L141" s="14"/>
      <c r="M141" s="14"/>
      <c r="N141" s="137"/>
    </row>
    <row r="142" spans="1:16" s="23" customFormat="1" ht="27.75" customHeight="1" x14ac:dyDescent="0.2">
      <c r="A142" s="175"/>
      <c r="B142" s="165"/>
      <c r="C142" s="169"/>
      <c r="D142" s="142" t="s">
        <v>18</v>
      </c>
      <c r="E142" s="146">
        <f t="shared" si="34"/>
        <v>0</v>
      </c>
      <c r="F142" s="25">
        <v>0</v>
      </c>
      <c r="G142" s="25">
        <v>0</v>
      </c>
      <c r="H142" s="25"/>
      <c r="I142" s="25">
        <v>0</v>
      </c>
      <c r="J142" s="25">
        <v>0</v>
      </c>
      <c r="K142" s="14"/>
      <c r="L142" s="14"/>
      <c r="M142" s="14"/>
      <c r="N142" s="137"/>
    </row>
    <row r="143" spans="1:16" s="23" customFormat="1" ht="50.25" customHeight="1" x14ac:dyDescent="0.2">
      <c r="A143" s="175"/>
      <c r="B143" s="165"/>
      <c r="C143" s="169"/>
      <c r="D143" s="142" t="s">
        <v>19</v>
      </c>
      <c r="E143" s="146">
        <f t="shared" si="34"/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14"/>
      <c r="L143" s="14"/>
      <c r="M143" s="14"/>
      <c r="N143" s="137"/>
    </row>
    <row r="144" spans="1:16" s="23" customFormat="1" ht="57.75" customHeight="1" x14ac:dyDescent="0.2">
      <c r="A144" s="176"/>
      <c r="B144" s="165"/>
      <c r="C144" s="170"/>
      <c r="D144" s="142" t="s">
        <v>7</v>
      </c>
      <c r="E144" s="146">
        <f t="shared" si="34"/>
        <v>10260.514999999999</v>
      </c>
      <c r="F144" s="37">
        <v>0</v>
      </c>
      <c r="G144" s="25">
        <v>0</v>
      </c>
      <c r="H144" s="25">
        <f>1668.37</f>
        <v>1668.37</v>
      </c>
      <c r="I144" s="25">
        <f>8592.145</f>
        <v>8592.1450000000004</v>
      </c>
      <c r="J144" s="25">
        <v>0</v>
      </c>
      <c r="K144" s="14"/>
      <c r="L144" s="14"/>
      <c r="M144" s="14"/>
      <c r="N144" s="137"/>
      <c r="P144" s="136"/>
    </row>
    <row r="145" spans="1:15" s="23" customFormat="1" ht="16.5" customHeight="1" x14ac:dyDescent="0.2">
      <c r="A145" s="174" t="s">
        <v>144</v>
      </c>
      <c r="B145" s="177" t="s">
        <v>169</v>
      </c>
      <c r="C145" s="171" t="s">
        <v>162</v>
      </c>
      <c r="D145" s="140" t="s">
        <v>1</v>
      </c>
      <c r="E145" s="145">
        <f t="shared" si="34"/>
        <v>14714.156450000002</v>
      </c>
      <c r="F145" s="45">
        <f t="shared" ref="F145:J145" si="35">SUM(F146:F151)</f>
        <v>1075.14645</v>
      </c>
      <c r="G145" s="38">
        <f t="shared" si="35"/>
        <v>2248.4300000000003</v>
      </c>
      <c r="H145" s="38">
        <f t="shared" si="35"/>
        <v>1898.43</v>
      </c>
      <c r="I145" s="38">
        <f t="shared" si="35"/>
        <v>1898.43</v>
      </c>
      <c r="J145" s="38">
        <f t="shared" si="35"/>
        <v>7593.72</v>
      </c>
      <c r="K145" s="14"/>
      <c r="L145" s="14"/>
      <c r="M145" s="14"/>
      <c r="N145" s="137"/>
    </row>
    <row r="146" spans="1:15" s="23" customFormat="1" ht="21" customHeight="1" x14ac:dyDescent="0.2">
      <c r="A146" s="175"/>
      <c r="B146" s="178"/>
      <c r="C146" s="172"/>
      <c r="D146" s="142" t="s">
        <v>2</v>
      </c>
      <c r="E146" s="146">
        <f t="shared" si="34"/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14"/>
      <c r="L146" s="14"/>
      <c r="M146" s="14"/>
      <c r="N146" s="137"/>
    </row>
    <row r="147" spans="1:15" s="23" customFormat="1" ht="31.5" customHeight="1" x14ac:dyDescent="0.2">
      <c r="A147" s="175"/>
      <c r="B147" s="178"/>
      <c r="C147" s="172"/>
      <c r="D147" s="142" t="s">
        <v>6</v>
      </c>
      <c r="E147" s="146">
        <f t="shared" si="34"/>
        <v>0</v>
      </c>
      <c r="F147" s="25">
        <v>0</v>
      </c>
      <c r="G147" s="25">
        <v>0</v>
      </c>
      <c r="H147" s="25">
        <v>0</v>
      </c>
      <c r="I147" s="25">
        <v>0</v>
      </c>
      <c r="J147" s="25">
        <v>0</v>
      </c>
      <c r="K147" s="14"/>
      <c r="L147" s="14"/>
      <c r="M147" s="14"/>
      <c r="N147" s="137"/>
    </row>
    <row r="148" spans="1:15" s="23" customFormat="1" ht="20.25" customHeight="1" x14ac:dyDescent="0.2">
      <c r="A148" s="175"/>
      <c r="B148" s="178"/>
      <c r="C148" s="172"/>
      <c r="D148" s="142" t="s">
        <v>4</v>
      </c>
      <c r="E148" s="146">
        <f t="shared" si="34"/>
        <v>10940.866450000001</v>
      </c>
      <c r="F148" s="37">
        <f>F155+F162</f>
        <v>1075.14645</v>
      </c>
      <c r="G148" s="25">
        <f>G155+G162</f>
        <v>1648</v>
      </c>
      <c r="H148" s="25">
        <f>H155+H162</f>
        <v>312</v>
      </c>
      <c r="I148" s="25">
        <f>I155+I162</f>
        <v>312</v>
      </c>
      <c r="J148" s="25">
        <f>J155+J162</f>
        <v>7593.72</v>
      </c>
      <c r="K148" s="14"/>
      <c r="L148" s="14"/>
      <c r="M148" s="14"/>
      <c r="N148" s="137"/>
    </row>
    <row r="149" spans="1:15" s="23" customFormat="1" ht="33.75" customHeight="1" x14ac:dyDescent="0.2">
      <c r="A149" s="175"/>
      <c r="B149" s="178"/>
      <c r="C149" s="172"/>
      <c r="D149" s="142" t="s">
        <v>18</v>
      </c>
      <c r="E149" s="146">
        <f t="shared" si="34"/>
        <v>0</v>
      </c>
      <c r="F149" s="25">
        <v>0</v>
      </c>
      <c r="G149" s="25">
        <f>G156+G163</f>
        <v>0</v>
      </c>
      <c r="H149" s="25">
        <v>0</v>
      </c>
      <c r="I149" s="25">
        <v>0</v>
      </c>
      <c r="J149" s="25">
        <v>0</v>
      </c>
      <c r="K149" s="14"/>
      <c r="L149" s="14"/>
      <c r="M149" s="14"/>
      <c r="N149" s="137"/>
      <c r="O149" s="136"/>
    </row>
    <row r="150" spans="1:15" s="23" customFormat="1" ht="27.75" customHeight="1" x14ac:dyDescent="0.2">
      <c r="A150" s="175"/>
      <c r="B150" s="178"/>
      <c r="C150" s="172"/>
      <c r="D150" s="142" t="s">
        <v>19</v>
      </c>
      <c r="E150" s="146">
        <f t="shared" si="34"/>
        <v>0</v>
      </c>
      <c r="F150" s="25">
        <v>0</v>
      </c>
      <c r="G150" s="25">
        <f>G157+G164</f>
        <v>0</v>
      </c>
      <c r="H150" s="25">
        <v>0</v>
      </c>
      <c r="I150" s="25">
        <v>0</v>
      </c>
      <c r="J150" s="25">
        <v>0</v>
      </c>
      <c r="K150" s="14"/>
      <c r="L150" s="14"/>
      <c r="M150" s="14"/>
      <c r="N150" s="137"/>
    </row>
    <row r="151" spans="1:15" s="23" customFormat="1" ht="13.5" customHeight="1" x14ac:dyDescent="0.2">
      <c r="A151" s="175"/>
      <c r="B151" s="178"/>
      <c r="C151" s="173"/>
      <c r="D151" s="142" t="s">
        <v>7</v>
      </c>
      <c r="E151" s="146">
        <f t="shared" si="34"/>
        <v>3773.29</v>
      </c>
      <c r="F151" s="25">
        <v>0</v>
      </c>
      <c r="G151" s="25">
        <f>G158+G165</f>
        <v>600.43000000000006</v>
      </c>
      <c r="H151" s="25">
        <f>H158+H165</f>
        <v>1586.43</v>
      </c>
      <c r="I151" s="25">
        <f>I158+I165</f>
        <v>1586.43</v>
      </c>
      <c r="J151" s="25">
        <f>J158+J165</f>
        <v>0</v>
      </c>
      <c r="K151" s="14"/>
      <c r="L151" s="14"/>
      <c r="M151" s="14"/>
      <c r="N151" s="137"/>
    </row>
    <row r="152" spans="1:15" s="23" customFormat="1" ht="18" customHeight="1" x14ac:dyDescent="0.2">
      <c r="A152" s="175"/>
      <c r="B152" s="178"/>
      <c r="C152" s="171" t="s">
        <v>158</v>
      </c>
      <c r="D152" s="140" t="s">
        <v>1</v>
      </c>
      <c r="E152" s="145">
        <f t="shared" ref="E152:E158" si="36">SUM(F152:J152)</f>
        <v>10646.366450000001</v>
      </c>
      <c r="F152" s="45">
        <f t="shared" ref="F152:J152" si="37">SUM(F153:F158)</f>
        <v>831.03644999999995</v>
      </c>
      <c r="G152" s="38">
        <f t="shared" si="37"/>
        <v>1702.19</v>
      </c>
      <c r="H152" s="38">
        <f t="shared" si="37"/>
        <v>1352.19</v>
      </c>
      <c r="I152" s="38">
        <f t="shared" si="37"/>
        <v>1352.19</v>
      </c>
      <c r="J152" s="38">
        <f t="shared" si="37"/>
        <v>5408.76</v>
      </c>
      <c r="K152" s="14"/>
      <c r="L152" s="14"/>
      <c r="M152" s="14"/>
      <c r="N152" s="137"/>
    </row>
    <row r="153" spans="1:15" s="23" customFormat="1" ht="21" customHeight="1" x14ac:dyDescent="0.2">
      <c r="A153" s="175"/>
      <c r="B153" s="178"/>
      <c r="C153" s="172"/>
      <c r="D153" s="142" t="s">
        <v>2</v>
      </c>
      <c r="E153" s="146">
        <f t="shared" si="36"/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14"/>
      <c r="L153" s="14"/>
      <c r="M153" s="14"/>
      <c r="N153" s="137"/>
    </row>
    <row r="154" spans="1:15" s="23" customFormat="1" ht="31.5" customHeight="1" x14ac:dyDescent="0.2">
      <c r="A154" s="175"/>
      <c r="B154" s="178"/>
      <c r="C154" s="172"/>
      <c r="D154" s="142" t="s">
        <v>6</v>
      </c>
      <c r="E154" s="146">
        <f t="shared" si="36"/>
        <v>0</v>
      </c>
      <c r="F154" s="25">
        <v>0</v>
      </c>
      <c r="G154" s="25">
        <v>0</v>
      </c>
      <c r="H154" s="25">
        <v>0</v>
      </c>
      <c r="I154" s="25">
        <v>0</v>
      </c>
      <c r="J154" s="25">
        <v>0</v>
      </c>
      <c r="K154" s="14"/>
      <c r="L154" s="14"/>
      <c r="M154" s="14"/>
      <c r="N154" s="137"/>
    </row>
    <row r="155" spans="1:15" s="23" customFormat="1" ht="20.25" customHeight="1" x14ac:dyDescent="0.2">
      <c r="A155" s="175"/>
      <c r="B155" s="178"/>
      <c r="C155" s="172"/>
      <c r="D155" s="142" t="s">
        <v>4</v>
      </c>
      <c r="E155" s="146">
        <f t="shared" si="36"/>
        <v>7875.7964499999998</v>
      </c>
      <c r="F155" s="37">
        <f>61+770.03645</f>
        <v>831.03644999999995</v>
      </c>
      <c r="G155" s="25">
        <v>1436</v>
      </c>
      <c r="H155" s="25">
        <v>100</v>
      </c>
      <c r="I155" s="25">
        <v>100</v>
      </c>
      <c r="J155" s="25">
        <f>7593.72-984.96-1200</f>
        <v>5408.76</v>
      </c>
      <c r="K155" s="14"/>
      <c r="L155" s="14"/>
      <c r="M155" s="14"/>
      <c r="N155" s="137"/>
    </row>
    <row r="156" spans="1:15" s="23" customFormat="1" ht="33.75" customHeight="1" x14ac:dyDescent="0.2">
      <c r="A156" s="175"/>
      <c r="B156" s="178"/>
      <c r="C156" s="172"/>
      <c r="D156" s="142" t="s">
        <v>18</v>
      </c>
      <c r="E156" s="146">
        <f t="shared" si="36"/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14"/>
      <c r="L156" s="14"/>
      <c r="M156" s="14"/>
      <c r="N156" s="137"/>
      <c r="O156" s="136"/>
    </row>
    <row r="157" spans="1:15" s="23" customFormat="1" ht="20.25" customHeight="1" x14ac:dyDescent="0.2">
      <c r="A157" s="175"/>
      <c r="B157" s="178"/>
      <c r="C157" s="172"/>
      <c r="D157" s="142" t="s">
        <v>19</v>
      </c>
      <c r="E157" s="146">
        <f t="shared" si="36"/>
        <v>0</v>
      </c>
      <c r="F157" s="25">
        <v>0</v>
      </c>
      <c r="G157" s="25">
        <v>0</v>
      </c>
      <c r="H157" s="25">
        <v>0</v>
      </c>
      <c r="I157" s="25">
        <v>0</v>
      </c>
      <c r="J157" s="25">
        <v>0</v>
      </c>
      <c r="K157" s="14"/>
      <c r="L157" s="14"/>
      <c r="M157" s="14"/>
      <c r="N157" s="137"/>
    </row>
    <row r="158" spans="1:15" s="23" customFormat="1" ht="29.25" customHeight="1" x14ac:dyDescent="0.2">
      <c r="A158" s="175"/>
      <c r="B158" s="178"/>
      <c r="C158" s="173"/>
      <c r="D158" s="142" t="s">
        <v>7</v>
      </c>
      <c r="E158" s="146">
        <f t="shared" si="36"/>
        <v>2770.57</v>
      </c>
      <c r="F158" s="25">
        <v>0</v>
      </c>
      <c r="G158" s="25">
        <f>266.19</f>
        <v>266.19</v>
      </c>
      <c r="H158" s="25">
        <f>1252.19</f>
        <v>1252.19</v>
      </c>
      <c r="I158" s="25">
        <f>1252.19</f>
        <v>1252.19</v>
      </c>
      <c r="J158" s="25">
        <v>0</v>
      </c>
      <c r="K158" s="14"/>
      <c r="L158" s="14"/>
      <c r="M158" s="14"/>
      <c r="N158" s="137"/>
    </row>
    <row r="159" spans="1:15" s="23" customFormat="1" ht="17.25" customHeight="1" x14ac:dyDescent="0.2">
      <c r="A159" s="175"/>
      <c r="B159" s="178"/>
      <c r="C159" s="171" t="s">
        <v>155</v>
      </c>
      <c r="D159" s="140" t="s">
        <v>1</v>
      </c>
      <c r="E159" s="145">
        <f t="shared" si="34"/>
        <v>4067.79</v>
      </c>
      <c r="F159" s="45">
        <f>SUM(F160:F165)</f>
        <v>244.11</v>
      </c>
      <c r="G159" s="38">
        <f>SUM(G160:G165)</f>
        <v>546.24</v>
      </c>
      <c r="H159" s="38">
        <f>SUM(H160:H165)</f>
        <v>546.24</v>
      </c>
      <c r="I159" s="38">
        <f>SUM(I160:I165)</f>
        <v>546.24</v>
      </c>
      <c r="J159" s="38">
        <f>SUM(J160:J165)</f>
        <v>2184.96</v>
      </c>
      <c r="K159" s="14"/>
      <c r="L159" s="14"/>
      <c r="M159" s="14"/>
      <c r="N159" s="137"/>
    </row>
    <row r="160" spans="1:15" s="23" customFormat="1" ht="21" customHeight="1" x14ac:dyDescent="0.2">
      <c r="A160" s="175"/>
      <c r="B160" s="178"/>
      <c r="C160" s="172"/>
      <c r="D160" s="142" t="s">
        <v>2</v>
      </c>
      <c r="E160" s="146">
        <f t="shared" si="34"/>
        <v>0</v>
      </c>
      <c r="F160" s="25">
        <v>0</v>
      </c>
      <c r="G160" s="25">
        <v>0</v>
      </c>
      <c r="H160" s="25">
        <v>0</v>
      </c>
      <c r="I160" s="25">
        <v>0</v>
      </c>
      <c r="J160" s="25">
        <v>0</v>
      </c>
      <c r="K160" s="14"/>
      <c r="L160" s="14"/>
      <c r="M160" s="14"/>
      <c r="N160" s="137"/>
    </row>
    <row r="161" spans="1:421" s="23" customFormat="1" ht="31.5" customHeight="1" x14ac:dyDescent="0.2">
      <c r="A161" s="175"/>
      <c r="B161" s="178"/>
      <c r="C161" s="172"/>
      <c r="D161" s="142" t="s">
        <v>6</v>
      </c>
      <c r="E161" s="146">
        <f t="shared" si="34"/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14"/>
      <c r="L161" s="14"/>
      <c r="M161" s="14"/>
      <c r="N161" s="137"/>
    </row>
    <row r="162" spans="1:421" s="23" customFormat="1" ht="20.25" customHeight="1" x14ac:dyDescent="0.2">
      <c r="A162" s="175"/>
      <c r="B162" s="178"/>
      <c r="C162" s="172"/>
      <c r="D162" s="142" t="s">
        <v>4</v>
      </c>
      <c r="E162" s="146">
        <f t="shared" si="34"/>
        <v>3065.07</v>
      </c>
      <c r="F162" s="37">
        <f>246.24+300-120.24-181.89</f>
        <v>244.11</v>
      </c>
      <c r="G162" s="25">
        <v>212</v>
      </c>
      <c r="H162" s="25">
        <v>212</v>
      </c>
      <c r="I162" s="25">
        <v>212</v>
      </c>
      <c r="J162" s="25">
        <f>546.24*4</f>
        <v>2184.96</v>
      </c>
      <c r="K162" s="14"/>
      <c r="L162" s="14"/>
      <c r="M162" s="14"/>
      <c r="N162" s="137"/>
    </row>
    <row r="163" spans="1:421" s="23" customFormat="1" ht="33.75" customHeight="1" x14ac:dyDescent="0.2">
      <c r="A163" s="175"/>
      <c r="B163" s="178"/>
      <c r="C163" s="172"/>
      <c r="D163" s="142" t="s">
        <v>18</v>
      </c>
      <c r="E163" s="146">
        <f t="shared" si="34"/>
        <v>0</v>
      </c>
      <c r="F163" s="25">
        <v>0</v>
      </c>
      <c r="G163" s="25">
        <v>0</v>
      </c>
      <c r="H163" s="25">
        <v>0</v>
      </c>
      <c r="I163" s="25">
        <v>0</v>
      </c>
      <c r="J163" s="25">
        <v>0</v>
      </c>
      <c r="K163" s="14"/>
      <c r="L163" s="14"/>
      <c r="M163" s="14"/>
      <c r="N163" s="137"/>
      <c r="O163" s="136"/>
    </row>
    <row r="164" spans="1:421" s="23" customFormat="1" ht="20.25" customHeight="1" x14ac:dyDescent="0.2">
      <c r="A164" s="175"/>
      <c r="B164" s="178"/>
      <c r="C164" s="172"/>
      <c r="D164" s="142" t="s">
        <v>19</v>
      </c>
      <c r="E164" s="146">
        <f t="shared" si="34"/>
        <v>0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14"/>
      <c r="L164" s="14"/>
      <c r="M164" s="14"/>
      <c r="N164" s="137"/>
    </row>
    <row r="165" spans="1:421" s="23" customFormat="1" ht="29.25" customHeight="1" x14ac:dyDescent="0.2">
      <c r="A165" s="176"/>
      <c r="B165" s="179"/>
      <c r="C165" s="173"/>
      <c r="D165" s="142" t="s">
        <v>7</v>
      </c>
      <c r="E165" s="146">
        <f t="shared" si="34"/>
        <v>1002.72</v>
      </c>
      <c r="F165" s="25">
        <v>0</v>
      </c>
      <c r="G165" s="25">
        <f>334.24</f>
        <v>334.24</v>
      </c>
      <c r="H165" s="25">
        <f>334.24</f>
        <v>334.24</v>
      </c>
      <c r="I165" s="25">
        <f>334.24</f>
        <v>334.24</v>
      </c>
      <c r="J165" s="25">
        <v>0</v>
      </c>
      <c r="K165" s="14"/>
      <c r="L165" s="14"/>
      <c r="M165" s="14"/>
      <c r="N165" s="137"/>
    </row>
    <row r="166" spans="1:421" s="23" customFormat="1" ht="22.9" customHeight="1" x14ac:dyDescent="0.2">
      <c r="A166" s="156" t="s">
        <v>145</v>
      </c>
      <c r="B166" s="157"/>
      <c r="C166" s="158"/>
      <c r="D166" s="9" t="s">
        <v>1</v>
      </c>
      <c r="E166" s="145">
        <f t="shared" ref="E166:E171" si="38">SUM(F166:J166)</f>
        <v>265527.51045</v>
      </c>
      <c r="F166" s="38">
        <f>SUM(F167:F172)</f>
        <v>39956.004580000001</v>
      </c>
      <c r="G166" s="38">
        <f>SUM(G167:G172)</f>
        <v>37599.477590000002</v>
      </c>
      <c r="H166" s="38">
        <f t="shared" ref="H166:J166" si="39">SUM(H167:H172)</f>
        <v>25019.153279999999</v>
      </c>
      <c r="I166" s="38">
        <f t="shared" si="39"/>
        <v>32590.575000000001</v>
      </c>
      <c r="J166" s="38">
        <f t="shared" si="39"/>
        <v>130362.3</v>
      </c>
      <c r="K166" s="135"/>
      <c r="L166" s="14"/>
      <c r="M166" s="14"/>
      <c r="N166" s="137"/>
      <c r="O166" s="139"/>
    </row>
    <row r="167" spans="1:421" s="23" customFormat="1" ht="20.25" customHeight="1" x14ac:dyDescent="0.2">
      <c r="A167" s="159"/>
      <c r="B167" s="160"/>
      <c r="C167" s="158"/>
      <c r="D167" s="8" t="s">
        <v>2</v>
      </c>
      <c r="E167" s="146">
        <f t="shared" si="38"/>
        <v>0</v>
      </c>
      <c r="F167" s="25">
        <f>F139+F160+F132+F125+G153</f>
        <v>0</v>
      </c>
      <c r="G167" s="25">
        <f t="shared" ref="G167:J169" si="40">G139+G160+G132+G125+G153</f>
        <v>0</v>
      </c>
      <c r="H167" s="25">
        <f t="shared" si="40"/>
        <v>0</v>
      </c>
      <c r="I167" s="25">
        <f t="shared" si="40"/>
        <v>0</v>
      </c>
      <c r="J167" s="25">
        <f t="shared" si="40"/>
        <v>0</v>
      </c>
      <c r="K167" s="14"/>
      <c r="L167" s="14"/>
      <c r="M167" s="14"/>
      <c r="N167" s="137"/>
      <c r="P167" s="139"/>
      <c r="Q167" s="139"/>
    </row>
    <row r="168" spans="1:421" s="23" customFormat="1" ht="30" customHeight="1" x14ac:dyDescent="0.2">
      <c r="A168" s="159"/>
      <c r="B168" s="160"/>
      <c r="C168" s="158"/>
      <c r="D168" s="8" t="s">
        <v>6</v>
      </c>
      <c r="E168" s="146">
        <f>SUM(F168:J168)</f>
        <v>0</v>
      </c>
      <c r="F168" s="25">
        <f>F140+F161+F133+F126+F154</f>
        <v>0</v>
      </c>
      <c r="G168" s="25">
        <f t="shared" si="40"/>
        <v>0</v>
      </c>
      <c r="H168" s="25">
        <f t="shared" si="40"/>
        <v>0</v>
      </c>
      <c r="I168" s="25">
        <f t="shared" si="40"/>
        <v>0</v>
      </c>
      <c r="J168" s="25">
        <f t="shared" si="40"/>
        <v>0</v>
      </c>
      <c r="K168" s="14"/>
      <c r="L168" s="14"/>
      <c r="M168" s="14"/>
      <c r="N168" s="137"/>
    </row>
    <row r="169" spans="1:421" s="23" customFormat="1" ht="21.75" customHeight="1" x14ac:dyDescent="0.2">
      <c r="A169" s="159"/>
      <c r="B169" s="160"/>
      <c r="C169" s="158"/>
      <c r="D169" s="8" t="s">
        <v>4</v>
      </c>
      <c r="E169" s="146">
        <f t="shared" si="38"/>
        <v>203741.35217000003</v>
      </c>
      <c r="F169" s="37">
        <f>F141+F162+F134+F127+F155</f>
        <v>39956.004580000001</v>
      </c>
      <c r="G169" s="25">
        <f>G141+G162+G134+G127+G155</f>
        <v>36999.047590000002</v>
      </c>
      <c r="H169" s="25">
        <f t="shared" si="40"/>
        <v>20212</v>
      </c>
      <c r="I169" s="25">
        <f t="shared" si="40"/>
        <v>20212</v>
      </c>
      <c r="J169" s="25">
        <f t="shared" si="40"/>
        <v>86362.3</v>
      </c>
      <c r="K169" s="14"/>
      <c r="L169" s="14"/>
      <c r="M169" s="14"/>
      <c r="N169" s="137"/>
    </row>
    <row r="170" spans="1:421" s="23" customFormat="1" ht="32.25" customHeight="1" x14ac:dyDescent="0.2">
      <c r="A170" s="159"/>
      <c r="B170" s="160"/>
      <c r="C170" s="158"/>
      <c r="D170" s="8" t="s">
        <v>18</v>
      </c>
      <c r="E170" s="146">
        <f t="shared" si="38"/>
        <v>0</v>
      </c>
      <c r="F170" s="25">
        <f>F142+F163+F135+F128</f>
        <v>0</v>
      </c>
      <c r="G170" s="25">
        <f>G142+G163+G135+G128</f>
        <v>0</v>
      </c>
      <c r="H170" s="25">
        <f>H142+H163+H135+G128</f>
        <v>0</v>
      </c>
      <c r="I170" s="25">
        <f>I142+I163+I135+I128</f>
        <v>0</v>
      </c>
      <c r="J170" s="25">
        <f>J142+J163+J135+J128</f>
        <v>0</v>
      </c>
      <c r="K170" s="14"/>
      <c r="L170" s="14"/>
      <c r="M170" s="14"/>
      <c r="N170" s="137"/>
    </row>
    <row r="171" spans="1:421" s="23" customFormat="1" ht="18.75" customHeight="1" x14ac:dyDescent="0.2">
      <c r="A171" s="159"/>
      <c r="B171" s="160"/>
      <c r="C171" s="158"/>
      <c r="D171" s="8" t="s">
        <v>19</v>
      </c>
      <c r="E171" s="146">
        <f t="shared" si="38"/>
        <v>0</v>
      </c>
      <c r="F171" s="25">
        <f>F143+F164+F136+F129</f>
        <v>0</v>
      </c>
      <c r="G171" s="25">
        <f>G143+G164+G136+G129</f>
        <v>0</v>
      </c>
      <c r="H171" s="25">
        <f>H143+H164+H136+H129</f>
        <v>0</v>
      </c>
      <c r="I171" s="25">
        <f>I143+I164+I136+I129</f>
        <v>0</v>
      </c>
      <c r="J171" s="25">
        <f>J143+J164+J136+J129</f>
        <v>0</v>
      </c>
      <c r="K171" s="14"/>
      <c r="L171" s="14"/>
      <c r="M171" s="14"/>
      <c r="N171" s="137"/>
    </row>
    <row r="172" spans="1:421" s="23" customFormat="1" ht="23.25" customHeight="1" x14ac:dyDescent="0.2">
      <c r="A172" s="161"/>
      <c r="B172" s="162"/>
      <c r="C172" s="163"/>
      <c r="D172" s="8" t="s">
        <v>7</v>
      </c>
      <c r="E172" s="146">
        <f>SUM(F172:J172)</f>
        <v>61786.158280000003</v>
      </c>
      <c r="F172" s="25">
        <f>F144+F165+F137+F130+F158</f>
        <v>0</v>
      </c>
      <c r="G172" s="25">
        <f>G144+G165+G137+G130+G158</f>
        <v>600.43000000000006</v>
      </c>
      <c r="H172" s="25">
        <f>H144+H165+H137+H130+H158</f>
        <v>4807.1532799999986</v>
      </c>
      <c r="I172" s="25">
        <f>I144+I165+I137+I130+I158</f>
        <v>12378.575000000001</v>
      </c>
      <c r="J172" s="25">
        <f>J144+J165+J137+J130+J158</f>
        <v>44000</v>
      </c>
      <c r="K172" s="14"/>
      <c r="L172" s="14"/>
      <c r="M172" s="14"/>
      <c r="N172" s="137"/>
    </row>
    <row r="173" spans="1:421" s="23" customFormat="1" x14ac:dyDescent="0.2">
      <c r="A173" s="156" t="s">
        <v>3</v>
      </c>
      <c r="B173" s="157"/>
      <c r="C173" s="202"/>
      <c r="D173" s="8" t="s">
        <v>1</v>
      </c>
      <c r="E173" s="145">
        <f t="shared" si="25"/>
        <v>715117.73366000003</v>
      </c>
      <c r="F173" s="45">
        <f>SUM(F174:F179)</f>
        <v>81633.029790000001</v>
      </c>
      <c r="G173" s="38">
        <f>SUM(G174:G179)</f>
        <v>99447.873590000003</v>
      </c>
      <c r="H173" s="38">
        <f t="shared" ref="H173:J173" si="41">SUM(H174:H179)</f>
        <v>81450.053279999993</v>
      </c>
      <c r="I173" s="38">
        <f>SUM(I174:I179)</f>
        <v>89021.475000000006</v>
      </c>
      <c r="J173" s="38">
        <f t="shared" si="41"/>
        <v>363565.30200000003</v>
      </c>
      <c r="K173" s="14"/>
      <c r="L173" s="14"/>
      <c r="M173" s="14"/>
      <c r="N173" s="137"/>
    </row>
    <row r="174" spans="1:421" s="23" customFormat="1" ht="21" customHeight="1" x14ac:dyDescent="0.2">
      <c r="A174" s="159"/>
      <c r="B174" s="160"/>
      <c r="C174" s="158"/>
      <c r="D174" s="8" t="s">
        <v>2</v>
      </c>
      <c r="E174" s="146">
        <f t="shared" ref="E174:E178" si="42">SUM(F174:J174)</f>
        <v>0</v>
      </c>
      <c r="F174" s="25">
        <f>F67+F117+F167</f>
        <v>0</v>
      </c>
      <c r="G174" s="25">
        <f>G67+G117+G167</f>
        <v>0</v>
      </c>
      <c r="H174" s="25">
        <f>H67+H117+H167</f>
        <v>0</v>
      </c>
      <c r="I174" s="25">
        <f>I67+I117+I167</f>
        <v>0</v>
      </c>
      <c r="J174" s="25">
        <f>J67+J117+J167</f>
        <v>0</v>
      </c>
      <c r="K174" s="14"/>
      <c r="L174" s="14"/>
      <c r="M174" s="14"/>
      <c r="N174" s="5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  <c r="IU174" s="10"/>
      <c r="IV174" s="10"/>
      <c r="IW174" s="10"/>
      <c r="IX174" s="10"/>
      <c r="IY174" s="10"/>
      <c r="IZ174" s="10"/>
      <c r="JA174" s="10"/>
      <c r="JB174" s="10"/>
      <c r="JC174" s="10"/>
      <c r="JD174" s="10"/>
      <c r="JE174" s="10"/>
      <c r="JF174" s="10"/>
      <c r="JG174" s="10"/>
      <c r="JH174" s="10"/>
      <c r="JI174" s="10"/>
      <c r="JJ174" s="10"/>
      <c r="JK174" s="10"/>
      <c r="JL174" s="10"/>
      <c r="JM174" s="10"/>
      <c r="JN174" s="10"/>
      <c r="JO174" s="10"/>
      <c r="JP174" s="10"/>
      <c r="JQ174" s="10"/>
      <c r="JR174" s="10"/>
      <c r="JS174" s="10"/>
      <c r="JT174" s="10"/>
      <c r="JU174" s="10"/>
      <c r="JV174" s="10"/>
      <c r="JW174" s="10"/>
      <c r="JX174" s="10"/>
      <c r="JY174" s="10"/>
      <c r="JZ174" s="10"/>
      <c r="KA174" s="10"/>
      <c r="KB174" s="10"/>
      <c r="KC174" s="10"/>
      <c r="KD174" s="10"/>
      <c r="KE174" s="10"/>
      <c r="KF174" s="10"/>
      <c r="KG174" s="10"/>
      <c r="KH174" s="10"/>
      <c r="KI174" s="10"/>
      <c r="KJ174" s="10"/>
      <c r="KK174" s="10"/>
      <c r="KL174" s="10"/>
      <c r="KM174" s="10"/>
      <c r="KN174" s="10"/>
      <c r="KO174" s="10"/>
      <c r="KP174" s="10"/>
      <c r="KQ174" s="10"/>
      <c r="KR174" s="10"/>
      <c r="KS174" s="10"/>
      <c r="KT174" s="10"/>
      <c r="KU174" s="10"/>
      <c r="KV174" s="10"/>
      <c r="KW174" s="10"/>
      <c r="KX174" s="10"/>
      <c r="KY174" s="10"/>
      <c r="KZ174" s="10"/>
      <c r="LA174" s="10"/>
      <c r="LB174" s="10"/>
      <c r="LC174" s="10"/>
      <c r="LD174" s="10"/>
      <c r="LE174" s="10"/>
      <c r="LF174" s="10"/>
      <c r="LG174" s="10"/>
      <c r="LH174" s="10"/>
      <c r="LI174" s="10"/>
      <c r="LJ174" s="10"/>
      <c r="LK174" s="10"/>
      <c r="LL174" s="10"/>
      <c r="LM174" s="10"/>
      <c r="LN174" s="10"/>
      <c r="LO174" s="10"/>
      <c r="LP174" s="10"/>
      <c r="LQ174" s="10"/>
      <c r="LR174" s="10"/>
      <c r="LS174" s="10"/>
      <c r="LT174" s="10"/>
      <c r="LU174" s="10"/>
      <c r="LV174" s="10"/>
      <c r="LW174" s="10"/>
      <c r="LX174" s="10"/>
      <c r="LY174" s="10"/>
      <c r="LZ174" s="10"/>
      <c r="MA174" s="10"/>
      <c r="MB174" s="10"/>
      <c r="MC174" s="10"/>
      <c r="MD174" s="10"/>
      <c r="ME174" s="10"/>
      <c r="MF174" s="10"/>
      <c r="MG174" s="10"/>
      <c r="MH174" s="10"/>
      <c r="MI174" s="10"/>
      <c r="MJ174" s="10"/>
      <c r="MK174" s="10"/>
      <c r="ML174" s="10"/>
      <c r="MM174" s="10"/>
      <c r="MN174" s="10"/>
      <c r="MO174" s="10"/>
      <c r="MP174" s="10"/>
      <c r="MQ174" s="10"/>
      <c r="MR174" s="10"/>
      <c r="MS174" s="10"/>
      <c r="MT174" s="10"/>
      <c r="MU174" s="10"/>
      <c r="MV174" s="10"/>
      <c r="MW174" s="10"/>
      <c r="MX174" s="10"/>
      <c r="MY174" s="10"/>
      <c r="MZ174" s="10"/>
      <c r="NA174" s="10"/>
      <c r="NB174" s="10"/>
      <c r="NC174" s="10"/>
      <c r="ND174" s="10"/>
      <c r="NE174" s="10"/>
      <c r="NF174" s="10"/>
      <c r="NG174" s="10"/>
      <c r="NH174" s="10"/>
      <c r="NI174" s="10"/>
      <c r="NJ174" s="10"/>
      <c r="NK174" s="10"/>
      <c r="NL174" s="10"/>
      <c r="NM174" s="10"/>
      <c r="NN174" s="10"/>
      <c r="NO174" s="10"/>
      <c r="NP174" s="10"/>
      <c r="NQ174" s="10"/>
      <c r="NR174" s="10"/>
      <c r="NS174" s="10"/>
      <c r="NT174" s="10"/>
      <c r="NU174" s="10"/>
      <c r="NV174" s="10"/>
      <c r="NW174" s="10"/>
      <c r="NX174" s="10"/>
      <c r="NY174" s="10"/>
      <c r="NZ174" s="10"/>
      <c r="OA174" s="10"/>
      <c r="OB174" s="10"/>
      <c r="OC174" s="10"/>
      <c r="OD174" s="10"/>
      <c r="OE174" s="10"/>
      <c r="OF174" s="10"/>
      <c r="OG174" s="10"/>
      <c r="OH174" s="10"/>
      <c r="OI174" s="10"/>
      <c r="OJ174" s="10"/>
      <c r="OK174" s="10"/>
      <c r="OL174" s="10"/>
      <c r="OM174" s="10"/>
      <c r="ON174" s="10"/>
      <c r="OO174" s="10"/>
      <c r="OP174" s="10"/>
      <c r="OQ174" s="10"/>
      <c r="OR174" s="10"/>
      <c r="OS174" s="10"/>
      <c r="OT174" s="10"/>
      <c r="OU174" s="10"/>
      <c r="OV174" s="10"/>
      <c r="OW174" s="10"/>
      <c r="OX174" s="10"/>
      <c r="OY174" s="10"/>
      <c r="OZ174" s="10"/>
      <c r="PA174" s="10"/>
      <c r="PB174" s="10"/>
      <c r="PC174" s="10"/>
      <c r="PD174" s="10"/>
      <c r="PE174" s="10"/>
    </row>
    <row r="175" spans="1:421" s="10" customFormat="1" ht="30.75" customHeight="1" x14ac:dyDescent="0.2">
      <c r="A175" s="159"/>
      <c r="B175" s="160"/>
      <c r="C175" s="158"/>
      <c r="D175" s="8" t="s">
        <v>6</v>
      </c>
      <c r="E175" s="146">
        <f t="shared" si="42"/>
        <v>4892.4969999999994</v>
      </c>
      <c r="F175" s="25">
        <f>F68+F118+F168</f>
        <v>0</v>
      </c>
      <c r="G175" s="25">
        <f>G68+G118+G168</f>
        <v>4892.4969999999994</v>
      </c>
      <c r="H175" s="25">
        <f>H68+H118+H170</f>
        <v>0</v>
      </c>
      <c r="I175" s="25">
        <f t="shared" ref="I175:J178" si="43">I68+I118+I168</f>
        <v>0</v>
      </c>
      <c r="J175" s="25">
        <f t="shared" si="43"/>
        <v>0</v>
      </c>
      <c r="K175" s="14"/>
      <c r="L175" s="14"/>
      <c r="M175" s="14"/>
      <c r="N175" s="5"/>
    </row>
    <row r="176" spans="1:421" s="23" customFormat="1" ht="24" customHeight="1" x14ac:dyDescent="0.2">
      <c r="A176" s="159"/>
      <c r="B176" s="160"/>
      <c r="C176" s="158"/>
      <c r="D176" s="8" t="s">
        <v>4</v>
      </c>
      <c r="E176" s="146">
        <f t="shared" si="42"/>
        <v>515552.35038000002</v>
      </c>
      <c r="F176" s="37">
        <f>F69+F119+F169</f>
        <v>81633.029790000001</v>
      </c>
      <c r="G176" s="25">
        <f>G69+G119+G169</f>
        <v>78511.746589999995</v>
      </c>
      <c r="H176" s="25">
        <f>H69+H119+H169</f>
        <v>54582.7</v>
      </c>
      <c r="I176" s="25">
        <f t="shared" si="43"/>
        <v>54582.7</v>
      </c>
      <c r="J176" s="25">
        <f t="shared" si="43"/>
        <v>246242.174</v>
      </c>
      <c r="K176" s="14"/>
      <c r="L176" s="14"/>
      <c r="M176" s="14"/>
      <c r="N176" s="5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  <c r="IU176" s="10"/>
      <c r="IV176" s="10"/>
      <c r="IW176" s="10"/>
      <c r="IX176" s="10"/>
      <c r="IY176" s="10"/>
      <c r="IZ176" s="10"/>
      <c r="JA176" s="10"/>
      <c r="JB176" s="10"/>
      <c r="JC176" s="10"/>
      <c r="JD176" s="10"/>
      <c r="JE176" s="10"/>
      <c r="JF176" s="10"/>
      <c r="JG176" s="10"/>
      <c r="JH176" s="10"/>
      <c r="JI176" s="10"/>
      <c r="JJ176" s="10"/>
      <c r="JK176" s="10"/>
      <c r="JL176" s="10"/>
      <c r="JM176" s="10"/>
      <c r="JN176" s="10"/>
      <c r="JO176" s="10"/>
      <c r="JP176" s="10"/>
      <c r="JQ176" s="10"/>
      <c r="JR176" s="10"/>
      <c r="JS176" s="10"/>
      <c r="JT176" s="10"/>
      <c r="JU176" s="10"/>
      <c r="JV176" s="10"/>
      <c r="JW176" s="10"/>
      <c r="JX176" s="10"/>
      <c r="JY176" s="10"/>
      <c r="JZ176" s="10"/>
      <c r="KA176" s="10"/>
      <c r="KB176" s="10"/>
      <c r="KC176" s="10"/>
      <c r="KD176" s="10"/>
      <c r="KE176" s="10"/>
      <c r="KF176" s="10"/>
      <c r="KG176" s="10"/>
      <c r="KH176" s="10"/>
      <c r="KI176" s="10"/>
      <c r="KJ176" s="10"/>
      <c r="KK176" s="10"/>
      <c r="KL176" s="10"/>
      <c r="KM176" s="10"/>
      <c r="KN176" s="10"/>
      <c r="KO176" s="10"/>
      <c r="KP176" s="10"/>
      <c r="KQ176" s="10"/>
      <c r="KR176" s="10"/>
      <c r="KS176" s="10"/>
      <c r="KT176" s="10"/>
      <c r="KU176" s="10"/>
      <c r="KV176" s="10"/>
      <c r="KW176" s="10"/>
      <c r="KX176" s="10"/>
      <c r="KY176" s="10"/>
      <c r="KZ176" s="10"/>
      <c r="LA176" s="10"/>
      <c r="LB176" s="10"/>
      <c r="LC176" s="10"/>
      <c r="LD176" s="10"/>
      <c r="LE176" s="10"/>
      <c r="LF176" s="10"/>
      <c r="LG176" s="10"/>
      <c r="LH176" s="10"/>
      <c r="LI176" s="10"/>
      <c r="LJ176" s="10"/>
      <c r="LK176" s="10"/>
      <c r="LL176" s="10"/>
      <c r="LM176" s="10"/>
      <c r="LN176" s="10"/>
      <c r="LO176" s="10"/>
      <c r="LP176" s="10"/>
      <c r="LQ176" s="10"/>
      <c r="LR176" s="10"/>
      <c r="LS176" s="10"/>
      <c r="LT176" s="10"/>
      <c r="LU176" s="10"/>
      <c r="LV176" s="10"/>
      <c r="LW176" s="10"/>
      <c r="LX176" s="10"/>
      <c r="LY176" s="10"/>
      <c r="LZ176" s="10"/>
      <c r="MA176" s="10"/>
      <c r="MB176" s="10"/>
      <c r="MC176" s="10"/>
      <c r="MD176" s="10"/>
      <c r="ME176" s="10"/>
      <c r="MF176" s="10"/>
      <c r="MG176" s="10"/>
      <c r="MH176" s="10"/>
      <c r="MI176" s="10"/>
      <c r="MJ176" s="10"/>
      <c r="MK176" s="10"/>
      <c r="ML176" s="10"/>
      <c r="MM176" s="10"/>
      <c r="MN176" s="10"/>
      <c r="MO176" s="10"/>
      <c r="MP176" s="10"/>
      <c r="MQ176" s="10"/>
      <c r="MR176" s="10"/>
      <c r="MS176" s="10"/>
      <c r="MT176" s="10"/>
      <c r="MU176" s="10"/>
      <c r="MV176" s="10"/>
      <c r="MW176" s="10"/>
      <c r="MX176" s="10"/>
      <c r="MY176" s="10"/>
      <c r="MZ176" s="10"/>
      <c r="NA176" s="10"/>
      <c r="NB176" s="10"/>
      <c r="NC176" s="10"/>
      <c r="ND176" s="10"/>
      <c r="NE176" s="10"/>
      <c r="NF176" s="10"/>
      <c r="NG176" s="10"/>
      <c r="NH176" s="10"/>
      <c r="NI176" s="10"/>
      <c r="NJ176" s="10"/>
      <c r="NK176" s="10"/>
      <c r="NL176" s="10"/>
      <c r="NM176" s="10"/>
      <c r="NN176" s="10"/>
      <c r="NO176" s="10"/>
      <c r="NP176" s="10"/>
      <c r="NQ176" s="10"/>
      <c r="NR176" s="10"/>
      <c r="NS176" s="10"/>
      <c r="NT176" s="10"/>
      <c r="NU176" s="10"/>
      <c r="NV176" s="10"/>
      <c r="NW176" s="10"/>
      <c r="NX176" s="10"/>
      <c r="NY176" s="10"/>
      <c r="NZ176" s="10"/>
      <c r="OA176" s="10"/>
      <c r="OB176" s="10"/>
      <c r="OC176" s="10"/>
      <c r="OD176" s="10"/>
      <c r="OE176" s="10"/>
      <c r="OF176" s="10"/>
      <c r="OG176" s="10"/>
      <c r="OH176" s="10"/>
      <c r="OI176" s="10"/>
      <c r="OJ176" s="10"/>
      <c r="OK176" s="10"/>
      <c r="OL176" s="10"/>
      <c r="OM176" s="10"/>
      <c r="ON176" s="10"/>
      <c r="OO176" s="10"/>
      <c r="OP176" s="10"/>
      <c r="OQ176" s="10"/>
      <c r="OR176" s="10"/>
      <c r="OS176" s="10"/>
      <c r="OT176" s="10"/>
      <c r="OU176" s="10"/>
      <c r="OV176" s="10"/>
      <c r="OW176" s="10"/>
      <c r="OX176" s="10"/>
      <c r="OY176" s="10"/>
      <c r="OZ176" s="10"/>
      <c r="PA176" s="10"/>
      <c r="PB176" s="10"/>
      <c r="PC176" s="10"/>
      <c r="PD176" s="10"/>
      <c r="PE176" s="10"/>
    </row>
    <row r="177" spans="1:421" s="23" customFormat="1" ht="29.25" customHeight="1" x14ac:dyDescent="0.2">
      <c r="A177" s="159"/>
      <c r="B177" s="160"/>
      <c r="C177" s="158"/>
      <c r="D177" s="8" t="s">
        <v>18</v>
      </c>
      <c r="E177" s="146">
        <f t="shared" si="42"/>
        <v>0</v>
      </c>
      <c r="F177" s="25">
        <f>F70+F120+F170</f>
        <v>0</v>
      </c>
      <c r="G177" s="25">
        <f>G70+G11+G1451</f>
        <v>0</v>
      </c>
      <c r="H177" s="25">
        <f>H70+H120+H170</f>
        <v>0</v>
      </c>
      <c r="I177" s="25">
        <f t="shared" si="43"/>
        <v>0</v>
      </c>
      <c r="J177" s="25">
        <f t="shared" si="43"/>
        <v>0</v>
      </c>
      <c r="K177" s="14"/>
      <c r="L177" s="14"/>
      <c r="M177" s="14"/>
      <c r="N177" s="5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  <c r="IU177" s="10"/>
      <c r="IV177" s="10"/>
      <c r="IW177" s="10"/>
      <c r="IX177" s="10"/>
      <c r="IY177" s="10"/>
      <c r="IZ177" s="10"/>
      <c r="JA177" s="10"/>
      <c r="JB177" s="10"/>
      <c r="JC177" s="10"/>
      <c r="JD177" s="10"/>
      <c r="JE177" s="10"/>
      <c r="JF177" s="10"/>
      <c r="JG177" s="10"/>
      <c r="JH177" s="10"/>
      <c r="JI177" s="10"/>
      <c r="JJ177" s="10"/>
      <c r="JK177" s="10"/>
      <c r="JL177" s="10"/>
      <c r="JM177" s="10"/>
      <c r="JN177" s="10"/>
      <c r="JO177" s="10"/>
      <c r="JP177" s="10"/>
      <c r="JQ177" s="10"/>
      <c r="JR177" s="10"/>
      <c r="JS177" s="10"/>
      <c r="JT177" s="10"/>
      <c r="JU177" s="10"/>
      <c r="JV177" s="10"/>
      <c r="JW177" s="10"/>
      <c r="JX177" s="10"/>
      <c r="JY177" s="10"/>
      <c r="JZ177" s="10"/>
      <c r="KA177" s="10"/>
      <c r="KB177" s="10"/>
      <c r="KC177" s="10"/>
      <c r="KD177" s="10"/>
      <c r="KE177" s="10"/>
      <c r="KF177" s="10"/>
      <c r="KG177" s="10"/>
      <c r="KH177" s="10"/>
      <c r="KI177" s="10"/>
      <c r="KJ177" s="10"/>
      <c r="KK177" s="10"/>
      <c r="KL177" s="10"/>
      <c r="KM177" s="10"/>
      <c r="KN177" s="10"/>
      <c r="KO177" s="10"/>
      <c r="KP177" s="10"/>
      <c r="KQ177" s="10"/>
      <c r="KR177" s="10"/>
      <c r="KS177" s="10"/>
      <c r="KT177" s="10"/>
      <c r="KU177" s="10"/>
      <c r="KV177" s="10"/>
      <c r="KW177" s="10"/>
      <c r="KX177" s="10"/>
      <c r="KY177" s="10"/>
      <c r="KZ177" s="10"/>
      <c r="LA177" s="10"/>
      <c r="LB177" s="10"/>
      <c r="LC177" s="10"/>
      <c r="LD177" s="10"/>
      <c r="LE177" s="10"/>
      <c r="LF177" s="10"/>
      <c r="LG177" s="10"/>
      <c r="LH177" s="10"/>
      <c r="LI177" s="10"/>
      <c r="LJ177" s="10"/>
      <c r="LK177" s="10"/>
      <c r="LL177" s="10"/>
      <c r="LM177" s="10"/>
      <c r="LN177" s="10"/>
      <c r="LO177" s="10"/>
      <c r="LP177" s="10"/>
      <c r="LQ177" s="10"/>
      <c r="LR177" s="10"/>
      <c r="LS177" s="10"/>
      <c r="LT177" s="10"/>
      <c r="LU177" s="10"/>
      <c r="LV177" s="10"/>
      <c r="LW177" s="10"/>
      <c r="LX177" s="10"/>
      <c r="LY177" s="10"/>
      <c r="LZ177" s="10"/>
      <c r="MA177" s="10"/>
      <c r="MB177" s="10"/>
      <c r="MC177" s="10"/>
      <c r="MD177" s="10"/>
      <c r="ME177" s="10"/>
      <c r="MF177" s="10"/>
      <c r="MG177" s="10"/>
      <c r="MH177" s="10"/>
      <c r="MI177" s="10"/>
      <c r="MJ177" s="10"/>
      <c r="MK177" s="10"/>
      <c r="ML177" s="10"/>
      <c r="MM177" s="10"/>
      <c r="MN177" s="10"/>
      <c r="MO177" s="10"/>
      <c r="MP177" s="10"/>
      <c r="MQ177" s="10"/>
      <c r="MR177" s="10"/>
      <c r="MS177" s="10"/>
      <c r="MT177" s="10"/>
      <c r="MU177" s="10"/>
      <c r="MV177" s="10"/>
      <c r="MW177" s="10"/>
      <c r="MX177" s="10"/>
      <c r="MY177" s="10"/>
      <c r="MZ177" s="10"/>
      <c r="NA177" s="10"/>
      <c r="NB177" s="10"/>
      <c r="NC177" s="10"/>
      <c r="ND177" s="10"/>
      <c r="NE177" s="10"/>
      <c r="NF177" s="10"/>
      <c r="NG177" s="10"/>
      <c r="NH177" s="10"/>
      <c r="NI177" s="10"/>
      <c r="NJ177" s="10"/>
      <c r="NK177" s="10"/>
      <c r="NL177" s="10"/>
      <c r="NM177" s="10"/>
      <c r="NN177" s="10"/>
      <c r="NO177" s="10"/>
      <c r="NP177" s="10"/>
      <c r="NQ177" s="10"/>
      <c r="NR177" s="10"/>
      <c r="NS177" s="10"/>
      <c r="NT177" s="10"/>
      <c r="NU177" s="10"/>
      <c r="NV177" s="10"/>
      <c r="NW177" s="10"/>
      <c r="NX177" s="10"/>
      <c r="NY177" s="10"/>
      <c r="NZ177" s="10"/>
      <c r="OA177" s="10"/>
      <c r="OB177" s="10"/>
      <c r="OC177" s="10"/>
      <c r="OD177" s="10"/>
      <c r="OE177" s="10"/>
      <c r="OF177" s="10"/>
      <c r="OG177" s="10"/>
      <c r="OH177" s="10"/>
      <c r="OI177" s="10"/>
      <c r="OJ177" s="10"/>
      <c r="OK177" s="10"/>
      <c r="OL177" s="10"/>
      <c r="OM177" s="10"/>
      <c r="ON177" s="10"/>
      <c r="OO177" s="10"/>
      <c r="OP177" s="10"/>
      <c r="OQ177" s="10"/>
      <c r="OR177" s="10"/>
      <c r="OS177" s="10"/>
      <c r="OT177" s="10"/>
      <c r="OU177" s="10"/>
      <c r="OV177" s="10"/>
      <c r="OW177" s="10"/>
      <c r="OX177" s="10"/>
      <c r="OY177" s="10"/>
      <c r="OZ177" s="10"/>
      <c r="PA177" s="10"/>
      <c r="PB177" s="10"/>
      <c r="PC177" s="10"/>
      <c r="PD177" s="10"/>
      <c r="PE177" s="10"/>
    </row>
    <row r="178" spans="1:421" s="23" customFormat="1" ht="21" customHeight="1" x14ac:dyDescent="0.2">
      <c r="A178" s="159"/>
      <c r="B178" s="160"/>
      <c r="C178" s="158"/>
      <c r="D178" s="8" t="s">
        <v>19</v>
      </c>
      <c r="E178" s="146">
        <f t="shared" si="42"/>
        <v>0</v>
      </c>
      <c r="F178" s="25">
        <f>F71+F121+F171</f>
        <v>0</v>
      </c>
      <c r="G178" s="25">
        <f>G71+G121+G171</f>
        <v>0</v>
      </c>
      <c r="H178" s="25">
        <f>H71+H121+H171</f>
        <v>0</v>
      </c>
      <c r="I178" s="25">
        <f t="shared" si="43"/>
        <v>0</v>
      </c>
      <c r="J178" s="25">
        <f t="shared" si="43"/>
        <v>0</v>
      </c>
      <c r="K178" s="14"/>
      <c r="L178" s="14"/>
      <c r="M178" s="14"/>
      <c r="N178" s="5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  <c r="IU178" s="10"/>
      <c r="IV178" s="10"/>
      <c r="IW178" s="10"/>
      <c r="IX178" s="10"/>
      <c r="IY178" s="10"/>
      <c r="IZ178" s="10"/>
      <c r="JA178" s="10"/>
      <c r="JB178" s="10"/>
      <c r="JC178" s="10"/>
      <c r="JD178" s="10"/>
      <c r="JE178" s="10"/>
      <c r="JF178" s="10"/>
      <c r="JG178" s="10"/>
      <c r="JH178" s="10"/>
      <c r="JI178" s="10"/>
      <c r="JJ178" s="10"/>
      <c r="JK178" s="10"/>
      <c r="JL178" s="10"/>
      <c r="JM178" s="10"/>
      <c r="JN178" s="10"/>
      <c r="JO178" s="10"/>
      <c r="JP178" s="10"/>
      <c r="JQ178" s="10"/>
      <c r="JR178" s="10"/>
      <c r="JS178" s="10"/>
      <c r="JT178" s="10"/>
      <c r="JU178" s="10"/>
      <c r="JV178" s="10"/>
      <c r="JW178" s="10"/>
      <c r="JX178" s="10"/>
      <c r="JY178" s="10"/>
      <c r="JZ178" s="10"/>
      <c r="KA178" s="10"/>
      <c r="KB178" s="10"/>
      <c r="KC178" s="10"/>
      <c r="KD178" s="10"/>
      <c r="KE178" s="10"/>
      <c r="KF178" s="10"/>
      <c r="KG178" s="10"/>
      <c r="KH178" s="10"/>
      <c r="KI178" s="10"/>
      <c r="KJ178" s="10"/>
      <c r="KK178" s="10"/>
      <c r="KL178" s="10"/>
      <c r="KM178" s="10"/>
      <c r="KN178" s="10"/>
      <c r="KO178" s="10"/>
      <c r="KP178" s="10"/>
      <c r="KQ178" s="10"/>
      <c r="KR178" s="10"/>
      <c r="KS178" s="10"/>
      <c r="KT178" s="10"/>
      <c r="KU178" s="10"/>
      <c r="KV178" s="10"/>
      <c r="KW178" s="10"/>
      <c r="KX178" s="10"/>
      <c r="KY178" s="10"/>
      <c r="KZ178" s="10"/>
      <c r="LA178" s="10"/>
      <c r="LB178" s="10"/>
      <c r="LC178" s="10"/>
      <c r="LD178" s="10"/>
      <c r="LE178" s="10"/>
      <c r="LF178" s="10"/>
      <c r="LG178" s="10"/>
      <c r="LH178" s="10"/>
      <c r="LI178" s="10"/>
      <c r="LJ178" s="10"/>
      <c r="LK178" s="10"/>
      <c r="LL178" s="10"/>
      <c r="LM178" s="10"/>
      <c r="LN178" s="10"/>
      <c r="LO178" s="10"/>
      <c r="LP178" s="10"/>
      <c r="LQ178" s="10"/>
      <c r="LR178" s="10"/>
      <c r="LS178" s="10"/>
      <c r="LT178" s="10"/>
      <c r="LU178" s="10"/>
      <c r="LV178" s="10"/>
      <c r="LW178" s="10"/>
      <c r="LX178" s="10"/>
      <c r="LY178" s="10"/>
      <c r="LZ178" s="10"/>
      <c r="MA178" s="10"/>
      <c r="MB178" s="10"/>
      <c r="MC178" s="10"/>
      <c r="MD178" s="10"/>
      <c r="ME178" s="10"/>
      <c r="MF178" s="10"/>
      <c r="MG178" s="10"/>
      <c r="MH178" s="10"/>
      <c r="MI178" s="10"/>
      <c r="MJ178" s="10"/>
      <c r="MK178" s="10"/>
      <c r="ML178" s="10"/>
      <c r="MM178" s="10"/>
      <c r="MN178" s="10"/>
      <c r="MO178" s="10"/>
      <c r="MP178" s="10"/>
      <c r="MQ178" s="10"/>
      <c r="MR178" s="10"/>
      <c r="MS178" s="10"/>
      <c r="MT178" s="10"/>
      <c r="MU178" s="10"/>
      <c r="MV178" s="10"/>
      <c r="MW178" s="10"/>
      <c r="MX178" s="10"/>
      <c r="MY178" s="10"/>
      <c r="MZ178" s="10"/>
      <c r="NA178" s="10"/>
      <c r="NB178" s="10"/>
      <c r="NC178" s="10"/>
      <c r="ND178" s="10"/>
      <c r="NE178" s="10"/>
      <c r="NF178" s="10"/>
      <c r="NG178" s="10"/>
      <c r="NH178" s="10"/>
      <c r="NI178" s="10"/>
      <c r="NJ178" s="10"/>
      <c r="NK178" s="10"/>
      <c r="NL178" s="10"/>
      <c r="NM178" s="10"/>
      <c r="NN178" s="10"/>
      <c r="NO178" s="10"/>
      <c r="NP178" s="10"/>
      <c r="NQ178" s="10"/>
      <c r="NR178" s="10"/>
      <c r="NS178" s="10"/>
      <c r="NT178" s="10"/>
      <c r="NU178" s="10"/>
      <c r="NV178" s="10"/>
      <c r="NW178" s="10"/>
      <c r="NX178" s="10"/>
      <c r="NY178" s="10"/>
      <c r="NZ178" s="10"/>
      <c r="OA178" s="10"/>
      <c r="OB178" s="10"/>
      <c r="OC178" s="10"/>
      <c r="OD178" s="10"/>
      <c r="OE178" s="10"/>
      <c r="OF178" s="10"/>
      <c r="OG178" s="10"/>
      <c r="OH178" s="10"/>
      <c r="OI178" s="10"/>
      <c r="OJ178" s="10"/>
      <c r="OK178" s="10"/>
      <c r="OL178" s="10"/>
      <c r="OM178" s="10"/>
      <c r="ON178" s="10"/>
      <c r="OO178" s="10"/>
      <c r="OP178" s="10"/>
      <c r="OQ178" s="10"/>
      <c r="OR178" s="10"/>
      <c r="OS178" s="10"/>
      <c r="OT178" s="10"/>
      <c r="OU178" s="10"/>
      <c r="OV178" s="10"/>
      <c r="OW178" s="10"/>
      <c r="OX178" s="10"/>
      <c r="OY178" s="10"/>
      <c r="OZ178" s="10"/>
      <c r="PA178" s="10"/>
      <c r="PB178" s="10"/>
      <c r="PC178" s="10"/>
      <c r="PD178" s="10"/>
      <c r="PE178" s="10"/>
    </row>
    <row r="179" spans="1:421" s="23" customFormat="1" ht="22.5" customHeight="1" x14ac:dyDescent="0.2">
      <c r="A179" s="161"/>
      <c r="B179" s="162"/>
      <c r="C179" s="163"/>
      <c r="D179" s="8" t="s">
        <v>7</v>
      </c>
      <c r="E179" s="146">
        <f>SUM(F179:J179)</f>
        <v>194672.88628000001</v>
      </c>
      <c r="F179" s="37">
        <f>F72+F122+F172</f>
        <v>0</v>
      </c>
      <c r="G179" s="25">
        <f>G72+G122+G172</f>
        <v>16043.630000000001</v>
      </c>
      <c r="H179" s="25">
        <f>H72+H122+H172</f>
        <v>26867.353279999999</v>
      </c>
      <c r="I179" s="25">
        <f>I72+I122+I172</f>
        <v>34438.775000000001</v>
      </c>
      <c r="J179" s="25">
        <f>J72+J122+J172</f>
        <v>117323.128</v>
      </c>
      <c r="K179" s="14"/>
      <c r="L179" s="14"/>
      <c r="M179" s="14"/>
      <c r="N179" s="5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  <c r="IU179" s="10"/>
      <c r="IV179" s="10"/>
      <c r="IW179" s="10"/>
      <c r="IX179" s="10"/>
      <c r="IY179" s="10"/>
      <c r="IZ179" s="10"/>
      <c r="JA179" s="10"/>
      <c r="JB179" s="10"/>
      <c r="JC179" s="10"/>
      <c r="JD179" s="10"/>
      <c r="JE179" s="10"/>
      <c r="JF179" s="10"/>
      <c r="JG179" s="10"/>
      <c r="JH179" s="10"/>
      <c r="JI179" s="10"/>
      <c r="JJ179" s="10"/>
      <c r="JK179" s="10"/>
      <c r="JL179" s="10"/>
      <c r="JM179" s="10"/>
      <c r="JN179" s="10"/>
      <c r="JO179" s="10"/>
      <c r="JP179" s="10"/>
      <c r="JQ179" s="10"/>
      <c r="JR179" s="10"/>
      <c r="JS179" s="10"/>
      <c r="JT179" s="10"/>
      <c r="JU179" s="10"/>
      <c r="JV179" s="10"/>
      <c r="JW179" s="10"/>
      <c r="JX179" s="10"/>
      <c r="JY179" s="10"/>
      <c r="JZ179" s="10"/>
      <c r="KA179" s="10"/>
      <c r="KB179" s="10"/>
      <c r="KC179" s="10"/>
      <c r="KD179" s="10"/>
      <c r="KE179" s="10"/>
      <c r="KF179" s="10"/>
      <c r="KG179" s="10"/>
      <c r="KH179" s="10"/>
      <c r="KI179" s="10"/>
      <c r="KJ179" s="10"/>
      <c r="KK179" s="10"/>
      <c r="KL179" s="10"/>
      <c r="KM179" s="10"/>
      <c r="KN179" s="10"/>
      <c r="KO179" s="10"/>
      <c r="KP179" s="10"/>
      <c r="KQ179" s="10"/>
      <c r="KR179" s="10"/>
      <c r="KS179" s="10"/>
      <c r="KT179" s="10"/>
      <c r="KU179" s="10"/>
      <c r="KV179" s="10"/>
      <c r="KW179" s="10"/>
      <c r="KX179" s="10"/>
      <c r="KY179" s="10"/>
      <c r="KZ179" s="10"/>
      <c r="LA179" s="10"/>
      <c r="LB179" s="10"/>
      <c r="LC179" s="10"/>
      <c r="LD179" s="10"/>
      <c r="LE179" s="10"/>
      <c r="LF179" s="10"/>
      <c r="LG179" s="10"/>
      <c r="LH179" s="10"/>
      <c r="LI179" s="10"/>
      <c r="LJ179" s="10"/>
      <c r="LK179" s="10"/>
      <c r="LL179" s="10"/>
      <c r="LM179" s="10"/>
      <c r="LN179" s="10"/>
      <c r="LO179" s="10"/>
      <c r="LP179" s="10"/>
      <c r="LQ179" s="10"/>
      <c r="LR179" s="10"/>
      <c r="LS179" s="10"/>
      <c r="LT179" s="10"/>
      <c r="LU179" s="10"/>
      <c r="LV179" s="10"/>
      <c r="LW179" s="10"/>
      <c r="LX179" s="10"/>
      <c r="LY179" s="10"/>
      <c r="LZ179" s="10"/>
      <c r="MA179" s="10"/>
      <c r="MB179" s="10"/>
      <c r="MC179" s="10"/>
      <c r="MD179" s="10"/>
      <c r="ME179" s="10"/>
      <c r="MF179" s="10"/>
      <c r="MG179" s="10"/>
      <c r="MH179" s="10"/>
      <c r="MI179" s="10"/>
      <c r="MJ179" s="10"/>
      <c r="MK179" s="10"/>
      <c r="ML179" s="10"/>
      <c r="MM179" s="10"/>
      <c r="MN179" s="10"/>
      <c r="MO179" s="10"/>
      <c r="MP179" s="10"/>
      <c r="MQ179" s="10"/>
      <c r="MR179" s="10"/>
      <c r="MS179" s="10"/>
      <c r="MT179" s="10"/>
      <c r="MU179" s="10"/>
      <c r="MV179" s="10"/>
      <c r="MW179" s="10"/>
      <c r="MX179" s="10"/>
      <c r="MY179" s="10"/>
      <c r="MZ179" s="10"/>
      <c r="NA179" s="10"/>
      <c r="NB179" s="10"/>
      <c r="NC179" s="10"/>
      <c r="ND179" s="10"/>
      <c r="NE179" s="10"/>
      <c r="NF179" s="10"/>
      <c r="NG179" s="10"/>
      <c r="NH179" s="10"/>
      <c r="NI179" s="10"/>
      <c r="NJ179" s="10"/>
      <c r="NK179" s="10"/>
      <c r="NL179" s="10"/>
      <c r="NM179" s="10"/>
      <c r="NN179" s="10"/>
      <c r="NO179" s="10"/>
      <c r="NP179" s="10"/>
      <c r="NQ179" s="10"/>
      <c r="NR179" s="10"/>
      <c r="NS179" s="10"/>
      <c r="NT179" s="10"/>
      <c r="NU179" s="10"/>
      <c r="NV179" s="10"/>
      <c r="NW179" s="10"/>
      <c r="NX179" s="10"/>
      <c r="NY179" s="10"/>
      <c r="NZ179" s="10"/>
      <c r="OA179" s="10"/>
      <c r="OB179" s="10"/>
      <c r="OC179" s="10"/>
      <c r="OD179" s="10"/>
      <c r="OE179" s="10"/>
      <c r="OF179" s="10"/>
      <c r="OG179" s="10"/>
      <c r="OH179" s="10"/>
      <c r="OI179" s="10"/>
      <c r="OJ179" s="10"/>
      <c r="OK179" s="10"/>
      <c r="OL179" s="10"/>
      <c r="OM179" s="10"/>
      <c r="ON179" s="10"/>
      <c r="OO179" s="10"/>
      <c r="OP179" s="10"/>
      <c r="OQ179" s="10"/>
      <c r="OR179" s="10"/>
      <c r="OS179" s="10"/>
      <c r="OT179" s="10"/>
      <c r="OU179" s="10"/>
      <c r="OV179" s="10"/>
      <c r="OW179" s="10"/>
      <c r="OX179" s="10"/>
      <c r="OY179" s="10"/>
      <c r="OZ179" s="10"/>
      <c r="PA179" s="10"/>
      <c r="PB179" s="10"/>
      <c r="PC179" s="10"/>
      <c r="PD179" s="10"/>
      <c r="PE179" s="10"/>
    </row>
    <row r="180" spans="1:421" ht="21" customHeight="1" x14ac:dyDescent="0.2">
      <c r="A180" s="203" t="s">
        <v>5</v>
      </c>
      <c r="B180" s="204"/>
      <c r="C180" s="204"/>
      <c r="D180" s="204"/>
      <c r="E180" s="204"/>
      <c r="F180" s="204"/>
      <c r="G180" s="204"/>
      <c r="H180" s="204"/>
      <c r="I180" s="204"/>
      <c r="J180" s="205"/>
      <c r="K180" s="14"/>
      <c r="L180" s="14"/>
      <c r="M180" s="14"/>
      <c r="N180" s="5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  <c r="IU180" s="10"/>
      <c r="IV180" s="10"/>
      <c r="IW180" s="10"/>
      <c r="IX180" s="10"/>
      <c r="IY180" s="10"/>
      <c r="IZ180" s="10"/>
      <c r="JA180" s="10"/>
      <c r="JB180" s="10"/>
      <c r="JC180" s="10"/>
      <c r="JD180" s="10"/>
      <c r="JE180" s="10"/>
      <c r="JF180" s="10"/>
      <c r="JG180" s="10"/>
      <c r="JH180" s="10"/>
      <c r="JI180" s="10"/>
      <c r="JJ180" s="10"/>
      <c r="JK180" s="10"/>
      <c r="JL180" s="10"/>
      <c r="JM180" s="10"/>
      <c r="JN180" s="10"/>
      <c r="JO180" s="10"/>
      <c r="JP180" s="10"/>
      <c r="JQ180" s="10"/>
      <c r="JR180" s="10"/>
      <c r="JS180" s="10"/>
      <c r="JT180" s="10"/>
      <c r="JU180" s="10"/>
      <c r="JV180" s="10"/>
      <c r="JW180" s="10"/>
      <c r="JX180" s="10"/>
      <c r="JY180" s="10"/>
      <c r="JZ180" s="10"/>
      <c r="KA180" s="10"/>
      <c r="KB180" s="10"/>
      <c r="KC180" s="10"/>
      <c r="KD180" s="10"/>
      <c r="KE180" s="10"/>
      <c r="KF180" s="10"/>
      <c r="KG180" s="10"/>
      <c r="KH180" s="10"/>
      <c r="KI180" s="10"/>
      <c r="KJ180" s="10"/>
      <c r="KK180" s="10"/>
      <c r="KL180" s="10"/>
      <c r="KM180" s="10"/>
      <c r="KN180" s="10"/>
      <c r="KO180" s="10"/>
      <c r="KP180" s="10"/>
      <c r="KQ180" s="10"/>
      <c r="KR180" s="10"/>
      <c r="KS180" s="10"/>
      <c r="KT180" s="10"/>
      <c r="KU180" s="10"/>
      <c r="KV180" s="10"/>
      <c r="KW180" s="10"/>
      <c r="KX180" s="10"/>
      <c r="KY180" s="10"/>
      <c r="KZ180" s="10"/>
      <c r="LA180" s="10"/>
      <c r="LB180" s="10"/>
      <c r="LC180" s="10"/>
      <c r="LD180" s="10"/>
      <c r="LE180" s="10"/>
      <c r="LF180" s="10"/>
      <c r="LG180" s="10"/>
      <c r="LH180" s="10"/>
      <c r="LI180" s="10"/>
      <c r="LJ180" s="10"/>
      <c r="LK180" s="10"/>
      <c r="LL180" s="10"/>
      <c r="LM180" s="10"/>
      <c r="LN180" s="10"/>
      <c r="LO180" s="10"/>
      <c r="LP180" s="10"/>
      <c r="LQ180" s="10"/>
      <c r="LR180" s="10"/>
      <c r="LS180" s="10"/>
      <c r="LT180" s="10"/>
      <c r="LU180" s="10"/>
      <c r="LV180" s="10"/>
      <c r="LW180" s="10"/>
      <c r="LX180" s="10"/>
      <c r="LY180" s="10"/>
      <c r="LZ180" s="10"/>
      <c r="MA180" s="10"/>
      <c r="MB180" s="10"/>
      <c r="MC180" s="10"/>
      <c r="MD180" s="10"/>
      <c r="ME180" s="10"/>
      <c r="MF180" s="10"/>
      <c r="MG180" s="10"/>
      <c r="MH180" s="10"/>
      <c r="MI180" s="10"/>
      <c r="MJ180" s="10"/>
      <c r="MK180" s="10"/>
      <c r="ML180" s="10"/>
      <c r="MM180" s="10"/>
      <c r="MN180" s="10"/>
      <c r="MO180" s="10"/>
      <c r="MP180" s="10"/>
      <c r="MQ180" s="10"/>
      <c r="MR180" s="10"/>
      <c r="MS180" s="10"/>
      <c r="MT180" s="10"/>
      <c r="MU180" s="10"/>
      <c r="MV180" s="10"/>
      <c r="MW180" s="10"/>
      <c r="MX180" s="10"/>
      <c r="MY180" s="10"/>
      <c r="MZ180" s="10"/>
      <c r="NA180" s="10"/>
      <c r="NB180" s="10"/>
      <c r="NC180" s="10"/>
      <c r="ND180" s="10"/>
      <c r="NE180" s="10"/>
      <c r="NF180" s="10"/>
      <c r="NG180" s="10"/>
      <c r="NH180" s="10"/>
      <c r="NI180" s="10"/>
      <c r="NJ180" s="10"/>
      <c r="NK180" s="10"/>
      <c r="NL180" s="10"/>
      <c r="NM180" s="10"/>
      <c r="NN180" s="10"/>
      <c r="NO180" s="10"/>
      <c r="NP180" s="10"/>
      <c r="NQ180" s="10"/>
      <c r="NR180" s="10"/>
      <c r="NS180" s="10"/>
      <c r="NT180" s="10"/>
      <c r="NU180" s="10"/>
      <c r="NV180" s="10"/>
      <c r="NW180" s="10"/>
      <c r="NX180" s="10"/>
      <c r="NY180" s="10"/>
      <c r="NZ180" s="10"/>
      <c r="OA180" s="10"/>
      <c r="OB180" s="10"/>
      <c r="OC180" s="10"/>
      <c r="OD180" s="10"/>
      <c r="OE180" s="10"/>
      <c r="OF180" s="10"/>
      <c r="OG180" s="10"/>
      <c r="OH180" s="10"/>
      <c r="OI180" s="10"/>
      <c r="OJ180" s="10"/>
      <c r="OK180" s="10"/>
      <c r="OL180" s="10"/>
      <c r="OM180" s="10"/>
      <c r="ON180" s="10"/>
      <c r="OO180" s="10"/>
      <c r="OP180" s="10"/>
      <c r="OQ180" s="10"/>
      <c r="OR180" s="10"/>
      <c r="OS180" s="10"/>
      <c r="OT180" s="10"/>
      <c r="OU180" s="10"/>
      <c r="OV180" s="10"/>
      <c r="OW180" s="10"/>
      <c r="OX180" s="10"/>
      <c r="OY180" s="10"/>
      <c r="OZ180" s="10"/>
      <c r="PA180" s="10"/>
      <c r="PB180" s="10"/>
      <c r="PC180" s="10"/>
      <c r="PD180" s="10"/>
      <c r="PE180" s="10"/>
    </row>
    <row r="181" spans="1:421" ht="21" customHeight="1" x14ac:dyDescent="0.2">
      <c r="A181" s="184" t="s">
        <v>22</v>
      </c>
      <c r="B181" s="185"/>
      <c r="C181" s="186"/>
      <c r="D181" s="9" t="s">
        <v>1</v>
      </c>
      <c r="E181" s="146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14"/>
      <c r="L181" s="14"/>
      <c r="M181" s="14"/>
      <c r="N181" s="5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  <c r="IU181" s="10"/>
      <c r="IV181" s="10"/>
      <c r="IW181" s="10"/>
      <c r="IX181" s="10"/>
      <c r="IY181" s="10"/>
      <c r="IZ181" s="10"/>
      <c r="JA181" s="10"/>
      <c r="JB181" s="10"/>
      <c r="JC181" s="10"/>
      <c r="JD181" s="10"/>
      <c r="JE181" s="10"/>
      <c r="JF181" s="10"/>
      <c r="JG181" s="10"/>
      <c r="JH181" s="10"/>
      <c r="JI181" s="10"/>
      <c r="JJ181" s="10"/>
      <c r="JK181" s="10"/>
      <c r="JL181" s="10"/>
      <c r="JM181" s="10"/>
      <c r="JN181" s="10"/>
      <c r="JO181" s="10"/>
      <c r="JP181" s="10"/>
      <c r="JQ181" s="10"/>
      <c r="JR181" s="10"/>
      <c r="JS181" s="10"/>
      <c r="JT181" s="10"/>
      <c r="JU181" s="10"/>
      <c r="JV181" s="10"/>
      <c r="JW181" s="10"/>
      <c r="JX181" s="10"/>
      <c r="JY181" s="10"/>
      <c r="JZ181" s="10"/>
      <c r="KA181" s="10"/>
      <c r="KB181" s="10"/>
      <c r="KC181" s="10"/>
      <c r="KD181" s="10"/>
      <c r="KE181" s="10"/>
      <c r="KF181" s="10"/>
      <c r="KG181" s="10"/>
      <c r="KH181" s="10"/>
      <c r="KI181" s="10"/>
      <c r="KJ181" s="10"/>
      <c r="KK181" s="10"/>
      <c r="KL181" s="10"/>
      <c r="KM181" s="10"/>
      <c r="KN181" s="10"/>
      <c r="KO181" s="10"/>
      <c r="KP181" s="10"/>
      <c r="KQ181" s="10"/>
      <c r="KR181" s="10"/>
      <c r="KS181" s="10"/>
      <c r="KT181" s="10"/>
      <c r="KU181" s="10"/>
      <c r="KV181" s="10"/>
      <c r="KW181" s="10"/>
      <c r="KX181" s="10"/>
      <c r="KY181" s="10"/>
      <c r="KZ181" s="10"/>
      <c r="LA181" s="10"/>
      <c r="LB181" s="10"/>
      <c r="LC181" s="10"/>
      <c r="LD181" s="10"/>
      <c r="LE181" s="10"/>
      <c r="LF181" s="10"/>
      <c r="LG181" s="10"/>
      <c r="LH181" s="10"/>
      <c r="LI181" s="10"/>
      <c r="LJ181" s="10"/>
      <c r="LK181" s="10"/>
      <c r="LL181" s="10"/>
      <c r="LM181" s="10"/>
      <c r="LN181" s="10"/>
      <c r="LO181" s="10"/>
      <c r="LP181" s="10"/>
      <c r="LQ181" s="10"/>
      <c r="LR181" s="10"/>
      <c r="LS181" s="10"/>
      <c r="LT181" s="10"/>
      <c r="LU181" s="10"/>
      <c r="LV181" s="10"/>
      <c r="LW181" s="10"/>
      <c r="LX181" s="10"/>
      <c r="LY181" s="10"/>
      <c r="LZ181" s="10"/>
      <c r="MA181" s="10"/>
      <c r="MB181" s="10"/>
      <c r="MC181" s="10"/>
      <c r="MD181" s="10"/>
      <c r="ME181" s="10"/>
      <c r="MF181" s="10"/>
      <c r="MG181" s="10"/>
      <c r="MH181" s="10"/>
      <c r="MI181" s="10"/>
      <c r="MJ181" s="10"/>
      <c r="MK181" s="10"/>
      <c r="ML181" s="10"/>
      <c r="MM181" s="10"/>
      <c r="MN181" s="10"/>
      <c r="MO181" s="10"/>
      <c r="MP181" s="10"/>
      <c r="MQ181" s="10"/>
      <c r="MR181" s="10"/>
      <c r="MS181" s="10"/>
      <c r="MT181" s="10"/>
      <c r="MU181" s="10"/>
      <c r="MV181" s="10"/>
      <c r="MW181" s="10"/>
      <c r="MX181" s="10"/>
      <c r="MY181" s="10"/>
      <c r="MZ181" s="10"/>
      <c r="NA181" s="10"/>
      <c r="NB181" s="10"/>
      <c r="NC181" s="10"/>
      <c r="ND181" s="10"/>
      <c r="NE181" s="10"/>
      <c r="NF181" s="10"/>
      <c r="NG181" s="10"/>
      <c r="NH181" s="10"/>
      <c r="NI181" s="10"/>
      <c r="NJ181" s="10"/>
      <c r="NK181" s="10"/>
      <c r="NL181" s="10"/>
      <c r="NM181" s="10"/>
      <c r="NN181" s="10"/>
      <c r="NO181" s="10"/>
      <c r="NP181" s="10"/>
      <c r="NQ181" s="10"/>
      <c r="NR181" s="10"/>
      <c r="NS181" s="10"/>
      <c r="NT181" s="10"/>
      <c r="NU181" s="10"/>
      <c r="NV181" s="10"/>
      <c r="NW181" s="10"/>
      <c r="NX181" s="10"/>
      <c r="NY181" s="10"/>
      <c r="NZ181" s="10"/>
      <c r="OA181" s="10"/>
      <c r="OB181" s="10"/>
      <c r="OC181" s="10"/>
      <c r="OD181" s="10"/>
      <c r="OE181" s="10"/>
      <c r="OF181" s="10"/>
      <c r="OG181" s="10"/>
      <c r="OH181" s="10"/>
      <c r="OI181" s="10"/>
      <c r="OJ181" s="10"/>
      <c r="OK181" s="10"/>
      <c r="OL181" s="10"/>
      <c r="OM181" s="10"/>
      <c r="ON181" s="10"/>
      <c r="OO181" s="10"/>
      <c r="OP181" s="10"/>
      <c r="OQ181" s="10"/>
      <c r="OR181" s="10"/>
      <c r="OS181" s="10"/>
      <c r="OT181" s="10"/>
      <c r="OU181" s="10"/>
      <c r="OV181" s="10"/>
      <c r="OW181" s="10"/>
      <c r="OX181" s="10"/>
      <c r="OY181" s="10"/>
      <c r="OZ181" s="10"/>
      <c r="PA181" s="10"/>
      <c r="PB181" s="10"/>
      <c r="PC181" s="10"/>
      <c r="PD181" s="10"/>
      <c r="PE181" s="10"/>
    </row>
    <row r="182" spans="1:421" ht="19.5" customHeight="1" x14ac:dyDescent="0.2">
      <c r="A182" s="187"/>
      <c r="B182" s="188"/>
      <c r="C182" s="189"/>
      <c r="D182" s="8" t="s">
        <v>2</v>
      </c>
      <c r="E182" s="146">
        <v>0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  <c r="K182" s="14"/>
      <c r="L182" s="14"/>
      <c r="M182" s="14"/>
      <c r="N182" s="5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  <c r="IU182" s="10"/>
      <c r="IV182" s="10"/>
      <c r="IW182" s="10"/>
      <c r="IX182" s="10"/>
      <c r="IY182" s="10"/>
      <c r="IZ182" s="10"/>
      <c r="JA182" s="10"/>
      <c r="JB182" s="10"/>
      <c r="JC182" s="10"/>
      <c r="JD182" s="10"/>
      <c r="JE182" s="10"/>
      <c r="JF182" s="10"/>
      <c r="JG182" s="10"/>
      <c r="JH182" s="10"/>
      <c r="JI182" s="10"/>
      <c r="JJ182" s="10"/>
      <c r="JK182" s="10"/>
      <c r="JL182" s="10"/>
      <c r="JM182" s="10"/>
      <c r="JN182" s="10"/>
      <c r="JO182" s="10"/>
      <c r="JP182" s="10"/>
      <c r="JQ182" s="10"/>
      <c r="JR182" s="10"/>
      <c r="JS182" s="10"/>
      <c r="JT182" s="10"/>
      <c r="JU182" s="10"/>
      <c r="JV182" s="10"/>
      <c r="JW182" s="10"/>
      <c r="JX182" s="10"/>
      <c r="JY182" s="10"/>
      <c r="JZ182" s="10"/>
      <c r="KA182" s="10"/>
      <c r="KB182" s="10"/>
      <c r="KC182" s="10"/>
      <c r="KD182" s="10"/>
      <c r="KE182" s="10"/>
      <c r="KF182" s="10"/>
      <c r="KG182" s="10"/>
      <c r="KH182" s="10"/>
      <c r="KI182" s="10"/>
      <c r="KJ182" s="10"/>
      <c r="KK182" s="10"/>
      <c r="KL182" s="10"/>
      <c r="KM182" s="10"/>
      <c r="KN182" s="10"/>
      <c r="KO182" s="10"/>
      <c r="KP182" s="10"/>
      <c r="KQ182" s="10"/>
      <c r="KR182" s="10"/>
      <c r="KS182" s="10"/>
      <c r="KT182" s="10"/>
      <c r="KU182" s="10"/>
      <c r="KV182" s="10"/>
      <c r="KW182" s="10"/>
      <c r="KX182" s="10"/>
      <c r="KY182" s="10"/>
      <c r="KZ182" s="10"/>
      <c r="LA182" s="10"/>
      <c r="LB182" s="10"/>
      <c r="LC182" s="10"/>
      <c r="LD182" s="10"/>
      <c r="LE182" s="10"/>
      <c r="LF182" s="10"/>
      <c r="LG182" s="10"/>
      <c r="LH182" s="10"/>
      <c r="LI182" s="10"/>
      <c r="LJ182" s="10"/>
      <c r="LK182" s="10"/>
      <c r="LL182" s="10"/>
      <c r="LM182" s="10"/>
      <c r="LN182" s="10"/>
      <c r="LO182" s="10"/>
      <c r="LP182" s="10"/>
      <c r="LQ182" s="10"/>
      <c r="LR182" s="10"/>
      <c r="LS182" s="10"/>
      <c r="LT182" s="10"/>
      <c r="LU182" s="10"/>
      <c r="LV182" s="10"/>
      <c r="LW182" s="10"/>
      <c r="LX182" s="10"/>
      <c r="LY182" s="10"/>
      <c r="LZ182" s="10"/>
      <c r="MA182" s="10"/>
      <c r="MB182" s="10"/>
      <c r="MC182" s="10"/>
      <c r="MD182" s="10"/>
      <c r="ME182" s="10"/>
      <c r="MF182" s="10"/>
      <c r="MG182" s="10"/>
      <c r="MH182" s="10"/>
      <c r="MI182" s="10"/>
      <c r="MJ182" s="10"/>
      <c r="MK182" s="10"/>
      <c r="ML182" s="10"/>
      <c r="MM182" s="10"/>
      <c r="MN182" s="10"/>
      <c r="MO182" s="10"/>
      <c r="MP182" s="10"/>
      <c r="MQ182" s="10"/>
      <c r="MR182" s="10"/>
      <c r="MS182" s="10"/>
      <c r="MT182" s="10"/>
      <c r="MU182" s="10"/>
      <c r="MV182" s="10"/>
      <c r="MW182" s="10"/>
      <c r="MX182" s="10"/>
      <c r="MY182" s="10"/>
      <c r="MZ182" s="10"/>
      <c r="NA182" s="10"/>
      <c r="NB182" s="10"/>
      <c r="NC182" s="10"/>
      <c r="ND182" s="10"/>
      <c r="NE182" s="10"/>
      <c r="NF182" s="10"/>
      <c r="NG182" s="10"/>
      <c r="NH182" s="10"/>
      <c r="NI182" s="10"/>
      <c r="NJ182" s="10"/>
      <c r="NK182" s="10"/>
      <c r="NL182" s="10"/>
      <c r="NM182" s="10"/>
      <c r="NN182" s="10"/>
      <c r="NO182" s="10"/>
      <c r="NP182" s="10"/>
      <c r="NQ182" s="10"/>
      <c r="NR182" s="10"/>
      <c r="NS182" s="10"/>
      <c r="NT182" s="10"/>
      <c r="NU182" s="10"/>
      <c r="NV182" s="10"/>
      <c r="NW182" s="10"/>
      <c r="NX182" s="10"/>
      <c r="NY182" s="10"/>
      <c r="NZ182" s="10"/>
      <c r="OA182" s="10"/>
      <c r="OB182" s="10"/>
      <c r="OC182" s="10"/>
      <c r="OD182" s="10"/>
      <c r="OE182" s="10"/>
      <c r="OF182" s="10"/>
      <c r="OG182" s="10"/>
      <c r="OH182" s="10"/>
      <c r="OI182" s="10"/>
      <c r="OJ182" s="10"/>
      <c r="OK182" s="10"/>
      <c r="OL182" s="10"/>
      <c r="OM182" s="10"/>
      <c r="ON182" s="10"/>
      <c r="OO182" s="10"/>
      <c r="OP182" s="10"/>
      <c r="OQ182" s="10"/>
      <c r="OR182" s="10"/>
      <c r="OS182" s="10"/>
      <c r="OT182" s="10"/>
      <c r="OU182" s="10"/>
      <c r="OV182" s="10"/>
      <c r="OW182" s="10"/>
      <c r="OX182" s="10"/>
      <c r="OY182" s="10"/>
      <c r="OZ182" s="10"/>
      <c r="PA182" s="10"/>
      <c r="PB182" s="10"/>
      <c r="PC182" s="10"/>
      <c r="PD182" s="10"/>
      <c r="PE182" s="10"/>
    </row>
    <row r="183" spans="1:421" ht="21.75" customHeight="1" x14ac:dyDescent="0.2">
      <c r="A183" s="187"/>
      <c r="B183" s="188"/>
      <c r="C183" s="189"/>
      <c r="D183" s="8" t="s">
        <v>6</v>
      </c>
      <c r="E183" s="146">
        <v>0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  <c r="K183" s="14"/>
      <c r="L183" s="14"/>
      <c r="M183" s="14"/>
      <c r="N183" s="5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  <c r="IU183" s="10"/>
      <c r="IV183" s="10"/>
      <c r="IW183" s="10"/>
      <c r="IX183" s="10"/>
      <c r="IY183" s="10"/>
      <c r="IZ183" s="10"/>
      <c r="JA183" s="10"/>
      <c r="JB183" s="10"/>
      <c r="JC183" s="10"/>
      <c r="JD183" s="10"/>
      <c r="JE183" s="10"/>
      <c r="JF183" s="10"/>
      <c r="JG183" s="10"/>
      <c r="JH183" s="10"/>
      <c r="JI183" s="10"/>
      <c r="JJ183" s="10"/>
      <c r="JK183" s="10"/>
      <c r="JL183" s="10"/>
      <c r="JM183" s="10"/>
      <c r="JN183" s="10"/>
      <c r="JO183" s="10"/>
      <c r="JP183" s="10"/>
      <c r="JQ183" s="10"/>
      <c r="JR183" s="10"/>
      <c r="JS183" s="10"/>
      <c r="JT183" s="10"/>
      <c r="JU183" s="10"/>
      <c r="JV183" s="10"/>
      <c r="JW183" s="10"/>
      <c r="JX183" s="10"/>
      <c r="JY183" s="10"/>
      <c r="JZ183" s="10"/>
      <c r="KA183" s="10"/>
      <c r="KB183" s="10"/>
      <c r="KC183" s="10"/>
      <c r="KD183" s="10"/>
      <c r="KE183" s="10"/>
      <c r="KF183" s="10"/>
      <c r="KG183" s="10"/>
      <c r="KH183" s="10"/>
      <c r="KI183" s="10"/>
      <c r="KJ183" s="10"/>
      <c r="KK183" s="10"/>
      <c r="KL183" s="10"/>
      <c r="KM183" s="10"/>
      <c r="KN183" s="10"/>
      <c r="KO183" s="10"/>
      <c r="KP183" s="10"/>
      <c r="KQ183" s="10"/>
      <c r="KR183" s="10"/>
      <c r="KS183" s="10"/>
      <c r="KT183" s="10"/>
      <c r="KU183" s="10"/>
      <c r="KV183" s="10"/>
      <c r="KW183" s="10"/>
      <c r="KX183" s="10"/>
      <c r="KY183" s="10"/>
      <c r="KZ183" s="10"/>
      <c r="LA183" s="10"/>
      <c r="LB183" s="10"/>
      <c r="LC183" s="10"/>
      <c r="LD183" s="10"/>
      <c r="LE183" s="10"/>
      <c r="LF183" s="10"/>
      <c r="LG183" s="10"/>
      <c r="LH183" s="10"/>
      <c r="LI183" s="10"/>
      <c r="LJ183" s="10"/>
      <c r="LK183" s="10"/>
      <c r="LL183" s="10"/>
      <c r="LM183" s="10"/>
      <c r="LN183" s="10"/>
      <c r="LO183" s="10"/>
      <c r="LP183" s="10"/>
      <c r="LQ183" s="10"/>
      <c r="LR183" s="10"/>
      <c r="LS183" s="10"/>
      <c r="LT183" s="10"/>
      <c r="LU183" s="10"/>
      <c r="LV183" s="10"/>
      <c r="LW183" s="10"/>
      <c r="LX183" s="10"/>
      <c r="LY183" s="10"/>
      <c r="LZ183" s="10"/>
      <c r="MA183" s="10"/>
      <c r="MB183" s="10"/>
      <c r="MC183" s="10"/>
      <c r="MD183" s="10"/>
      <c r="ME183" s="10"/>
      <c r="MF183" s="10"/>
      <c r="MG183" s="10"/>
      <c r="MH183" s="10"/>
      <c r="MI183" s="10"/>
      <c r="MJ183" s="10"/>
      <c r="MK183" s="10"/>
      <c r="ML183" s="10"/>
      <c r="MM183" s="10"/>
      <c r="MN183" s="10"/>
      <c r="MO183" s="10"/>
      <c r="MP183" s="10"/>
      <c r="MQ183" s="10"/>
      <c r="MR183" s="10"/>
      <c r="MS183" s="10"/>
      <c r="MT183" s="10"/>
      <c r="MU183" s="10"/>
      <c r="MV183" s="10"/>
      <c r="MW183" s="10"/>
      <c r="MX183" s="10"/>
      <c r="MY183" s="10"/>
      <c r="MZ183" s="10"/>
      <c r="NA183" s="10"/>
      <c r="NB183" s="10"/>
      <c r="NC183" s="10"/>
      <c r="ND183" s="10"/>
      <c r="NE183" s="10"/>
      <c r="NF183" s="10"/>
      <c r="NG183" s="10"/>
      <c r="NH183" s="10"/>
      <c r="NI183" s="10"/>
      <c r="NJ183" s="10"/>
      <c r="NK183" s="10"/>
      <c r="NL183" s="10"/>
      <c r="NM183" s="10"/>
      <c r="NN183" s="10"/>
      <c r="NO183" s="10"/>
      <c r="NP183" s="10"/>
      <c r="NQ183" s="10"/>
      <c r="NR183" s="10"/>
      <c r="NS183" s="10"/>
      <c r="NT183" s="10"/>
      <c r="NU183" s="10"/>
      <c r="NV183" s="10"/>
      <c r="NW183" s="10"/>
      <c r="NX183" s="10"/>
      <c r="NY183" s="10"/>
      <c r="NZ183" s="10"/>
      <c r="OA183" s="10"/>
      <c r="OB183" s="10"/>
      <c r="OC183" s="10"/>
      <c r="OD183" s="10"/>
      <c r="OE183" s="10"/>
      <c r="OF183" s="10"/>
      <c r="OG183" s="10"/>
      <c r="OH183" s="10"/>
      <c r="OI183" s="10"/>
      <c r="OJ183" s="10"/>
      <c r="OK183" s="10"/>
      <c r="OL183" s="10"/>
      <c r="OM183" s="10"/>
      <c r="ON183" s="10"/>
      <c r="OO183" s="10"/>
      <c r="OP183" s="10"/>
      <c r="OQ183" s="10"/>
      <c r="OR183" s="10"/>
      <c r="OS183" s="10"/>
      <c r="OT183" s="10"/>
      <c r="OU183" s="10"/>
      <c r="OV183" s="10"/>
      <c r="OW183" s="10"/>
      <c r="OX183" s="10"/>
      <c r="OY183" s="10"/>
      <c r="OZ183" s="10"/>
      <c r="PA183" s="10"/>
      <c r="PB183" s="10"/>
      <c r="PC183" s="10"/>
      <c r="PD183" s="10"/>
      <c r="PE183" s="10"/>
    </row>
    <row r="184" spans="1:421" ht="22.5" customHeight="1" x14ac:dyDescent="0.2">
      <c r="A184" s="187"/>
      <c r="B184" s="188"/>
      <c r="C184" s="189"/>
      <c r="D184" s="8" t="s">
        <v>4</v>
      </c>
      <c r="E184" s="146">
        <v>0</v>
      </c>
      <c r="F184" s="25">
        <v>0</v>
      </c>
      <c r="G184" s="25">
        <v>0</v>
      </c>
      <c r="H184" s="25">
        <v>0</v>
      </c>
      <c r="I184" s="25">
        <v>0</v>
      </c>
      <c r="J184" s="25">
        <v>0</v>
      </c>
      <c r="K184" s="14"/>
      <c r="L184" s="14"/>
      <c r="M184" s="14"/>
      <c r="N184" s="5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  <c r="IU184" s="10"/>
      <c r="IV184" s="10"/>
      <c r="IW184" s="10"/>
      <c r="IX184" s="10"/>
      <c r="IY184" s="10"/>
      <c r="IZ184" s="10"/>
      <c r="JA184" s="10"/>
      <c r="JB184" s="10"/>
      <c r="JC184" s="10"/>
      <c r="JD184" s="10"/>
      <c r="JE184" s="10"/>
      <c r="JF184" s="10"/>
      <c r="JG184" s="10"/>
      <c r="JH184" s="10"/>
      <c r="JI184" s="10"/>
      <c r="JJ184" s="10"/>
      <c r="JK184" s="10"/>
      <c r="JL184" s="10"/>
      <c r="JM184" s="10"/>
      <c r="JN184" s="10"/>
      <c r="JO184" s="10"/>
      <c r="JP184" s="10"/>
      <c r="JQ184" s="10"/>
      <c r="JR184" s="10"/>
      <c r="JS184" s="10"/>
      <c r="JT184" s="10"/>
      <c r="JU184" s="10"/>
      <c r="JV184" s="10"/>
      <c r="JW184" s="10"/>
      <c r="JX184" s="10"/>
      <c r="JY184" s="10"/>
      <c r="JZ184" s="10"/>
      <c r="KA184" s="10"/>
      <c r="KB184" s="10"/>
      <c r="KC184" s="10"/>
      <c r="KD184" s="10"/>
      <c r="KE184" s="10"/>
      <c r="KF184" s="10"/>
      <c r="KG184" s="10"/>
      <c r="KH184" s="10"/>
      <c r="KI184" s="10"/>
      <c r="KJ184" s="10"/>
      <c r="KK184" s="10"/>
      <c r="KL184" s="10"/>
      <c r="KM184" s="10"/>
      <c r="KN184" s="10"/>
      <c r="KO184" s="10"/>
      <c r="KP184" s="10"/>
      <c r="KQ184" s="10"/>
      <c r="KR184" s="10"/>
      <c r="KS184" s="10"/>
      <c r="KT184" s="10"/>
      <c r="KU184" s="10"/>
      <c r="KV184" s="10"/>
      <c r="KW184" s="10"/>
      <c r="KX184" s="10"/>
      <c r="KY184" s="10"/>
      <c r="KZ184" s="10"/>
      <c r="LA184" s="10"/>
      <c r="LB184" s="10"/>
      <c r="LC184" s="10"/>
      <c r="LD184" s="10"/>
      <c r="LE184" s="10"/>
      <c r="LF184" s="10"/>
      <c r="LG184" s="10"/>
      <c r="LH184" s="10"/>
      <c r="LI184" s="10"/>
      <c r="LJ184" s="10"/>
      <c r="LK184" s="10"/>
      <c r="LL184" s="10"/>
      <c r="LM184" s="10"/>
      <c r="LN184" s="10"/>
      <c r="LO184" s="10"/>
      <c r="LP184" s="10"/>
      <c r="LQ184" s="10"/>
      <c r="LR184" s="10"/>
      <c r="LS184" s="10"/>
      <c r="LT184" s="10"/>
      <c r="LU184" s="10"/>
      <c r="LV184" s="10"/>
      <c r="LW184" s="10"/>
      <c r="LX184" s="10"/>
      <c r="LY184" s="10"/>
      <c r="LZ184" s="10"/>
      <c r="MA184" s="10"/>
      <c r="MB184" s="10"/>
      <c r="MC184" s="10"/>
      <c r="MD184" s="10"/>
      <c r="ME184" s="10"/>
      <c r="MF184" s="10"/>
      <c r="MG184" s="10"/>
      <c r="MH184" s="10"/>
      <c r="MI184" s="10"/>
      <c r="MJ184" s="10"/>
      <c r="MK184" s="10"/>
      <c r="ML184" s="10"/>
      <c r="MM184" s="10"/>
      <c r="MN184" s="10"/>
      <c r="MO184" s="10"/>
      <c r="MP184" s="10"/>
      <c r="MQ184" s="10"/>
      <c r="MR184" s="10"/>
      <c r="MS184" s="10"/>
      <c r="MT184" s="10"/>
      <c r="MU184" s="10"/>
      <c r="MV184" s="10"/>
      <c r="MW184" s="10"/>
      <c r="MX184" s="10"/>
      <c r="MY184" s="10"/>
      <c r="MZ184" s="10"/>
      <c r="NA184" s="10"/>
      <c r="NB184" s="10"/>
      <c r="NC184" s="10"/>
      <c r="ND184" s="10"/>
      <c r="NE184" s="10"/>
      <c r="NF184" s="10"/>
      <c r="NG184" s="10"/>
      <c r="NH184" s="10"/>
      <c r="NI184" s="10"/>
      <c r="NJ184" s="10"/>
      <c r="NK184" s="10"/>
      <c r="NL184" s="10"/>
      <c r="NM184" s="10"/>
      <c r="NN184" s="10"/>
      <c r="NO184" s="10"/>
      <c r="NP184" s="10"/>
      <c r="NQ184" s="10"/>
      <c r="NR184" s="10"/>
      <c r="NS184" s="10"/>
      <c r="NT184" s="10"/>
      <c r="NU184" s="10"/>
      <c r="NV184" s="10"/>
      <c r="NW184" s="10"/>
      <c r="NX184" s="10"/>
      <c r="NY184" s="10"/>
      <c r="NZ184" s="10"/>
      <c r="OA184" s="10"/>
      <c r="OB184" s="10"/>
      <c r="OC184" s="10"/>
      <c r="OD184" s="10"/>
      <c r="OE184" s="10"/>
      <c r="OF184" s="10"/>
      <c r="OG184" s="10"/>
      <c r="OH184" s="10"/>
      <c r="OI184" s="10"/>
      <c r="OJ184" s="10"/>
      <c r="OK184" s="10"/>
      <c r="OL184" s="10"/>
      <c r="OM184" s="10"/>
      <c r="ON184" s="10"/>
      <c r="OO184" s="10"/>
      <c r="OP184" s="10"/>
      <c r="OQ184" s="10"/>
      <c r="OR184" s="10"/>
      <c r="OS184" s="10"/>
      <c r="OT184" s="10"/>
      <c r="OU184" s="10"/>
      <c r="OV184" s="10"/>
      <c r="OW184" s="10"/>
      <c r="OX184" s="10"/>
      <c r="OY184" s="10"/>
      <c r="OZ184" s="10"/>
      <c r="PA184" s="10"/>
      <c r="PB184" s="10"/>
      <c r="PC184" s="10"/>
      <c r="PD184" s="10"/>
      <c r="PE184" s="10"/>
    </row>
    <row r="185" spans="1:421" ht="34.5" customHeight="1" x14ac:dyDescent="0.2">
      <c r="A185" s="187"/>
      <c r="B185" s="188"/>
      <c r="C185" s="189"/>
      <c r="D185" s="8" t="s">
        <v>18</v>
      </c>
      <c r="E185" s="146">
        <v>0</v>
      </c>
      <c r="F185" s="25">
        <v>0</v>
      </c>
      <c r="G185" s="25">
        <v>0</v>
      </c>
      <c r="H185" s="25">
        <v>0</v>
      </c>
      <c r="I185" s="25">
        <v>0</v>
      </c>
      <c r="J185" s="25">
        <v>0</v>
      </c>
      <c r="K185" s="14"/>
      <c r="L185" s="14"/>
      <c r="M185" s="14"/>
      <c r="N185" s="5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  <c r="IU185" s="10"/>
      <c r="IV185" s="10"/>
      <c r="IW185" s="10"/>
      <c r="IX185" s="10"/>
      <c r="IY185" s="10"/>
      <c r="IZ185" s="10"/>
      <c r="JA185" s="10"/>
      <c r="JB185" s="10"/>
      <c r="JC185" s="10"/>
      <c r="JD185" s="10"/>
      <c r="JE185" s="10"/>
      <c r="JF185" s="10"/>
      <c r="JG185" s="10"/>
      <c r="JH185" s="10"/>
      <c r="JI185" s="10"/>
      <c r="JJ185" s="10"/>
      <c r="JK185" s="10"/>
      <c r="JL185" s="10"/>
      <c r="JM185" s="10"/>
      <c r="JN185" s="10"/>
      <c r="JO185" s="10"/>
      <c r="JP185" s="10"/>
      <c r="JQ185" s="10"/>
      <c r="JR185" s="10"/>
      <c r="JS185" s="10"/>
      <c r="JT185" s="10"/>
      <c r="JU185" s="10"/>
      <c r="JV185" s="10"/>
      <c r="JW185" s="10"/>
      <c r="JX185" s="10"/>
      <c r="JY185" s="10"/>
      <c r="JZ185" s="10"/>
      <c r="KA185" s="10"/>
      <c r="KB185" s="10"/>
      <c r="KC185" s="10"/>
      <c r="KD185" s="10"/>
      <c r="KE185" s="10"/>
      <c r="KF185" s="10"/>
      <c r="KG185" s="10"/>
      <c r="KH185" s="10"/>
      <c r="KI185" s="10"/>
      <c r="KJ185" s="10"/>
      <c r="KK185" s="10"/>
      <c r="KL185" s="10"/>
      <c r="KM185" s="10"/>
      <c r="KN185" s="10"/>
      <c r="KO185" s="10"/>
      <c r="KP185" s="10"/>
      <c r="KQ185" s="10"/>
      <c r="KR185" s="10"/>
      <c r="KS185" s="10"/>
      <c r="KT185" s="10"/>
      <c r="KU185" s="10"/>
      <c r="KV185" s="10"/>
      <c r="KW185" s="10"/>
      <c r="KX185" s="10"/>
      <c r="KY185" s="10"/>
      <c r="KZ185" s="10"/>
      <c r="LA185" s="10"/>
      <c r="LB185" s="10"/>
      <c r="LC185" s="10"/>
      <c r="LD185" s="10"/>
      <c r="LE185" s="10"/>
      <c r="LF185" s="10"/>
      <c r="LG185" s="10"/>
      <c r="LH185" s="10"/>
      <c r="LI185" s="10"/>
      <c r="LJ185" s="10"/>
      <c r="LK185" s="10"/>
      <c r="LL185" s="10"/>
      <c r="LM185" s="10"/>
      <c r="LN185" s="10"/>
      <c r="LO185" s="10"/>
      <c r="LP185" s="10"/>
      <c r="LQ185" s="10"/>
      <c r="LR185" s="10"/>
      <c r="LS185" s="10"/>
      <c r="LT185" s="10"/>
      <c r="LU185" s="10"/>
      <c r="LV185" s="10"/>
      <c r="LW185" s="10"/>
      <c r="LX185" s="10"/>
      <c r="LY185" s="10"/>
      <c r="LZ185" s="10"/>
      <c r="MA185" s="10"/>
      <c r="MB185" s="10"/>
      <c r="MC185" s="10"/>
      <c r="MD185" s="10"/>
      <c r="ME185" s="10"/>
      <c r="MF185" s="10"/>
      <c r="MG185" s="10"/>
      <c r="MH185" s="10"/>
      <c r="MI185" s="10"/>
      <c r="MJ185" s="10"/>
      <c r="MK185" s="10"/>
      <c r="ML185" s="10"/>
      <c r="MM185" s="10"/>
      <c r="MN185" s="10"/>
      <c r="MO185" s="10"/>
      <c r="MP185" s="10"/>
      <c r="MQ185" s="10"/>
      <c r="MR185" s="10"/>
      <c r="MS185" s="10"/>
      <c r="MT185" s="10"/>
      <c r="MU185" s="10"/>
      <c r="MV185" s="10"/>
      <c r="MW185" s="10"/>
      <c r="MX185" s="10"/>
      <c r="MY185" s="10"/>
      <c r="MZ185" s="10"/>
      <c r="NA185" s="10"/>
      <c r="NB185" s="10"/>
      <c r="NC185" s="10"/>
      <c r="ND185" s="10"/>
      <c r="NE185" s="10"/>
      <c r="NF185" s="10"/>
      <c r="NG185" s="10"/>
      <c r="NH185" s="10"/>
      <c r="NI185" s="10"/>
      <c r="NJ185" s="10"/>
      <c r="NK185" s="10"/>
      <c r="NL185" s="10"/>
      <c r="NM185" s="10"/>
      <c r="NN185" s="10"/>
      <c r="NO185" s="10"/>
      <c r="NP185" s="10"/>
      <c r="NQ185" s="10"/>
      <c r="NR185" s="10"/>
      <c r="NS185" s="10"/>
      <c r="NT185" s="10"/>
      <c r="NU185" s="10"/>
      <c r="NV185" s="10"/>
      <c r="NW185" s="10"/>
      <c r="NX185" s="10"/>
      <c r="NY185" s="10"/>
      <c r="NZ185" s="10"/>
      <c r="OA185" s="10"/>
      <c r="OB185" s="10"/>
      <c r="OC185" s="10"/>
      <c r="OD185" s="10"/>
      <c r="OE185" s="10"/>
      <c r="OF185" s="10"/>
      <c r="OG185" s="10"/>
      <c r="OH185" s="10"/>
      <c r="OI185" s="10"/>
      <c r="OJ185" s="10"/>
      <c r="OK185" s="10"/>
      <c r="OL185" s="10"/>
      <c r="OM185" s="10"/>
      <c r="ON185" s="10"/>
      <c r="OO185" s="10"/>
      <c r="OP185" s="10"/>
      <c r="OQ185" s="10"/>
      <c r="OR185" s="10"/>
      <c r="OS185" s="10"/>
      <c r="OT185" s="10"/>
      <c r="OU185" s="10"/>
      <c r="OV185" s="10"/>
      <c r="OW185" s="10"/>
      <c r="OX185" s="10"/>
      <c r="OY185" s="10"/>
      <c r="OZ185" s="10"/>
      <c r="PA185" s="10"/>
      <c r="PB185" s="10"/>
      <c r="PC185" s="10"/>
      <c r="PD185" s="10"/>
      <c r="PE185" s="10"/>
    </row>
    <row r="186" spans="1:421" ht="21" customHeight="1" x14ac:dyDescent="0.2">
      <c r="A186" s="187"/>
      <c r="B186" s="188"/>
      <c r="C186" s="189"/>
      <c r="D186" s="8" t="s">
        <v>19</v>
      </c>
      <c r="E186" s="146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14"/>
      <c r="L186" s="14"/>
      <c r="M186" s="14"/>
      <c r="N186" s="5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  <c r="IU186" s="10"/>
      <c r="IV186" s="10"/>
      <c r="IW186" s="10"/>
      <c r="IX186" s="10"/>
      <c r="IY186" s="10"/>
      <c r="IZ186" s="10"/>
      <c r="JA186" s="10"/>
      <c r="JB186" s="10"/>
      <c r="JC186" s="10"/>
      <c r="JD186" s="10"/>
      <c r="JE186" s="10"/>
      <c r="JF186" s="10"/>
      <c r="JG186" s="10"/>
      <c r="JH186" s="10"/>
      <c r="JI186" s="10"/>
      <c r="JJ186" s="10"/>
      <c r="JK186" s="10"/>
      <c r="JL186" s="10"/>
      <c r="JM186" s="10"/>
      <c r="JN186" s="10"/>
      <c r="JO186" s="10"/>
      <c r="JP186" s="10"/>
      <c r="JQ186" s="10"/>
      <c r="JR186" s="10"/>
      <c r="JS186" s="10"/>
      <c r="JT186" s="10"/>
      <c r="JU186" s="10"/>
      <c r="JV186" s="10"/>
      <c r="JW186" s="10"/>
      <c r="JX186" s="10"/>
      <c r="JY186" s="10"/>
      <c r="JZ186" s="10"/>
      <c r="KA186" s="10"/>
      <c r="KB186" s="10"/>
      <c r="KC186" s="10"/>
      <c r="KD186" s="10"/>
      <c r="KE186" s="10"/>
      <c r="KF186" s="10"/>
      <c r="KG186" s="10"/>
      <c r="KH186" s="10"/>
      <c r="KI186" s="10"/>
      <c r="KJ186" s="10"/>
      <c r="KK186" s="10"/>
      <c r="KL186" s="10"/>
      <c r="KM186" s="10"/>
      <c r="KN186" s="10"/>
      <c r="KO186" s="10"/>
      <c r="KP186" s="10"/>
      <c r="KQ186" s="10"/>
      <c r="KR186" s="10"/>
      <c r="KS186" s="10"/>
      <c r="KT186" s="10"/>
      <c r="KU186" s="10"/>
      <c r="KV186" s="10"/>
      <c r="KW186" s="10"/>
      <c r="KX186" s="10"/>
      <c r="KY186" s="10"/>
      <c r="KZ186" s="10"/>
      <c r="LA186" s="10"/>
      <c r="LB186" s="10"/>
      <c r="LC186" s="10"/>
      <c r="LD186" s="10"/>
      <c r="LE186" s="10"/>
      <c r="LF186" s="10"/>
      <c r="LG186" s="10"/>
      <c r="LH186" s="10"/>
      <c r="LI186" s="10"/>
      <c r="LJ186" s="10"/>
      <c r="LK186" s="10"/>
      <c r="LL186" s="10"/>
      <c r="LM186" s="10"/>
      <c r="LN186" s="10"/>
      <c r="LO186" s="10"/>
      <c r="LP186" s="10"/>
      <c r="LQ186" s="10"/>
      <c r="LR186" s="10"/>
      <c r="LS186" s="10"/>
      <c r="LT186" s="10"/>
      <c r="LU186" s="10"/>
      <c r="LV186" s="10"/>
      <c r="LW186" s="10"/>
      <c r="LX186" s="10"/>
      <c r="LY186" s="10"/>
      <c r="LZ186" s="10"/>
      <c r="MA186" s="10"/>
      <c r="MB186" s="10"/>
      <c r="MC186" s="10"/>
      <c r="MD186" s="10"/>
      <c r="ME186" s="10"/>
      <c r="MF186" s="10"/>
      <c r="MG186" s="10"/>
      <c r="MH186" s="10"/>
      <c r="MI186" s="10"/>
      <c r="MJ186" s="10"/>
      <c r="MK186" s="10"/>
      <c r="ML186" s="10"/>
      <c r="MM186" s="10"/>
      <c r="MN186" s="10"/>
      <c r="MO186" s="10"/>
      <c r="MP186" s="10"/>
      <c r="MQ186" s="10"/>
      <c r="MR186" s="10"/>
      <c r="MS186" s="10"/>
      <c r="MT186" s="10"/>
      <c r="MU186" s="10"/>
      <c r="MV186" s="10"/>
      <c r="MW186" s="10"/>
      <c r="MX186" s="10"/>
      <c r="MY186" s="10"/>
      <c r="MZ186" s="10"/>
      <c r="NA186" s="10"/>
      <c r="NB186" s="10"/>
      <c r="NC186" s="10"/>
      <c r="ND186" s="10"/>
      <c r="NE186" s="10"/>
      <c r="NF186" s="10"/>
      <c r="NG186" s="10"/>
      <c r="NH186" s="10"/>
      <c r="NI186" s="10"/>
      <c r="NJ186" s="10"/>
      <c r="NK186" s="10"/>
      <c r="NL186" s="10"/>
      <c r="NM186" s="10"/>
      <c r="NN186" s="10"/>
      <c r="NO186" s="10"/>
      <c r="NP186" s="10"/>
      <c r="NQ186" s="10"/>
      <c r="NR186" s="10"/>
      <c r="NS186" s="10"/>
      <c r="NT186" s="10"/>
      <c r="NU186" s="10"/>
      <c r="NV186" s="10"/>
      <c r="NW186" s="10"/>
      <c r="NX186" s="10"/>
      <c r="NY186" s="10"/>
      <c r="NZ186" s="10"/>
      <c r="OA186" s="10"/>
      <c r="OB186" s="10"/>
      <c r="OC186" s="10"/>
      <c r="OD186" s="10"/>
      <c r="OE186" s="10"/>
      <c r="OF186" s="10"/>
      <c r="OG186" s="10"/>
      <c r="OH186" s="10"/>
      <c r="OI186" s="10"/>
      <c r="OJ186" s="10"/>
      <c r="OK186" s="10"/>
      <c r="OL186" s="10"/>
      <c r="OM186" s="10"/>
      <c r="ON186" s="10"/>
      <c r="OO186" s="10"/>
      <c r="OP186" s="10"/>
      <c r="OQ186" s="10"/>
      <c r="OR186" s="10"/>
      <c r="OS186" s="10"/>
      <c r="OT186" s="10"/>
      <c r="OU186" s="10"/>
      <c r="OV186" s="10"/>
      <c r="OW186" s="10"/>
      <c r="OX186" s="10"/>
      <c r="OY186" s="10"/>
      <c r="OZ186" s="10"/>
      <c r="PA186" s="10"/>
      <c r="PB186" s="10"/>
      <c r="PC186" s="10"/>
      <c r="PD186" s="10"/>
      <c r="PE186" s="10"/>
    </row>
    <row r="187" spans="1:421" ht="20.25" customHeight="1" x14ac:dyDescent="0.2">
      <c r="A187" s="190"/>
      <c r="B187" s="191"/>
      <c r="C187" s="192"/>
      <c r="D187" s="8" t="s">
        <v>7</v>
      </c>
      <c r="E187" s="146">
        <v>0</v>
      </c>
      <c r="F187" s="25">
        <v>0</v>
      </c>
      <c r="G187" s="25">
        <v>0</v>
      </c>
      <c r="H187" s="25">
        <v>0</v>
      </c>
      <c r="I187" s="25">
        <v>0</v>
      </c>
      <c r="J187" s="25">
        <v>0</v>
      </c>
      <c r="K187" s="14"/>
      <c r="L187" s="14"/>
      <c r="M187" s="14"/>
      <c r="N187" s="5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  <c r="IU187" s="10"/>
      <c r="IV187" s="10"/>
      <c r="IW187" s="10"/>
      <c r="IX187" s="10"/>
      <c r="IY187" s="10"/>
      <c r="IZ187" s="10"/>
      <c r="JA187" s="10"/>
      <c r="JB187" s="10"/>
      <c r="JC187" s="10"/>
      <c r="JD187" s="10"/>
      <c r="JE187" s="10"/>
      <c r="JF187" s="10"/>
      <c r="JG187" s="10"/>
      <c r="JH187" s="10"/>
      <c r="JI187" s="10"/>
      <c r="JJ187" s="10"/>
      <c r="JK187" s="10"/>
      <c r="JL187" s="10"/>
      <c r="JM187" s="10"/>
      <c r="JN187" s="10"/>
      <c r="JO187" s="10"/>
      <c r="JP187" s="10"/>
      <c r="JQ187" s="10"/>
      <c r="JR187" s="10"/>
      <c r="JS187" s="10"/>
      <c r="JT187" s="10"/>
      <c r="JU187" s="10"/>
      <c r="JV187" s="10"/>
      <c r="JW187" s="10"/>
      <c r="JX187" s="10"/>
      <c r="JY187" s="10"/>
      <c r="JZ187" s="10"/>
      <c r="KA187" s="10"/>
      <c r="KB187" s="10"/>
      <c r="KC187" s="10"/>
      <c r="KD187" s="10"/>
      <c r="KE187" s="10"/>
      <c r="KF187" s="10"/>
      <c r="KG187" s="10"/>
      <c r="KH187" s="10"/>
      <c r="KI187" s="10"/>
      <c r="KJ187" s="10"/>
      <c r="KK187" s="10"/>
      <c r="KL187" s="10"/>
      <c r="KM187" s="10"/>
      <c r="KN187" s="10"/>
      <c r="KO187" s="10"/>
      <c r="KP187" s="10"/>
      <c r="KQ187" s="10"/>
      <c r="KR187" s="10"/>
      <c r="KS187" s="10"/>
      <c r="KT187" s="10"/>
      <c r="KU187" s="10"/>
      <c r="KV187" s="10"/>
      <c r="KW187" s="10"/>
      <c r="KX187" s="10"/>
      <c r="KY187" s="10"/>
      <c r="KZ187" s="10"/>
      <c r="LA187" s="10"/>
      <c r="LB187" s="10"/>
      <c r="LC187" s="10"/>
      <c r="LD187" s="10"/>
      <c r="LE187" s="10"/>
      <c r="LF187" s="10"/>
      <c r="LG187" s="10"/>
      <c r="LH187" s="10"/>
      <c r="LI187" s="10"/>
      <c r="LJ187" s="10"/>
      <c r="LK187" s="10"/>
      <c r="LL187" s="10"/>
      <c r="LM187" s="10"/>
      <c r="LN187" s="10"/>
      <c r="LO187" s="10"/>
      <c r="LP187" s="10"/>
      <c r="LQ187" s="10"/>
      <c r="LR187" s="10"/>
      <c r="LS187" s="10"/>
      <c r="LT187" s="10"/>
      <c r="LU187" s="10"/>
      <c r="LV187" s="10"/>
      <c r="LW187" s="10"/>
      <c r="LX187" s="10"/>
      <c r="LY187" s="10"/>
      <c r="LZ187" s="10"/>
      <c r="MA187" s="10"/>
      <c r="MB187" s="10"/>
      <c r="MC187" s="10"/>
      <c r="MD187" s="10"/>
      <c r="ME187" s="10"/>
      <c r="MF187" s="10"/>
      <c r="MG187" s="10"/>
      <c r="MH187" s="10"/>
      <c r="MI187" s="10"/>
      <c r="MJ187" s="10"/>
      <c r="MK187" s="10"/>
      <c r="ML187" s="10"/>
      <c r="MM187" s="10"/>
      <c r="MN187" s="10"/>
      <c r="MO187" s="10"/>
      <c r="MP187" s="10"/>
      <c r="MQ187" s="10"/>
      <c r="MR187" s="10"/>
      <c r="MS187" s="10"/>
      <c r="MT187" s="10"/>
      <c r="MU187" s="10"/>
      <c r="MV187" s="10"/>
      <c r="MW187" s="10"/>
      <c r="MX187" s="10"/>
      <c r="MY187" s="10"/>
      <c r="MZ187" s="10"/>
      <c r="NA187" s="10"/>
      <c r="NB187" s="10"/>
      <c r="NC187" s="10"/>
      <c r="ND187" s="10"/>
      <c r="NE187" s="10"/>
      <c r="NF187" s="10"/>
      <c r="NG187" s="10"/>
      <c r="NH187" s="10"/>
      <c r="NI187" s="10"/>
      <c r="NJ187" s="10"/>
      <c r="NK187" s="10"/>
      <c r="NL187" s="10"/>
      <c r="NM187" s="10"/>
      <c r="NN187" s="10"/>
      <c r="NO187" s="10"/>
      <c r="NP187" s="10"/>
      <c r="NQ187" s="10"/>
      <c r="NR187" s="10"/>
      <c r="NS187" s="10"/>
      <c r="NT187" s="10"/>
      <c r="NU187" s="10"/>
      <c r="NV187" s="10"/>
      <c r="NW187" s="10"/>
      <c r="NX187" s="10"/>
      <c r="NY187" s="10"/>
      <c r="NZ187" s="10"/>
      <c r="OA187" s="10"/>
      <c r="OB187" s="10"/>
      <c r="OC187" s="10"/>
      <c r="OD187" s="10"/>
      <c r="OE187" s="10"/>
      <c r="OF187" s="10"/>
      <c r="OG187" s="10"/>
      <c r="OH187" s="10"/>
      <c r="OI187" s="10"/>
      <c r="OJ187" s="10"/>
      <c r="OK187" s="10"/>
      <c r="OL187" s="10"/>
      <c r="OM187" s="10"/>
      <c r="ON187" s="10"/>
      <c r="OO187" s="10"/>
      <c r="OP187" s="10"/>
      <c r="OQ187" s="10"/>
      <c r="OR187" s="10"/>
      <c r="OS187" s="10"/>
      <c r="OT187" s="10"/>
      <c r="OU187" s="10"/>
      <c r="OV187" s="10"/>
      <c r="OW187" s="10"/>
      <c r="OX187" s="10"/>
      <c r="OY187" s="10"/>
      <c r="OZ187" s="10"/>
      <c r="PA187" s="10"/>
      <c r="PB187" s="10"/>
      <c r="PC187" s="10"/>
      <c r="PD187" s="10"/>
      <c r="PE187" s="10"/>
    </row>
    <row r="188" spans="1:421" s="23" customFormat="1" ht="19.5" customHeight="1" x14ac:dyDescent="0.2">
      <c r="A188" s="184" t="s">
        <v>21</v>
      </c>
      <c r="B188" s="185"/>
      <c r="C188" s="186"/>
      <c r="D188" s="9" t="s">
        <v>1</v>
      </c>
      <c r="E188" s="145">
        <f t="shared" ref="E188:E194" si="44">SUM(F188:J188)</f>
        <v>715117.73366000003</v>
      </c>
      <c r="F188" s="38">
        <f t="shared" ref="F188:J194" si="45">F173</f>
        <v>81633.029790000001</v>
      </c>
      <c r="G188" s="38">
        <f t="shared" si="45"/>
        <v>99447.873590000003</v>
      </c>
      <c r="H188" s="38">
        <f t="shared" si="45"/>
        <v>81450.053279999993</v>
      </c>
      <c r="I188" s="38">
        <f t="shared" si="45"/>
        <v>89021.475000000006</v>
      </c>
      <c r="J188" s="38">
        <f t="shared" si="45"/>
        <v>363565.30200000003</v>
      </c>
      <c r="K188" s="14"/>
      <c r="L188" s="14"/>
      <c r="M188" s="14"/>
      <c r="N188" s="5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  <c r="IU188" s="10"/>
      <c r="IV188" s="10"/>
      <c r="IW188" s="10"/>
      <c r="IX188" s="10"/>
      <c r="IY188" s="10"/>
      <c r="IZ188" s="10"/>
      <c r="JA188" s="10"/>
      <c r="JB188" s="10"/>
      <c r="JC188" s="10"/>
      <c r="JD188" s="10"/>
      <c r="JE188" s="10"/>
      <c r="JF188" s="10"/>
      <c r="JG188" s="10"/>
      <c r="JH188" s="10"/>
      <c r="JI188" s="10"/>
      <c r="JJ188" s="10"/>
      <c r="JK188" s="10"/>
      <c r="JL188" s="10"/>
      <c r="JM188" s="10"/>
      <c r="JN188" s="10"/>
      <c r="JO188" s="10"/>
      <c r="JP188" s="10"/>
      <c r="JQ188" s="10"/>
      <c r="JR188" s="10"/>
      <c r="JS188" s="10"/>
      <c r="JT188" s="10"/>
      <c r="JU188" s="10"/>
      <c r="JV188" s="10"/>
      <c r="JW188" s="10"/>
      <c r="JX188" s="10"/>
      <c r="JY188" s="10"/>
      <c r="JZ188" s="10"/>
      <c r="KA188" s="10"/>
      <c r="KB188" s="10"/>
      <c r="KC188" s="10"/>
      <c r="KD188" s="10"/>
      <c r="KE188" s="10"/>
      <c r="KF188" s="10"/>
      <c r="KG188" s="10"/>
      <c r="KH188" s="10"/>
      <c r="KI188" s="10"/>
      <c r="KJ188" s="10"/>
      <c r="KK188" s="10"/>
      <c r="KL188" s="10"/>
      <c r="KM188" s="10"/>
      <c r="KN188" s="10"/>
      <c r="KO188" s="10"/>
      <c r="KP188" s="10"/>
      <c r="KQ188" s="10"/>
      <c r="KR188" s="10"/>
      <c r="KS188" s="10"/>
      <c r="KT188" s="10"/>
      <c r="KU188" s="10"/>
      <c r="KV188" s="10"/>
      <c r="KW188" s="10"/>
      <c r="KX188" s="10"/>
      <c r="KY188" s="10"/>
      <c r="KZ188" s="10"/>
      <c r="LA188" s="10"/>
      <c r="LB188" s="10"/>
      <c r="LC188" s="10"/>
      <c r="LD188" s="10"/>
      <c r="LE188" s="10"/>
      <c r="LF188" s="10"/>
      <c r="LG188" s="10"/>
      <c r="LH188" s="10"/>
      <c r="LI188" s="10"/>
      <c r="LJ188" s="10"/>
      <c r="LK188" s="10"/>
      <c r="LL188" s="10"/>
      <c r="LM188" s="10"/>
      <c r="LN188" s="10"/>
      <c r="LO188" s="10"/>
      <c r="LP188" s="10"/>
      <c r="LQ188" s="10"/>
      <c r="LR188" s="10"/>
      <c r="LS188" s="10"/>
      <c r="LT188" s="10"/>
      <c r="LU188" s="10"/>
      <c r="LV188" s="10"/>
      <c r="LW188" s="10"/>
      <c r="LX188" s="10"/>
      <c r="LY188" s="10"/>
      <c r="LZ188" s="10"/>
      <c r="MA188" s="10"/>
      <c r="MB188" s="10"/>
      <c r="MC188" s="10"/>
      <c r="MD188" s="10"/>
      <c r="ME188" s="10"/>
      <c r="MF188" s="10"/>
      <c r="MG188" s="10"/>
      <c r="MH188" s="10"/>
      <c r="MI188" s="10"/>
      <c r="MJ188" s="10"/>
      <c r="MK188" s="10"/>
      <c r="ML188" s="10"/>
      <c r="MM188" s="10"/>
      <c r="MN188" s="10"/>
      <c r="MO188" s="10"/>
      <c r="MP188" s="10"/>
      <c r="MQ188" s="10"/>
      <c r="MR188" s="10"/>
      <c r="MS188" s="10"/>
      <c r="MT188" s="10"/>
      <c r="MU188" s="10"/>
      <c r="MV188" s="10"/>
      <c r="MW188" s="10"/>
      <c r="MX188" s="10"/>
      <c r="MY188" s="10"/>
      <c r="MZ188" s="10"/>
      <c r="NA188" s="10"/>
      <c r="NB188" s="10"/>
      <c r="NC188" s="10"/>
      <c r="ND188" s="10"/>
      <c r="NE188" s="10"/>
      <c r="NF188" s="10"/>
      <c r="NG188" s="10"/>
      <c r="NH188" s="10"/>
      <c r="NI188" s="10"/>
      <c r="NJ188" s="10"/>
      <c r="NK188" s="10"/>
      <c r="NL188" s="10"/>
      <c r="NM188" s="10"/>
      <c r="NN188" s="10"/>
      <c r="NO188" s="10"/>
      <c r="NP188" s="10"/>
      <c r="NQ188" s="10"/>
      <c r="NR188" s="10"/>
      <c r="NS188" s="10"/>
      <c r="NT188" s="10"/>
      <c r="NU188" s="10"/>
      <c r="NV188" s="10"/>
      <c r="NW188" s="10"/>
      <c r="NX188" s="10"/>
      <c r="NY188" s="10"/>
      <c r="NZ188" s="10"/>
      <c r="OA188" s="10"/>
      <c r="OB188" s="10"/>
      <c r="OC188" s="10"/>
      <c r="OD188" s="10"/>
      <c r="OE188" s="10"/>
      <c r="OF188" s="10"/>
      <c r="OG188" s="10"/>
      <c r="OH188" s="10"/>
      <c r="OI188" s="10"/>
      <c r="OJ188" s="10"/>
      <c r="OK188" s="10"/>
      <c r="OL188" s="10"/>
      <c r="OM188" s="10"/>
      <c r="ON188" s="10"/>
      <c r="OO188" s="10"/>
      <c r="OP188" s="10"/>
      <c r="OQ188" s="10"/>
      <c r="OR188" s="10"/>
      <c r="OS188" s="10"/>
      <c r="OT188" s="10"/>
      <c r="OU188" s="10"/>
      <c r="OV188" s="10"/>
      <c r="OW188" s="10"/>
      <c r="OX188" s="10"/>
      <c r="OY188" s="10"/>
      <c r="OZ188" s="10"/>
      <c r="PA188" s="10"/>
      <c r="PB188" s="10"/>
      <c r="PC188" s="10"/>
      <c r="PD188" s="10"/>
      <c r="PE188" s="10"/>
    </row>
    <row r="189" spans="1:421" s="23" customFormat="1" ht="22.5" customHeight="1" x14ac:dyDescent="0.2">
      <c r="A189" s="187"/>
      <c r="B189" s="188"/>
      <c r="C189" s="189"/>
      <c r="D189" s="8" t="s">
        <v>2</v>
      </c>
      <c r="E189" s="146">
        <f t="shared" si="44"/>
        <v>0</v>
      </c>
      <c r="F189" s="25">
        <f t="shared" si="45"/>
        <v>0</v>
      </c>
      <c r="G189" s="25">
        <f t="shared" si="45"/>
        <v>0</v>
      </c>
      <c r="H189" s="25">
        <f t="shared" si="45"/>
        <v>0</v>
      </c>
      <c r="I189" s="25">
        <f t="shared" si="45"/>
        <v>0</v>
      </c>
      <c r="J189" s="25">
        <f t="shared" si="45"/>
        <v>0</v>
      </c>
      <c r="K189" s="14"/>
      <c r="L189" s="14"/>
      <c r="M189" s="14"/>
      <c r="N189" s="5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  <c r="IU189" s="10"/>
      <c r="IV189" s="10"/>
      <c r="IW189" s="10"/>
      <c r="IX189" s="10"/>
      <c r="IY189" s="10"/>
      <c r="IZ189" s="10"/>
      <c r="JA189" s="10"/>
      <c r="JB189" s="10"/>
      <c r="JC189" s="10"/>
      <c r="JD189" s="10"/>
      <c r="JE189" s="10"/>
      <c r="JF189" s="10"/>
      <c r="JG189" s="10"/>
      <c r="JH189" s="10"/>
      <c r="JI189" s="10"/>
      <c r="JJ189" s="10"/>
      <c r="JK189" s="10"/>
      <c r="JL189" s="10"/>
      <c r="JM189" s="10"/>
      <c r="JN189" s="10"/>
      <c r="JO189" s="10"/>
      <c r="JP189" s="10"/>
      <c r="JQ189" s="10"/>
      <c r="JR189" s="10"/>
      <c r="JS189" s="10"/>
      <c r="JT189" s="10"/>
      <c r="JU189" s="10"/>
      <c r="JV189" s="10"/>
      <c r="JW189" s="10"/>
      <c r="JX189" s="10"/>
      <c r="JY189" s="10"/>
      <c r="JZ189" s="10"/>
      <c r="KA189" s="10"/>
      <c r="KB189" s="10"/>
      <c r="KC189" s="10"/>
      <c r="KD189" s="10"/>
      <c r="KE189" s="10"/>
      <c r="KF189" s="10"/>
      <c r="KG189" s="10"/>
      <c r="KH189" s="10"/>
      <c r="KI189" s="10"/>
      <c r="KJ189" s="10"/>
      <c r="KK189" s="10"/>
      <c r="KL189" s="10"/>
      <c r="KM189" s="10"/>
      <c r="KN189" s="10"/>
      <c r="KO189" s="10"/>
      <c r="KP189" s="10"/>
      <c r="KQ189" s="10"/>
      <c r="KR189" s="10"/>
      <c r="KS189" s="10"/>
      <c r="KT189" s="10"/>
      <c r="KU189" s="10"/>
      <c r="KV189" s="10"/>
      <c r="KW189" s="10"/>
      <c r="KX189" s="10"/>
      <c r="KY189" s="10"/>
      <c r="KZ189" s="10"/>
      <c r="LA189" s="10"/>
      <c r="LB189" s="10"/>
      <c r="LC189" s="10"/>
      <c r="LD189" s="10"/>
      <c r="LE189" s="10"/>
      <c r="LF189" s="10"/>
      <c r="LG189" s="10"/>
      <c r="LH189" s="10"/>
      <c r="LI189" s="10"/>
      <c r="LJ189" s="10"/>
      <c r="LK189" s="10"/>
      <c r="LL189" s="10"/>
      <c r="LM189" s="10"/>
      <c r="LN189" s="10"/>
      <c r="LO189" s="10"/>
      <c r="LP189" s="10"/>
      <c r="LQ189" s="10"/>
      <c r="LR189" s="10"/>
      <c r="LS189" s="10"/>
      <c r="LT189" s="10"/>
      <c r="LU189" s="10"/>
      <c r="LV189" s="10"/>
      <c r="LW189" s="10"/>
      <c r="LX189" s="10"/>
      <c r="LY189" s="10"/>
      <c r="LZ189" s="10"/>
      <c r="MA189" s="10"/>
      <c r="MB189" s="10"/>
      <c r="MC189" s="10"/>
      <c r="MD189" s="10"/>
      <c r="ME189" s="10"/>
      <c r="MF189" s="10"/>
      <c r="MG189" s="10"/>
      <c r="MH189" s="10"/>
      <c r="MI189" s="10"/>
      <c r="MJ189" s="10"/>
      <c r="MK189" s="10"/>
      <c r="ML189" s="10"/>
      <c r="MM189" s="10"/>
      <c r="MN189" s="10"/>
      <c r="MO189" s="10"/>
      <c r="MP189" s="10"/>
      <c r="MQ189" s="10"/>
      <c r="MR189" s="10"/>
      <c r="MS189" s="10"/>
      <c r="MT189" s="10"/>
      <c r="MU189" s="10"/>
      <c r="MV189" s="10"/>
      <c r="MW189" s="10"/>
      <c r="MX189" s="10"/>
      <c r="MY189" s="10"/>
      <c r="MZ189" s="10"/>
      <c r="NA189" s="10"/>
      <c r="NB189" s="10"/>
      <c r="NC189" s="10"/>
      <c r="ND189" s="10"/>
      <c r="NE189" s="10"/>
      <c r="NF189" s="10"/>
      <c r="NG189" s="10"/>
      <c r="NH189" s="10"/>
      <c r="NI189" s="10"/>
      <c r="NJ189" s="10"/>
      <c r="NK189" s="10"/>
      <c r="NL189" s="10"/>
      <c r="NM189" s="10"/>
      <c r="NN189" s="10"/>
      <c r="NO189" s="10"/>
      <c r="NP189" s="10"/>
      <c r="NQ189" s="10"/>
      <c r="NR189" s="10"/>
      <c r="NS189" s="10"/>
      <c r="NT189" s="10"/>
      <c r="NU189" s="10"/>
      <c r="NV189" s="10"/>
      <c r="NW189" s="10"/>
      <c r="NX189" s="10"/>
      <c r="NY189" s="10"/>
      <c r="NZ189" s="10"/>
      <c r="OA189" s="10"/>
      <c r="OB189" s="10"/>
      <c r="OC189" s="10"/>
      <c r="OD189" s="10"/>
      <c r="OE189" s="10"/>
      <c r="OF189" s="10"/>
      <c r="OG189" s="10"/>
      <c r="OH189" s="10"/>
      <c r="OI189" s="10"/>
      <c r="OJ189" s="10"/>
      <c r="OK189" s="10"/>
      <c r="OL189" s="10"/>
      <c r="OM189" s="10"/>
      <c r="ON189" s="10"/>
      <c r="OO189" s="10"/>
      <c r="OP189" s="10"/>
      <c r="OQ189" s="10"/>
      <c r="OR189" s="10"/>
      <c r="OS189" s="10"/>
      <c r="OT189" s="10"/>
      <c r="OU189" s="10"/>
      <c r="OV189" s="10"/>
      <c r="OW189" s="10"/>
      <c r="OX189" s="10"/>
      <c r="OY189" s="10"/>
      <c r="OZ189" s="10"/>
      <c r="PA189" s="10"/>
      <c r="PB189" s="10"/>
      <c r="PC189" s="10"/>
      <c r="PD189" s="10"/>
      <c r="PE189" s="10"/>
    </row>
    <row r="190" spans="1:421" s="23" customFormat="1" ht="28.5" customHeight="1" x14ac:dyDescent="0.2">
      <c r="A190" s="187"/>
      <c r="B190" s="188"/>
      <c r="C190" s="189"/>
      <c r="D190" s="8" t="s">
        <v>6</v>
      </c>
      <c r="E190" s="146">
        <f t="shared" si="44"/>
        <v>4892.4969999999994</v>
      </c>
      <c r="F190" s="25">
        <f t="shared" si="45"/>
        <v>0</v>
      </c>
      <c r="G190" s="25">
        <f t="shared" si="45"/>
        <v>4892.4969999999994</v>
      </c>
      <c r="H190" s="25">
        <f t="shared" si="45"/>
        <v>0</v>
      </c>
      <c r="I190" s="25">
        <f t="shared" si="45"/>
        <v>0</v>
      </c>
      <c r="J190" s="25">
        <f t="shared" si="45"/>
        <v>0</v>
      </c>
      <c r="K190" s="14"/>
      <c r="L190" s="14"/>
      <c r="M190" s="14"/>
      <c r="N190" s="5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  <c r="IU190" s="10"/>
      <c r="IV190" s="10"/>
      <c r="IW190" s="10"/>
      <c r="IX190" s="10"/>
      <c r="IY190" s="10"/>
      <c r="IZ190" s="10"/>
      <c r="JA190" s="10"/>
      <c r="JB190" s="10"/>
      <c r="JC190" s="10"/>
      <c r="JD190" s="10"/>
      <c r="JE190" s="10"/>
      <c r="JF190" s="10"/>
      <c r="JG190" s="10"/>
      <c r="JH190" s="10"/>
      <c r="JI190" s="10"/>
      <c r="JJ190" s="10"/>
      <c r="JK190" s="10"/>
      <c r="JL190" s="10"/>
      <c r="JM190" s="10"/>
      <c r="JN190" s="10"/>
      <c r="JO190" s="10"/>
      <c r="JP190" s="10"/>
      <c r="JQ190" s="10"/>
      <c r="JR190" s="10"/>
      <c r="JS190" s="10"/>
      <c r="JT190" s="10"/>
      <c r="JU190" s="10"/>
      <c r="JV190" s="10"/>
      <c r="JW190" s="10"/>
      <c r="JX190" s="10"/>
      <c r="JY190" s="10"/>
      <c r="JZ190" s="10"/>
      <c r="KA190" s="10"/>
      <c r="KB190" s="10"/>
      <c r="KC190" s="10"/>
      <c r="KD190" s="10"/>
      <c r="KE190" s="10"/>
      <c r="KF190" s="10"/>
      <c r="KG190" s="10"/>
      <c r="KH190" s="10"/>
      <c r="KI190" s="10"/>
      <c r="KJ190" s="10"/>
      <c r="KK190" s="10"/>
      <c r="KL190" s="10"/>
      <c r="KM190" s="10"/>
      <c r="KN190" s="10"/>
      <c r="KO190" s="10"/>
      <c r="KP190" s="10"/>
      <c r="KQ190" s="10"/>
      <c r="KR190" s="10"/>
      <c r="KS190" s="10"/>
      <c r="KT190" s="10"/>
      <c r="KU190" s="10"/>
      <c r="KV190" s="10"/>
      <c r="KW190" s="10"/>
      <c r="KX190" s="10"/>
      <c r="KY190" s="10"/>
      <c r="KZ190" s="10"/>
      <c r="LA190" s="10"/>
      <c r="LB190" s="10"/>
      <c r="LC190" s="10"/>
      <c r="LD190" s="10"/>
      <c r="LE190" s="10"/>
      <c r="LF190" s="10"/>
      <c r="LG190" s="10"/>
      <c r="LH190" s="10"/>
      <c r="LI190" s="10"/>
      <c r="LJ190" s="10"/>
      <c r="LK190" s="10"/>
      <c r="LL190" s="10"/>
      <c r="LM190" s="10"/>
      <c r="LN190" s="10"/>
      <c r="LO190" s="10"/>
      <c r="LP190" s="10"/>
      <c r="LQ190" s="10"/>
      <c r="LR190" s="10"/>
      <c r="LS190" s="10"/>
      <c r="LT190" s="10"/>
      <c r="LU190" s="10"/>
      <c r="LV190" s="10"/>
      <c r="LW190" s="10"/>
      <c r="LX190" s="10"/>
      <c r="LY190" s="10"/>
      <c r="LZ190" s="10"/>
      <c r="MA190" s="10"/>
      <c r="MB190" s="10"/>
      <c r="MC190" s="10"/>
      <c r="MD190" s="10"/>
      <c r="ME190" s="10"/>
      <c r="MF190" s="10"/>
      <c r="MG190" s="10"/>
      <c r="MH190" s="10"/>
      <c r="MI190" s="10"/>
      <c r="MJ190" s="10"/>
      <c r="MK190" s="10"/>
      <c r="ML190" s="10"/>
      <c r="MM190" s="10"/>
      <c r="MN190" s="10"/>
      <c r="MO190" s="10"/>
      <c r="MP190" s="10"/>
      <c r="MQ190" s="10"/>
      <c r="MR190" s="10"/>
      <c r="MS190" s="10"/>
      <c r="MT190" s="10"/>
      <c r="MU190" s="10"/>
      <c r="MV190" s="10"/>
      <c r="MW190" s="10"/>
      <c r="MX190" s="10"/>
      <c r="MY190" s="10"/>
      <c r="MZ190" s="10"/>
      <c r="NA190" s="10"/>
      <c r="NB190" s="10"/>
      <c r="NC190" s="10"/>
      <c r="ND190" s="10"/>
      <c r="NE190" s="10"/>
      <c r="NF190" s="10"/>
      <c r="NG190" s="10"/>
      <c r="NH190" s="10"/>
      <c r="NI190" s="10"/>
      <c r="NJ190" s="10"/>
      <c r="NK190" s="10"/>
      <c r="NL190" s="10"/>
      <c r="NM190" s="10"/>
      <c r="NN190" s="10"/>
      <c r="NO190" s="10"/>
      <c r="NP190" s="10"/>
      <c r="NQ190" s="10"/>
      <c r="NR190" s="10"/>
      <c r="NS190" s="10"/>
      <c r="NT190" s="10"/>
      <c r="NU190" s="10"/>
      <c r="NV190" s="10"/>
      <c r="NW190" s="10"/>
      <c r="NX190" s="10"/>
      <c r="NY190" s="10"/>
      <c r="NZ190" s="10"/>
      <c r="OA190" s="10"/>
      <c r="OB190" s="10"/>
      <c r="OC190" s="10"/>
      <c r="OD190" s="10"/>
      <c r="OE190" s="10"/>
      <c r="OF190" s="10"/>
      <c r="OG190" s="10"/>
      <c r="OH190" s="10"/>
      <c r="OI190" s="10"/>
      <c r="OJ190" s="10"/>
      <c r="OK190" s="10"/>
      <c r="OL190" s="10"/>
      <c r="OM190" s="10"/>
      <c r="ON190" s="10"/>
      <c r="OO190" s="10"/>
      <c r="OP190" s="10"/>
      <c r="OQ190" s="10"/>
      <c r="OR190" s="10"/>
      <c r="OS190" s="10"/>
      <c r="OT190" s="10"/>
      <c r="OU190" s="10"/>
      <c r="OV190" s="10"/>
      <c r="OW190" s="10"/>
      <c r="OX190" s="10"/>
      <c r="OY190" s="10"/>
      <c r="OZ190" s="10"/>
      <c r="PA190" s="10"/>
      <c r="PB190" s="10"/>
      <c r="PC190" s="10"/>
      <c r="PD190" s="10"/>
      <c r="PE190" s="10"/>
    </row>
    <row r="191" spans="1:421" s="23" customFormat="1" ht="19.5" customHeight="1" x14ac:dyDescent="0.2">
      <c r="A191" s="187"/>
      <c r="B191" s="188"/>
      <c r="C191" s="189"/>
      <c r="D191" s="8" t="s">
        <v>4</v>
      </c>
      <c r="E191" s="146">
        <f t="shared" si="44"/>
        <v>515552.35038000002</v>
      </c>
      <c r="F191" s="25">
        <f t="shared" si="45"/>
        <v>81633.029790000001</v>
      </c>
      <c r="G191" s="25">
        <f t="shared" si="45"/>
        <v>78511.746589999995</v>
      </c>
      <c r="H191" s="25">
        <f t="shared" si="45"/>
        <v>54582.7</v>
      </c>
      <c r="I191" s="25">
        <f t="shared" si="45"/>
        <v>54582.7</v>
      </c>
      <c r="J191" s="25">
        <f t="shared" si="45"/>
        <v>246242.174</v>
      </c>
      <c r="K191" s="14"/>
      <c r="L191" s="14"/>
      <c r="M191" s="14"/>
      <c r="N191" s="5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  <c r="IU191" s="10"/>
      <c r="IV191" s="10"/>
      <c r="IW191" s="10"/>
      <c r="IX191" s="10"/>
      <c r="IY191" s="10"/>
      <c r="IZ191" s="10"/>
      <c r="JA191" s="10"/>
      <c r="JB191" s="10"/>
      <c r="JC191" s="10"/>
      <c r="JD191" s="10"/>
      <c r="JE191" s="10"/>
      <c r="JF191" s="10"/>
      <c r="JG191" s="10"/>
      <c r="JH191" s="10"/>
      <c r="JI191" s="10"/>
      <c r="JJ191" s="10"/>
      <c r="JK191" s="10"/>
      <c r="JL191" s="10"/>
      <c r="JM191" s="10"/>
      <c r="JN191" s="10"/>
      <c r="JO191" s="10"/>
      <c r="JP191" s="10"/>
      <c r="JQ191" s="10"/>
      <c r="JR191" s="10"/>
      <c r="JS191" s="10"/>
      <c r="JT191" s="10"/>
      <c r="JU191" s="10"/>
      <c r="JV191" s="10"/>
      <c r="JW191" s="10"/>
      <c r="JX191" s="10"/>
      <c r="JY191" s="10"/>
      <c r="JZ191" s="10"/>
      <c r="KA191" s="10"/>
      <c r="KB191" s="10"/>
      <c r="KC191" s="10"/>
      <c r="KD191" s="10"/>
      <c r="KE191" s="10"/>
      <c r="KF191" s="10"/>
      <c r="KG191" s="10"/>
      <c r="KH191" s="10"/>
      <c r="KI191" s="10"/>
      <c r="KJ191" s="10"/>
      <c r="KK191" s="10"/>
      <c r="KL191" s="10"/>
      <c r="KM191" s="10"/>
      <c r="KN191" s="10"/>
      <c r="KO191" s="10"/>
      <c r="KP191" s="10"/>
      <c r="KQ191" s="10"/>
      <c r="KR191" s="10"/>
      <c r="KS191" s="10"/>
      <c r="KT191" s="10"/>
      <c r="KU191" s="10"/>
      <c r="KV191" s="10"/>
      <c r="KW191" s="10"/>
      <c r="KX191" s="10"/>
      <c r="KY191" s="10"/>
      <c r="KZ191" s="10"/>
      <c r="LA191" s="10"/>
      <c r="LB191" s="10"/>
      <c r="LC191" s="10"/>
      <c r="LD191" s="10"/>
      <c r="LE191" s="10"/>
      <c r="LF191" s="10"/>
      <c r="LG191" s="10"/>
      <c r="LH191" s="10"/>
      <c r="LI191" s="10"/>
      <c r="LJ191" s="10"/>
      <c r="LK191" s="10"/>
      <c r="LL191" s="10"/>
      <c r="LM191" s="10"/>
      <c r="LN191" s="10"/>
      <c r="LO191" s="10"/>
      <c r="LP191" s="10"/>
      <c r="LQ191" s="10"/>
      <c r="LR191" s="10"/>
      <c r="LS191" s="10"/>
      <c r="LT191" s="10"/>
      <c r="LU191" s="10"/>
      <c r="LV191" s="10"/>
      <c r="LW191" s="10"/>
      <c r="LX191" s="10"/>
      <c r="LY191" s="10"/>
      <c r="LZ191" s="10"/>
      <c r="MA191" s="10"/>
      <c r="MB191" s="10"/>
      <c r="MC191" s="10"/>
      <c r="MD191" s="10"/>
      <c r="ME191" s="10"/>
      <c r="MF191" s="10"/>
      <c r="MG191" s="10"/>
      <c r="MH191" s="10"/>
      <c r="MI191" s="10"/>
      <c r="MJ191" s="10"/>
      <c r="MK191" s="10"/>
      <c r="ML191" s="10"/>
      <c r="MM191" s="10"/>
      <c r="MN191" s="10"/>
      <c r="MO191" s="10"/>
      <c r="MP191" s="10"/>
      <c r="MQ191" s="10"/>
      <c r="MR191" s="10"/>
      <c r="MS191" s="10"/>
      <c r="MT191" s="10"/>
      <c r="MU191" s="10"/>
      <c r="MV191" s="10"/>
      <c r="MW191" s="10"/>
      <c r="MX191" s="10"/>
      <c r="MY191" s="10"/>
      <c r="MZ191" s="10"/>
      <c r="NA191" s="10"/>
      <c r="NB191" s="10"/>
      <c r="NC191" s="10"/>
      <c r="ND191" s="10"/>
      <c r="NE191" s="10"/>
      <c r="NF191" s="10"/>
      <c r="NG191" s="10"/>
      <c r="NH191" s="10"/>
      <c r="NI191" s="10"/>
      <c r="NJ191" s="10"/>
      <c r="NK191" s="10"/>
      <c r="NL191" s="10"/>
      <c r="NM191" s="10"/>
      <c r="NN191" s="10"/>
      <c r="NO191" s="10"/>
      <c r="NP191" s="10"/>
      <c r="NQ191" s="10"/>
      <c r="NR191" s="10"/>
      <c r="NS191" s="10"/>
      <c r="NT191" s="10"/>
      <c r="NU191" s="10"/>
      <c r="NV191" s="10"/>
      <c r="NW191" s="10"/>
      <c r="NX191" s="10"/>
      <c r="NY191" s="10"/>
      <c r="NZ191" s="10"/>
      <c r="OA191" s="10"/>
      <c r="OB191" s="10"/>
      <c r="OC191" s="10"/>
      <c r="OD191" s="10"/>
      <c r="OE191" s="10"/>
      <c r="OF191" s="10"/>
      <c r="OG191" s="10"/>
      <c r="OH191" s="10"/>
      <c r="OI191" s="10"/>
      <c r="OJ191" s="10"/>
      <c r="OK191" s="10"/>
      <c r="OL191" s="10"/>
      <c r="OM191" s="10"/>
      <c r="ON191" s="10"/>
      <c r="OO191" s="10"/>
      <c r="OP191" s="10"/>
      <c r="OQ191" s="10"/>
      <c r="OR191" s="10"/>
      <c r="OS191" s="10"/>
      <c r="OT191" s="10"/>
      <c r="OU191" s="10"/>
      <c r="OV191" s="10"/>
      <c r="OW191" s="10"/>
      <c r="OX191" s="10"/>
      <c r="OY191" s="10"/>
      <c r="OZ191" s="10"/>
      <c r="PA191" s="10"/>
      <c r="PB191" s="10"/>
      <c r="PC191" s="10"/>
      <c r="PD191" s="10"/>
      <c r="PE191" s="10"/>
    </row>
    <row r="192" spans="1:421" s="23" customFormat="1" ht="33.75" customHeight="1" x14ac:dyDescent="0.2">
      <c r="A192" s="187"/>
      <c r="B192" s="188"/>
      <c r="C192" s="189"/>
      <c r="D192" s="8" t="s">
        <v>18</v>
      </c>
      <c r="E192" s="146">
        <f t="shared" si="44"/>
        <v>0</v>
      </c>
      <c r="F192" s="25">
        <f t="shared" si="45"/>
        <v>0</v>
      </c>
      <c r="G192" s="25">
        <f t="shared" si="45"/>
        <v>0</v>
      </c>
      <c r="H192" s="25">
        <f t="shared" si="45"/>
        <v>0</v>
      </c>
      <c r="I192" s="25">
        <f t="shared" si="45"/>
        <v>0</v>
      </c>
      <c r="J192" s="25">
        <f t="shared" si="45"/>
        <v>0</v>
      </c>
      <c r="K192" s="14"/>
      <c r="L192" s="14"/>
      <c r="M192" s="14"/>
      <c r="N192" s="5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  <c r="IU192" s="10"/>
      <c r="IV192" s="10"/>
      <c r="IW192" s="10"/>
      <c r="IX192" s="10"/>
      <c r="IY192" s="10"/>
      <c r="IZ192" s="10"/>
      <c r="JA192" s="10"/>
      <c r="JB192" s="10"/>
      <c r="JC192" s="10"/>
      <c r="JD192" s="10"/>
      <c r="JE192" s="10"/>
      <c r="JF192" s="10"/>
      <c r="JG192" s="10"/>
      <c r="JH192" s="10"/>
      <c r="JI192" s="10"/>
      <c r="JJ192" s="10"/>
      <c r="JK192" s="10"/>
      <c r="JL192" s="10"/>
      <c r="JM192" s="10"/>
      <c r="JN192" s="10"/>
      <c r="JO192" s="10"/>
      <c r="JP192" s="10"/>
      <c r="JQ192" s="10"/>
      <c r="JR192" s="10"/>
      <c r="JS192" s="10"/>
      <c r="JT192" s="10"/>
      <c r="JU192" s="10"/>
      <c r="JV192" s="10"/>
      <c r="JW192" s="10"/>
      <c r="JX192" s="10"/>
      <c r="JY192" s="10"/>
      <c r="JZ192" s="10"/>
      <c r="KA192" s="10"/>
      <c r="KB192" s="10"/>
      <c r="KC192" s="10"/>
      <c r="KD192" s="10"/>
      <c r="KE192" s="10"/>
      <c r="KF192" s="10"/>
      <c r="KG192" s="10"/>
      <c r="KH192" s="10"/>
      <c r="KI192" s="10"/>
      <c r="KJ192" s="10"/>
      <c r="KK192" s="10"/>
      <c r="KL192" s="10"/>
      <c r="KM192" s="10"/>
      <c r="KN192" s="10"/>
      <c r="KO192" s="10"/>
      <c r="KP192" s="10"/>
      <c r="KQ192" s="10"/>
      <c r="KR192" s="10"/>
      <c r="KS192" s="10"/>
      <c r="KT192" s="10"/>
      <c r="KU192" s="10"/>
      <c r="KV192" s="10"/>
      <c r="KW192" s="10"/>
      <c r="KX192" s="10"/>
      <c r="KY192" s="10"/>
      <c r="KZ192" s="10"/>
      <c r="LA192" s="10"/>
      <c r="LB192" s="10"/>
      <c r="LC192" s="10"/>
      <c r="LD192" s="10"/>
      <c r="LE192" s="10"/>
      <c r="LF192" s="10"/>
      <c r="LG192" s="10"/>
      <c r="LH192" s="10"/>
      <c r="LI192" s="10"/>
      <c r="LJ192" s="10"/>
      <c r="LK192" s="10"/>
      <c r="LL192" s="10"/>
      <c r="LM192" s="10"/>
      <c r="LN192" s="10"/>
      <c r="LO192" s="10"/>
      <c r="LP192" s="10"/>
      <c r="LQ192" s="10"/>
      <c r="LR192" s="10"/>
      <c r="LS192" s="10"/>
      <c r="LT192" s="10"/>
      <c r="LU192" s="10"/>
      <c r="LV192" s="10"/>
      <c r="LW192" s="10"/>
      <c r="LX192" s="10"/>
      <c r="LY192" s="10"/>
      <c r="LZ192" s="10"/>
      <c r="MA192" s="10"/>
      <c r="MB192" s="10"/>
      <c r="MC192" s="10"/>
      <c r="MD192" s="10"/>
      <c r="ME192" s="10"/>
      <c r="MF192" s="10"/>
      <c r="MG192" s="10"/>
      <c r="MH192" s="10"/>
      <c r="MI192" s="10"/>
      <c r="MJ192" s="10"/>
      <c r="MK192" s="10"/>
      <c r="ML192" s="10"/>
      <c r="MM192" s="10"/>
      <c r="MN192" s="10"/>
      <c r="MO192" s="10"/>
      <c r="MP192" s="10"/>
      <c r="MQ192" s="10"/>
      <c r="MR192" s="10"/>
      <c r="MS192" s="10"/>
      <c r="MT192" s="10"/>
      <c r="MU192" s="10"/>
      <c r="MV192" s="10"/>
      <c r="MW192" s="10"/>
      <c r="MX192" s="10"/>
      <c r="MY192" s="10"/>
      <c r="MZ192" s="10"/>
      <c r="NA192" s="10"/>
      <c r="NB192" s="10"/>
      <c r="NC192" s="10"/>
      <c r="ND192" s="10"/>
      <c r="NE192" s="10"/>
      <c r="NF192" s="10"/>
      <c r="NG192" s="10"/>
      <c r="NH192" s="10"/>
      <c r="NI192" s="10"/>
      <c r="NJ192" s="10"/>
      <c r="NK192" s="10"/>
      <c r="NL192" s="10"/>
      <c r="NM192" s="10"/>
      <c r="NN192" s="10"/>
      <c r="NO192" s="10"/>
      <c r="NP192" s="10"/>
      <c r="NQ192" s="10"/>
      <c r="NR192" s="10"/>
      <c r="NS192" s="10"/>
      <c r="NT192" s="10"/>
      <c r="NU192" s="10"/>
      <c r="NV192" s="10"/>
      <c r="NW192" s="10"/>
      <c r="NX192" s="10"/>
      <c r="NY192" s="10"/>
      <c r="NZ192" s="10"/>
      <c r="OA192" s="10"/>
      <c r="OB192" s="10"/>
      <c r="OC192" s="10"/>
      <c r="OD192" s="10"/>
      <c r="OE192" s="10"/>
      <c r="OF192" s="10"/>
      <c r="OG192" s="10"/>
      <c r="OH192" s="10"/>
      <c r="OI192" s="10"/>
      <c r="OJ192" s="10"/>
      <c r="OK192" s="10"/>
      <c r="OL192" s="10"/>
      <c r="OM192" s="10"/>
      <c r="ON192" s="10"/>
      <c r="OO192" s="10"/>
      <c r="OP192" s="10"/>
      <c r="OQ192" s="10"/>
      <c r="OR192" s="10"/>
      <c r="OS192" s="10"/>
      <c r="OT192" s="10"/>
      <c r="OU192" s="10"/>
      <c r="OV192" s="10"/>
      <c r="OW192" s="10"/>
      <c r="OX192" s="10"/>
      <c r="OY192" s="10"/>
      <c r="OZ192" s="10"/>
      <c r="PA192" s="10"/>
      <c r="PB192" s="10"/>
      <c r="PC192" s="10"/>
      <c r="PD192" s="10"/>
      <c r="PE192" s="10"/>
    </row>
    <row r="193" spans="1:421" s="23" customFormat="1" ht="19.5" customHeight="1" x14ac:dyDescent="0.2">
      <c r="A193" s="187"/>
      <c r="B193" s="188"/>
      <c r="C193" s="189"/>
      <c r="D193" s="8" t="s">
        <v>19</v>
      </c>
      <c r="E193" s="146">
        <f t="shared" si="44"/>
        <v>0</v>
      </c>
      <c r="F193" s="25">
        <f t="shared" si="45"/>
        <v>0</v>
      </c>
      <c r="G193" s="25">
        <f t="shared" si="45"/>
        <v>0</v>
      </c>
      <c r="H193" s="25">
        <f t="shared" si="45"/>
        <v>0</v>
      </c>
      <c r="I193" s="25">
        <f t="shared" si="45"/>
        <v>0</v>
      </c>
      <c r="J193" s="25">
        <f t="shared" si="45"/>
        <v>0</v>
      </c>
      <c r="K193" s="14"/>
      <c r="L193" s="14"/>
      <c r="M193" s="14"/>
      <c r="N193" s="5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  <c r="IU193" s="10"/>
      <c r="IV193" s="10"/>
      <c r="IW193" s="10"/>
      <c r="IX193" s="10"/>
      <c r="IY193" s="10"/>
      <c r="IZ193" s="10"/>
      <c r="JA193" s="10"/>
      <c r="JB193" s="10"/>
      <c r="JC193" s="10"/>
      <c r="JD193" s="10"/>
      <c r="JE193" s="10"/>
      <c r="JF193" s="10"/>
      <c r="JG193" s="10"/>
      <c r="JH193" s="10"/>
      <c r="JI193" s="10"/>
      <c r="JJ193" s="10"/>
      <c r="JK193" s="10"/>
      <c r="JL193" s="10"/>
      <c r="JM193" s="10"/>
      <c r="JN193" s="10"/>
      <c r="JO193" s="10"/>
      <c r="JP193" s="10"/>
      <c r="JQ193" s="10"/>
      <c r="JR193" s="10"/>
      <c r="JS193" s="10"/>
      <c r="JT193" s="10"/>
      <c r="JU193" s="10"/>
      <c r="JV193" s="10"/>
      <c r="JW193" s="10"/>
      <c r="JX193" s="10"/>
      <c r="JY193" s="10"/>
      <c r="JZ193" s="10"/>
      <c r="KA193" s="10"/>
      <c r="KB193" s="10"/>
      <c r="KC193" s="10"/>
      <c r="KD193" s="10"/>
      <c r="KE193" s="10"/>
      <c r="KF193" s="10"/>
      <c r="KG193" s="10"/>
      <c r="KH193" s="10"/>
      <c r="KI193" s="10"/>
      <c r="KJ193" s="10"/>
      <c r="KK193" s="10"/>
      <c r="KL193" s="10"/>
      <c r="KM193" s="10"/>
      <c r="KN193" s="10"/>
      <c r="KO193" s="10"/>
      <c r="KP193" s="10"/>
      <c r="KQ193" s="10"/>
      <c r="KR193" s="10"/>
      <c r="KS193" s="10"/>
      <c r="KT193" s="10"/>
      <c r="KU193" s="10"/>
      <c r="KV193" s="10"/>
      <c r="KW193" s="10"/>
      <c r="KX193" s="10"/>
      <c r="KY193" s="10"/>
      <c r="KZ193" s="10"/>
      <c r="LA193" s="10"/>
      <c r="LB193" s="10"/>
      <c r="LC193" s="10"/>
      <c r="LD193" s="10"/>
      <c r="LE193" s="10"/>
      <c r="LF193" s="10"/>
      <c r="LG193" s="10"/>
      <c r="LH193" s="10"/>
      <c r="LI193" s="10"/>
      <c r="LJ193" s="10"/>
      <c r="LK193" s="10"/>
      <c r="LL193" s="10"/>
      <c r="LM193" s="10"/>
      <c r="LN193" s="10"/>
      <c r="LO193" s="10"/>
      <c r="LP193" s="10"/>
      <c r="LQ193" s="10"/>
      <c r="LR193" s="10"/>
      <c r="LS193" s="10"/>
      <c r="LT193" s="10"/>
      <c r="LU193" s="10"/>
      <c r="LV193" s="10"/>
      <c r="LW193" s="10"/>
      <c r="LX193" s="10"/>
      <c r="LY193" s="10"/>
      <c r="LZ193" s="10"/>
      <c r="MA193" s="10"/>
      <c r="MB193" s="10"/>
      <c r="MC193" s="10"/>
      <c r="MD193" s="10"/>
      <c r="ME193" s="10"/>
      <c r="MF193" s="10"/>
      <c r="MG193" s="10"/>
      <c r="MH193" s="10"/>
      <c r="MI193" s="10"/>
      <c r="MJ193" s="10"/>
      <c r="MK193" s="10"/>
      <c r="ML193" s="10"/>
      <c r="MM193" s="10"/>
      <c r="MN193" s="10"/>
      <c r="MO193" s="10"/>
      <c r="MP193" s="10"/>
      <c r="MQ193" s="10"/>
      <c r="MR193" s="10"/>
      <c r="MS193" s="10"/>
      <c r="MT193" s="10"/>
      <c r="MU193" s="10"/>
      <c r="MV193" s="10"/>
      <c r="MW193" s="10"/>
      <c r="MX193" s="10"/>
      <c r="MY193" s="10"/>
      <c r="MZ193" s="10"/>
      <c r="NA193" s="10"/>
      <c r="NB193" s="10"/>
      <c r="NC193" s="10"/>
      <c r="ND193" s="10"/>
      <c r="NE193" s="10"/>
      <c r="NF193" s="10"/>
      <c r="NG193" s="10"/>
      <c r="NH193" s="10"/>
      <c r="NI193" s="10"/>
      <c r="NJ193" s="10"/>
      <c r="NK193" s="10"/>
      <c r="NL193" s="10"/>
      <c r="NM193" s="10"/>
      <c r="NN193" s="10"/>
      <c r="NO193" s="10"/>
      <c r="NP193" s="10"/>
      <c r="NQ193" s="10"/>
      <c r="NR193" s="10"/>
      <c r="NS193" s="10"/>
      <c r="NT193" s="10"/>
      <c r="NU193" s="10"/>
      <c r="NV193" s="10"/>
      <c r="NW193" s="10"/>
      <c r="NX193" s="10"/>
      <c r="NY193" s="10"/>
      <c r="NZ193" s="10"/>
      <c r="OA193" s="10"/>
      <c r="OB193" s="10"/>
      <c r="OC193" s="10"/>
      <c r="OD193" s="10"/>
      <c r="OE193" s="10"/>
      <c r="OF193" s="10"/>
      <c r="OG193" s="10"/>
      <c r="OH193" s="10"/>
      <c r="OI193" s="10"/>
      <c r="OJ193" s="10"/>
      <c r="OK193" s="10"/>
      <c r="OL193" s="10"/>
      <c r="OM193" s="10"/>
      <c r="ON193" s="10"/>
      <c r="OO193" s="10"/>
      <c r="OP193" s="10"/>
      <c r="OQ193" s="10"/>
      <c r="OR193" s="10"/>
      <c r="OS193" s="10"/>
      <c r="OT193" s="10"/>
      <c r="OU193" s="10"/>
      <c r="OV193" s="10"/>
      <c r="OW193" s="10"/>
      <c r="OX193" s="10"/>
      <c r="OY193" s="10"/>
      <c r="OZ193" s="10"/>
      <c r="PA193" s="10"/>
      <c r="PB193" s="10"/>
      <c r="PC193" s="10"/>
      <c r="PD193" s="10"/>
      <c r="PE193" s="10"/>
    </row>
    <row r="194" spans="1:421" s="23" customFormat="1" ht="24.75" customHeight="1" x14ac:dyDescent="0.2">
      <c r="A194" s="190"/>
      <c r="B194" s="191"/>
      <c r="C194" s="192"/>
      <c r="D194" s="8" t="s">
        <v>7</v>
      </c>
      <c r="E194" s="146">
        <f t="shared" si="44"/>
        <v>194672.88628000001</v>
      </c>
      <c r="F194" s="37">
        <f t="shared" si="45"/>
        <v>0</v>
      </c>
      <c r="G194" s="25">
        <f t="shared" si="45"/>
        <v>16043.630000000001</v>
      </c>
      <c r="H194" s="25">
        <f t="shared" si="45"/>
        <v>26867.353279999999</v>
      </c>
      <c r="I194" s="25">
        <f t="shared" si="45"/>
        <v>34438.775000000001</v>
      </c>
      <c r="J194" s="25">
        <f t="shared" si="45"/>
        <v>117323.128</v>
      </c>
      <c r="K194" s="14"/>
      <c r="L194" s="14"/>
      <c r="M194" s="14"/>
      <c r="N194" s="5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  <c r="IU194" s="10"/>
      <c r="IV194" s="10"/>
      <c r="IW194" s="10"/>
      <c r="IX194" s="10"/>
      <c r="IY194" s="10"/>
      <c r="IZ194" s="10"/>
      <c r="JA194" s="10"/>
      <c r="JB194" s="10"/>
      <c r="JC194" s="10"/>
      <c r="JD194" s="10"/>
      <c r="JE194" s="10"/>
      <c r="JF194" s="10"/>
      <c r="JG194" s="10"/>
      <c r="JH194" s="10"/>
      <c r="JI194" s="10"/>
      <c r="JJ194" s="10"/>
      <c r="JK194" s="10"/>
      <c r="JL194" s="10"/>
      <c r="JM194" s="10"/>
      <c r="JN194" s="10"/>
      <c r="JO194" s="10"/>
      <c r="JP194" s="10"/>
      <c r="JQ194" s="10"/>
      <c r="JR194" s="10"/>
      <c r="JS194" s="10"/>
      <c r="JT194" s="10"/>
      <c r="JU194" s="10"/>
      <c r="JV194" s="10"/>
      <c r="JW194" s="10"/>
      <c r="JX194" s="10"/>
      <c r="JY194" s="10"/>
      <c r="JZ194" s="10"/>
      <c r="KA194" s="10"/>
      <c r="KB194" s="10"/>
      <c r="KC194" s="10"/>
      <c r="KD194" s="10"/>
      <c r="KE194" s="10"/>
      <c r="KF194" s="10"/>
      <c r="KG194" s="10"/>
      <c r="KH194" s="10"/>
      <c r="KI194" s="10"/>
      <c r="KJ194" s="10"/>
      <c r="KK194" s="10"/>
      <c r="KL194" s="10"/>
      <c r="KM194" s="10"/>
      <c r="KN194" s="10"/>
      <c r="KO194" s="10"/>
      <c r="KP194" s="10"/>
      <c r="KQ194" s="10"/>
      <c r="KR194" s="10"/>
      <c r="KS194" s="10"/>
      <c r="KT194" s="10"/>
      <c r="KU194" s="10"/>
      <c r="KV194" s="10"/>
      <c r="KW194" s="10"/>
      <c r="KX194" s="10"/>
      <c r="KY194" s="10"/>
      <c r="KZ194" s="10"/>
      <c r="LA194" s="10"/>
      <c r="LB194" s="10"/>
      <c r="LC194" s="10"/>
      <c r="LD194" s="10"/>
      <c r="LE194" s="10"/>
      <c r="LF194" s="10"/>
      <c r="LG194" s="10"/>
      <c r="LH194" s="10"/>
      <c r="LI194" s="10"/>
      <c r="LJ194" s="10"/>
      <c r="LK194" s="10"/>
      <c r="LL194" s="10"/>
      <c r="LM194" s="10"/>
      <c r="LN194" s="10"/>
      <c r="LO194" s="10"/>
      <c r="LP194" s="10"/>
      <c r="LQ194" s="10"/>
      <c r="LR194" s="10"/>
      <c r="LS194" s="10"/>
      <c r="LT194" s="10"/>
      <c r="LU194" s="10"/>
      <c r="LV194" s="10"/>
      <c r="LW194" s="10"/>
      <c r="LX194" s="10"/>
      <c r="LY194" s="10"/>
      <c r="LZ194" s="10"/>
      <c r="MA194" s="10"/>
      <c r="MB194" s="10"/>
      <c r="MC194" s="10"/>
      <c r="MD194" s="10"/>
      <c r="ME194" s="10"/>
      <c r="MF194" s="10"/>
      <c r="MG194" s="10"/>
      <c r="MH194" s="10"/>
      <c r="MI194" s="10"/>
      <c r="MJ194" s="10"/>
      <c r="MK194" s="10"/>
      <c r="ML194" s="10"/>
      <c r="MM194" s="10"/>
      <c r="MN194" s="10"/>
      <c r="MO194" s="10"/>
      <c r="MP194" s="10"/>
      <c r="MQ194" s="10"/>
      <c r="MR194" s="10"/>
      <c r="MS194" s="10"/>
      <c r="MT194" s="10"/>
      <c r="MU194" s="10"/>
      <c r="MV194" s="10"/>
      <c r="MW194" s="10"/>
      <c r="MX194" s="10"/>
      <c r="MY194" s="10"/>
      <c r="MZ194" s="10"/>
      <c r="NA194" s="10"/>
      <c r="NB194" s="10"/>
      <c r="NC194" s="10"/>
      <c r="ND194" s="10"/>
      <c r="NE194" s="10"/>
      <c r="NF194" s="10"/>
      <c r="NG194" s="10"/>
      <c r="NH194" s="10"/>
      <c r="NI194" s="10"/>
      <c r="NJ194" s="10"/>
      <c r="NK194" s="10"/>
      <c r="NL194" s="10"/>
      <c r="NM194" s="10"/>
      <c r="NN194" s="10"/>
      <c r="NO194" s="10"/>
      <c r="NP194" s="10"/>
      <c r="NQ194" s="10"/>
      <c r="NR194" s="10"/>
      <c r="NS194" s="10"/>
      <c r="NT194" s="10"/>
      <c r="NU194" s="10"/>
      <c r="NV194" s="10"/>
      <c r="NW194" s="10"/>
      <c r="NX194" s="10"/>
      <c r="NY194" s="10"/>
      <c r="NZ194" s="10"/>
      <c r="OA194" s="10"/>
      <c r="OB194" s="10"/>
      <c r="OC194" s="10"/>
      <c r="OD194" s="10"/>
      <c r="OE194" s="10"/>
      <c r="OF194" s="10"/>
      <c r="OG194" s="10"/>
      <c r="OH194" s="10"/>
      <c r="OI194" s="10"/>
      <c r="OJ194" s="10"/>
      <c r="OK194" s="10"/>
      <c r="OL194" s="10"/>
      <c r="OM194" s="10"/>
      <c r="ON194" s="10"/>
      <c r="OO194" s="10"/>
      <c r="OP194" s="10"/>
      <c r="OQ194" s="10"/>
      <c r="OR194" s="10"/>
      <c r="OS194" s="10"/>
      <c r="OT194" s="10"/>
      <c r="OU194" s="10"/>
      <c r="OV194" s="10"/>
      <c r="OW194" s="10"/>
      <c r="OX194" s="10"/>
      <c r="OY194" s="10"/>
      <c r="OZ194" s="10"/>
      <c r="PA194" s="10"/>
      <c r="PB194" s="10"/>
      <c r="PC194" s="10"/>
      <c r="PD194" s="10"/>
      <c r="PE194" s="10"/>
    </row>
    <row r="195" spans="1:421" s="23" customFormat="1" ht="24.75" customHeight="1" x14ac:dyDescent="0.2">
      <c r="A195" s="209" t="s">
        <v>5</v>
      </c>
      <c r="B195" s="210"/>
      <c r="C195" s="210"/>
      <c r="D195" s="210"/>
      <c r="E195" s="210"/>
      <c r="F195" s="210"/>
      <c r="G195" s="210"/>
      <c r="H195" s="210"/>
      <c r="I195" s="210"/>
      <c r="J195" s="211"/>
      <c r="K195" s="14"/>
      <c r="L195" s="14"/>
      <c r="M195" s="14"/>
      <c r="N195" s="5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  <c r="IU195" s="10"/>
      <c r="IV195" s="10"/>
      <c r="IW195" s="10"/>
      <c r="IX195" s="10"/>
      <c r="IY195" s="10"/>
      <c r="IZ195" s="10"/>
      <c r="JA195" s="10"/>
      <c r="JB195" s="10"/>
      <c r="JC195" s="10"/>
      <c r="JD195" s="10"/>
      <c r="JE195" s="10"/>
      <c r="JF195" s="10"/>
      <c r="JG195" s="10"/>
      <c r="JH195" s="10"/>
      <c r="JI195" s="10"/>
      <c r="JJ195" s="10"/>
      <c r="JK195" s="10"/>
      <c r="JL195" s="10"/>
      <c r="JM195" s="10"/>
      <c r="JN195" s="10"/>
      <c r="JO195" s="10"/>
      <c r="JP195" s="10"/>
      <c r="JQ195" s="10"/>
      <c r="JR195" s="10"/>
      <c r="JS195" s="10"/>
      <c r="JT195" s="10"/>
      <c r="JU195" s="10"/>
      <c r="JV195" s="10"/>
      <c r="JW195" s="10"/>
      <c r="JX195" s="10"/>
      <c r="JY195" s="10"/>
      <c r="JZ195" s="10"/>
      <c r="KA195" s="10"/>
      <c r="KB195" s="10"/>
      <c r="KC195" s="10"/>
      <c r="KD195" s="10"/>
      <c r="KE195" s="10"/>
      <c r="KF195" s="10"/>
      <c r="KG195" s="10"/>
      <c r="KH195" s="10"/>
      <c r="KI195" s="10"/>
      <c r="KJ195" s="10"/>
      <c r="KK195" s="10"/>
      <c r="KL195" s="10"/>
      <c r="KM195" s="10"/>
      <c r="KN195" s="10"/>
      <c r="KO195" s="10"/>
      <c r="KP195" s="10"/>
      <c r="KQ195" s="10"/>
      <c r="KR195" s="10"/>
      <c r="KS195" s="10"/>
      <c r="KT195" s="10"/>
      <c r="KU195" s="10"/>
      <c r="KV195" s="10"/>
      <c r="KW195" s="10"/>
      <c r="KX195" s="10"/>
      <c r="KY195" s="10"/>
      <c r="KZ195" s="10"/>
      <c r="LA195" s="10"/>
      <c r="LB195" s="10"/>
      <c r="LC195" s="10"/>
      <c r="LD195" s="10"/>
      <c r="LE195" s="10"/>
      <c r="LF195" s="10"/>
      <c r="LG195" s="10"/>
      <c r="LH195" s="10"/>
      <c r="LI195" s="10"/>
      <c r="LJ195" s="10"/>
      <c r="LK195" s="10"/>
      <c r="LL195" s="10"/>
      <c r="LM195" s="10"/>
      <c r="LN195" s="10"/>
      <c r="LO195" s="10"/>
      <c r="LP195" s="10"/>
      <c r="LQ195" s="10"/>
      <c r="LR195" s="10"/>
      <c r="LS195" s="10"/>
      <c r="LT195" s="10"/>
      <c r="LU195" s="10"/>
      <c r="LV195" s="10"/>
      <c r="LW195" s="10"/>
      <c r="LX195" s="10"/>
      <c r="LY195" s="10"/>
      <c r="LZ195" s="10"/>
      <c r="MA195" s="10"/>
      <c r="MB195" s="10"/>
      <c r="MC195" s="10"/>
      <c r="MD195" s="10"/>
      <c r="ME195" s="10"/>
      <c r="MF195" s="10"/>
      <c r="MG195" s="10"/>
      <c r="MH195" s="10"/>
      <c r="MI195" s="10"/>
      <c r="MJ195" s="10"/>
      <c r="MK195" s="10"/>
      <c r="ML195" s="10"/>
      <c r="MM195" s="10"/>
      <c r="MN195" s="10"/>
      <c r="MO195" s="10"/>
      <c r="MP195" s="10"/>
      <c r="MQ195" s="10"/>
      <c r="MR195" s="10"/>
      <c r="MS195" s="10"/>
      <c r="MT195" s="10"/>
      <c r="MU195" s="10"/>
      <c r="MV195" s="10"/>
      <c r="MW195" s="10"/>
      <c r="MX195" s="10"/>
      <c r="MY195" s="10"/>
      <c r="MZ195" s="10"/>
      <c r="NA195" s="10"/>
      <c r="NB195" s="10"/>
      <c r="NC195" s="10"/>
      <c r="ND195" s="10"/>
      <c r="NE195" s="10"/>
      <c r="NF195" s="10"/>
      <c r="NG195" s="10"/>
      <c r="NH195" s="10"/>
      <c r="NI195" s="10"/>
      <c r="NJ195" s="10"/>
      <c r="NK195" s="10"/>
      <c r="NL195" s="10"/>
      <c r="NM195" s="10"/>
      <c r="NN195" s="10"/>
      <c r="NO195" s="10"/>
      <c r="NP195" s="10"/>
      <c r="NQ195" s="10"/>
      <c r="NR195" s="10"/>
      <c r="NS195" s="10"/>
      <c r="NT195" s="10"/>
      <c r="NU195" s="10"/>
      <c r="NV195" s="10"/>
      <c r="NW195" s="10"/>
      <c r="NX195" s="10"/>
      <c r="NY195" s="10"/>
      <c r="NZ195" s="10"/>
      <c r="OA195" s="10"/>
      <c r="OB195" s="10"/>
      <c r="OC195" s="10"/>
      <c r="OD195" s="10"/>
      <c r="OE195" s="10"/>
      <c r="OF195" s="10"/>
      <c r="OG195" s="10"/>
      <c r="OH195" s="10"/>
      <c r="OI195" s="10"/>
      <c r="OJ195" s="10"/>
      <c r="OK195" s="10"/>
      <c r="OL195" s="10"/>
      <c r="OM195" s="10"/>
      <c r="ON195" s="10"/>
      <c r="OO195" s="10"/>
      <c r="OP195" s="10"/>
      <c r="OQ195" s="10"/>
      <c r="OR195" s="10"/>
      <c r="OS195" s="10"/>
      <c r="OT195" s="10"/>
      <c r="OU195" s="10"/>
      <c r="OV195" s="10"/>
      <c r="OW195" s="10"/>
      <c r="OX195" s="10"/>
      <c r="OY195" s="10"/>
      <c r="OZ195" s="10"/>
      <c r="PA195" s="10"/>
      <c r="PB195" s="10"/>
      <c r="PC195" s="10"/>
      <c r="PD195" s="10"/>
      <c r="PE195" s="10"/>
    </row>
    <row r="196" spans="1:421" s="23" customFormat="1" ht="24.75" customHeight="1" x14ac:dyDescent="0.2">
      <c r="A196" s="193" t="s">
        <v>30</v>
      </c>
      <c r="B196" s="194"/>
      <c r="C196" s="195"/>
      <c r="D196" s="58" t="s">
        <v>1</v>
      </c>
      <c r="E196" s="146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14"/>
      <c r="L196" s="14"/>
      <c r="M196" s="14"/>
      <c r="N196" s="5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  <c r="IU196" s="10"/>
      <c r="IV196" s="10"/>
      <c r="IW196" s="10"/>
      <c r="IX196" s="10"/>
      <c r="IY196" s="10"/>
      <c r="IZ196" s="10"/>
      <c r="JA196" s="10"/>
      <c r="JB196" s="10"/>
      <c r="JC196" s="10"/>
      <c r="JD196" s="10"/>
      <c r="JE196" s="10"/>
      <c r="JF196" s="10"/>
      <c r="JG196" s="10"/>
      <c r="JH196" s="10"/>
      <c r="JI196" s="10"/>
      <c r="JJ196" s="10"/>
      <c r="JK196" s="10"/>
      <c r="JL196" s="10"/>
      <c r="JM196" s="10"/>
      <c r="JN196" s="10"/>
      <c r="JO196" s="10"/>
      <c r="JP196" s="10"/>
      <c r="JQ196" s="10"/>
      <c r="JR196" s="10"/>
      <c r="JS196" s="10"/>
      <c r="JT196" s="10"/>
      <c r="JU196" s="10"/>
      <c r="JV196" s="10"/>
      <c r="JW196" s="10"/>
      <c r="JX196" s="10"/>
      <c r="JY196" s="10"/>
      <c r="JZ196" s="10"/>
      <c r="KA196" s="10"/>
      <c r="KB196" s="10"/>
      <c r="KC196" s="10"/>
      <c r="KD196" s="10"/>
      <c r="KE196" s="10"/>
      <c r="KF196" s="10"/>
      <c r="KG196" s="10"/>
      <c r="KH196" s="10"/>
      <c r="KI196" s="10"/>
      <c r="KJ196" s="10"/>
      <c r="KK196" s="10"/>
      <c r="KL196" s="10"/>
      <c r="KM196" s="10"/>
      <c r="KN196" s="10"/>
      <c r="KO196" s="10"/>
      <c r="KP196" s="10"/>
      <c r="KQ196" s="10"/>
      <c r="KR196" s="10"/>
      <c r="KS196" s="10"/>
      <c r="KT196" s="10"/>
      <c r="KU196" s="10"/>
      <c r="KV196" s="10"/>
      <c r="KW196" s="10"/>
      <c r="KX196" s="10"/>
      <c r="KY196" s="10"/>
      <c r="KZ196" s="10"/>
      <c r="LA196" s="10"/>
      <c r="LB196" s="10"/>
      <c r="LC196" s="10"/>
      <c r="LD196" s="10"/>
      <c r="LE196" s="10"/>
      <c r="LF196" s="10"/>
      <c r="LG196" s="10"/>
      <c r="LH196" s="10"/>
      <c r="LI196" s="10"/>
      <c r="LJ196" s="10"/>
      <c r="LK196" s="10"/>
      <c r="LL196" s="10"/>
      <c r="LM196" s="10"/>
      <c r="LN196" s="10"/>
      <c r="LO196" s="10"/>
      <c r="LP196" s="10"/>
      <c r="LQ196" s="10"/>
      <c r="LR196" s="10"/>
      <c r="LS196" s="10"/>
      <c r="LT196" s="10"/>
      <c r="LU196" s="10"/>
      <c r="LV196" s="10"/>
      <c r="LW196" s="10"/>
      <c r="LX196" s="10"/>
      <c r="LY196" s="10"/>
      <c r="LZ196" s="10"/>
      <c r="MA196" s="10"/>
      <c r="MB196" s="10"/>
      <c r="MC196" s="10"/>
      <c r="MD196" s="10"/>
      <c r="ME196" s="10"/>
      <c r="MF196" s="10"/>
      <c r="MG196" s="10"/>
      <c r="MH196" s="10"/>
      <c r="MI196" s="10"/>
      <c r="MJ196" s="10"/>
      <c r="MK196" s="10"/>
      <c r="ML196" s="10"/>
      <c r="MM196" s="10"/>
      <c r="MN196" s="10"/>
      <c r="MO196" s="10"/>
      <c r="MP196" s="10"/>
      <c r="MQ196" s="10"/>
      <c r="MR196" s="10"/>
      <c r="MS196" s="10"/>
      <c r="MT196" s="10"/>
      <c r="MU196" s="10"/>
      <c r="MV196" s="10"/>
      <c r="MW196" s="10"/>
      <c r="MX196" s="10"/>
      <c r="MY196" s="10"/>
      <c r="MZ196" s="10"/>
      <c r="NA196" s="10"/>
      <c r="NB196" s="10"/>
      <c r="NC196" s="10"/>
      <c r="ND196" s="10"/>
      <c r="NE196" s="10"/>
      <c r="NF196" s="10"/>
      <c r="NG196" s="10"/>
      <c r="NH196" s="10"/>
      <c r="NI196" s="10"/>
      <c r="NJ196" s="10"/>
      <c r="NK196" s="10"/>
      <c r="NL196" s="10"/>
      <c r="NM196" s="10"/>
      <c r="NN196" s="10"/>
      <c r="NO196" s="10"/>
      <c r="NP196" s="10"/>
      <c r="NQ196" s="10"/>
      <c r="NR196" s="10"/>
      <c r="NS196" s="10"/>
      <c r="NT196" s="10"/>
      <c r="NU196" s="10"/>
      <c r="NV196" s="10"/>
      <c r="NW196" s="10"/>
      <c r="NX196" s="10"/>
      <c r="NY196" s="10"/>
      <c r="NZ196" s="10"/>
      <c r="OA196" s="10"/>
      <c r="OB196" s="10"/>
      <c r="OC196" s="10"/>
      <c r="OD196" s="10"/>
      <c r="OE196" s="10"/>
      <c r="OF196" s="10"/>
      <c r="OG196" s="10"/>
      <c r="OH196" s="10"/>
      <c r="OI196" s="10"/>
      <c r="OJ196" s="10"/>
      <c r="OK196" s="10"/>
      <c r="OL196" s="10"/>
      <c r="OM196" s="10"/>
      <c r="ON196" s="10"/>
      <c r="OO196" s="10"/>
      <c r="OP196" s="10"/>
      <c r="OQ196" s="10"/>
      <c r="OR196" s="10"/>
      <c r="OS196" s="10"/>
      <c r="OT196" s="10"/>
      <c r="OU196" s="10"/>
      <c r="OV196" s="10"/>
      <c r="OW196" s="10"/>
      <c r="OX196" s="10"/>
      <c r="OY196" s="10"/>
      <c r="OZ196" s="10"/>
      <c r="PA196" s="10"/>
      <c r="PB196" s="10"/>
      <c r="PC196" s="10"/>
      <c r="PD196" s="10"/>
      <c r="PE196" s="10"/>
    </row>
    <row r="197" spans="1:421" s="23" customFormat="1" ht="24.75" customHeight="1" x14ac:dyDescent="0.2">
      <c r="A197" s="196"/>
      <c r="B197" s="197"/>
      <c r="C197" s="198"/>
      <c r="D197" s="59" t="s">
        <v>2</v>
      </c>
      <c r="E197" s="146">
        <v>0</v>
      </c>
      <c r="F197" s="25">
        <v>0</v>
      </c>
      <c r="G197" s="25">
        <v>0</v>
      </c>
      <c r="H197" s="25">
        <v>0</v>
      </c>
      <c r="I197" s="25">
        <v>0</v>
      </c>
      <c r="J197" s="25">
        <v>0</v>
      </c>
      <c r="K197" s="14"/>
      <c r="L197" s="14"/>
      <c r="M197" s="14"/>
      <c r="N197" s="5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  <c r="IU197" s="10"/>
      <c r="IV197" s="10"/>
      <c r="IW197" s="10"/>
      <c r="IX197" s="10"/>
      <c r="IY197" s="10"/>
      <c r="IZ197" s="10"/>
      <c r="JA197" s="10"/>
      <c r="JB197" s="10"/>
      <c r="JC197" s="10"/>
      <c r="JD197" s="10"/>
      <c r="JE197" s="10"/>
      <c r="JF197" s="10"/>
      <c r="JG197" s="10"/>
      <c r="JH197" s="10"/>
      <c r="JI197" s="10"/>
      <c r="JJ197" s="10"/>
      <c r="JK197" s="10"/>
      <c r="JL197" s="10"/>
      <c r="JM197" s="10"/>
      <c r="JN197" s="10"/>
      <c r="JO197" s="10"/>
      <c r="JP197" s="10"/>
      <c r="JQ197" s="10"/>
      <c r="JR197" s="10"/>
      <c r="JS197" s="10"/>
      <c r="JT197" s="10"/>
      <c r="JU197" s="10"/>
      <c r="JV197" s="10"/>
      <c r="JW197" s="10"/>
      <c r="JX197" s="10"/>
      <c r="JY197" s="10"/>
      <c r="JZ197" s="10"/>
      <c r="KA197" s="10"/>
      <c r="KB197" s="10"/>
      <c r="KC197" s="10"/>
      <c r="KD197" s="10"/>
      <c r="KE197" s="10"/>
      <c r="KF197" s="10"/>
      <c r="KG197" s="10"/>
      <c r="KH197" s="10"/>
      <c r="KI197" s="10"/>
      <c r="KJ197" s="10"/>
      <c r="KK197" s="10"/>
      <c r="KL197" s="10"/>
      <c r="KM197" s="10"/>
      <c r="KN197" s="10"/>
      <c r="KO197" s="10"/>
      <c r="KP197" s="10"/>
      <c r="KQ197" s="10"/>
      <c r="KR197" s="10"/>
      <c r="KS197" s="10"/>
      <c r="KT197" s="10"/>
      <c r="KU197" s="10"/>
      <c r="KV197" s="10"/>
      <c r="KW197" s="10"/>
      <c r="KX197" s="10"/>
      <c r="KY197" s="10"/>
      <c r="KZ197" s="10"/>
      <c r="LA197" s="10"/>
      <c r="LB197" s="10"/>
      <c r="LC197" s="10"/>
      <c r="LD197" s="10"/>
      <c r="LE197" s="10"/>
      <c r="LF197" s="10"/>
      <c r="LG197" s="10"/>
      <c r="LH197" s="10"/>
      <c r="LI197" s="10"/>
      <c r="LJ197" s="10"/>
      <c r="LK197" s="10"/>
      <c r="LL197" s="10"/>
      <c r="LM197" s="10"/>
      <c r="LN197" s="10"/>
      <c r="LO197" s="10"/>
      <c r="LP197" s="10"/>
      <c r="LQ197" s="10"/>
      <c r="LR197" s="10"/>
      <c r="LS197" s="10"/>
      <c r="LT197" s="10"/>
      <c r="LU197" s="10"/>
      <c r="LV197" s="10"/>
      <c r="LW197" s="10"/>
      <c r="LX197" s="10"/>
      <c r="LY197" s="10"/>
      <c r="LZ197" s="10"/>
      <c r="MA197" s="10"/>
      <c r="MB197" s="10"/>
      <c r="MC197" s="10"/>
      <c r="MD197" s="10"/>
      <c r="ME197" s="10"/>
      <c r="MF197" s="10"/>
      <c r="MG197" s="10"/>
      <c r="MH197" s="10"/>
      <c r="MI197" s="10"/>
      <c r="MJ197" s="10"/>
      <c r="MK197" s="10"/>
      <c r="ML197" s="10"/>
      <c r="MM197" s="10"/>
      <c r="MN197" s="10"/>
      <c r="MO197" s="10"/>
      <c r="MP197" s="10"/>
      <c r="MQ197" s="10"/>
      <c r="MR197" s="10"/>
      <c r="MS197" s="10"/>
      <c r="MT197" s="10"/>
      <c r="MU197" s="10"/>
      <c r="MV197" s="10"/>
      <c r="MW197" s="10"/>
      <c r="MX197" s="10"/>
      <c r="MY197" s="10"/>
      <c r="MZ197" s="10"/>
      <c r="NA197" s="10"/>
      <c r="NB197" s="10"/>
      <c r="NC197" s="10"/>
      <c r="ND197" s="10"/>
      <c r="NE197" s="10"/>
      <c r="NF197" s="10"/>
      <c r="NG197" s="10"/>
      <c r="NH197" s="10"/>
      <c r="NI197" s="10"/>
      <c r="NJ197" s="10"/>
      <c r="NK197" s="10"/>
      <c r="NL197" s="10"/>
      <c r="NM197" s="10"/>
      <c r="NN197" s="10"/>
      <c r="NO197" s="10"/>
      <c r="NP197" s="10"/>
      <c r="NQ197" s="10"/>
      <c r="NR197" s="10"/>
      <c r="NS197" s="10"/>
      <c r="NT197" s="10"/>
      <c r="NU197" s="10"/>
      <c r="NV197" s="10"/>
      <c r="NW197" s="10"/>
      <c r="NX197" s="10"/>
      <c r="NY197" s="10"/>
      <c r="NZ197" s="10"/>
      <c r="OA197" s="10"/>
      <c r="OB197" s="10"/>
      <c r="OC197" s="10"/>
      <c r="OD197" s="10"/>
      <c r="OE197" s="10"/>
      <c r="OF197" s="10"/>
      <c r="OG197" s="10"/>
      <c r="OH197" s="10"/>
      <c r="OI197" s="10"/>
      <c r="OJ197" s="10"/>
      <c r="OK197" s="10"/>
      <c r="OL197" s="10"/>
      <c r="OM197" s="10"/>
      <c r="ON197" s="10"/>
      <c r="OO197" s="10"/>
      <c r="OP197" s="10"/>
      <c r="OQ197" s="10"/>
      <c r="OR197" s="10"/>
      <c r="OS197" s="10"/>
      <c r="OT197" s="10"/>
      <c r="OU197" s="10"/>
      <c r="OV197" s="10"/>
      <c r="OW197" s="10"/>
      <c r="OX197" s="10"/>
      <c r="OY197" s="10"/>
      <c r="OZ197" s="10"/>
      <c r="PA197" s="10"/>
      <c r="PB197" s="10"/>
      <c r="PC197" s="10"/>
      <c r="PD197" s="10"/>
      <c r="PE197" s="10"/>
    </row>
    <row r="198" spans="1:421" s="23" customFormat="1" ht="24.75" customHeight="1" x14ac:dyDescent="0.2">
      <c r="A198" s="196"/>
      <c r="B198" s="197"/>
      <c r="C198" s="198"/>
      <c r="D198" s="59" t="s">
        <v>6</v>
      </c>
      <c r="E198" s="146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14"/>
      <c r="L198" s="14"/>
      <c r="M198" s="14"/>
      <c r="N198" s="5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  <c r="IU198" s="10"/>
      <c r="IV198" s="10"/>
      <c r="IW198" s="10"/>
      <c r="IX198" s="10"/>
      <c r="IY198" s="10"/>
      <c r="IZ198" s="10"/>
      <c r="JA198" s="10"/>
      <c r="JB198" s="10"/>
      <c r="JC198" s="10"/>
      <c r="JD198" s="10"/>
      <c r="JE198" s="10"/>
      <c r="JF198" s="10"/>
      <c r="JG198" s="10"/>
      <c r="JH198" s="10"/>
      <c r="JI198" s="10"/>
      <c r="JJ198" s="10"/>
      <c r="JK198" s="10"/>
      <c r="JL198" s="10"/>
      <c r="JM198" s="10"/>
      <c r="JN198" s="10"/>
      <c r="JO198" s="10"/>
      <c r="JP198" s="10"/>
      <c r="JQ198" s="10"/>
      <c r="JR198" s="10"/>
      <c r="JS198" s="10"/>
      <c r="JT198" s="10"/>
      <c r="JU198" s="10"/>
      <c r="JV198" s="10"/>
      <c r="JW198" s="10"/>
      <c r="JX198" s="10"/>
      <c r="JY198" s="10"/>
      <c r="JZ198" s="10"/>
      <c r="KA198" s="10"/>
      <c r="KB198" s="10"/>
      <c r="KC198" s="10"/>
      <c r="KD198" s="10"/>
      <c r="KE198" s="10"/>
      <c r="KF198" s="10"/>
      <c r="KG198" s="10"/>
      <c r="KH198" s="10"/>
      <c r="KI198" s="10"/>
      <c r="KJ198" s="10"/>
      <c r="KK198" s="10"/>
      <c r="KL198" s="10"/>
      <c r="KM198" s="10"/>
      <c r="KN198" s="10"/>
      <c r="KO198" s="10"/>
      <c r="KP198" s="10"/>
      <c r="KQ198" s="10"/>
      <c r="KR198" s="10"/>
      <c r="KS198" s="10"/>
      <c r="KT198" s="10"/>
      <c r="KU198" s="10"/>
      <c r="KV198" s="10"/>
      <c r="KW198" s="10"/>
      <c r="KX198" s="10"/>
      <c r="KY198" s="10"/>
      <c r="KZ198" s="10"/>
      <c r="LA198" s="10"/>
      <c r="LB198" s="10"/>
      <c r="LC198" s="10"/>
      <c r="LD198" s="10"/>
      <c r="LE198" s="10"/>
      <c r="LF198" s="10"/>
      <c r="LG198" s="10"/>
      <c r="LH198" s="10"/>
      <c r="LI198" s="10"/>
      <c r="LJ198" s="10"/>
      <c r="LK198" s="10"/>
      <c r="LL198" s="10"/>
      <c r="LM198" s="10"/>
      <c r="LN198" s="10"/>
      <c r="LO198" s="10"/>
      <c r="LP198" s="10"/>
      <c r="LQ198" s="10"/>
      <c r="LR198" s="10"/>
      <c r="LS198" s="10"/>
      <c r="LT198" s="10"/>
      <c r="LU198" s="10"/>
      <c r="LV198" s="10"/>
      <c r="LW198" s="10"/>
      <c r="LX198" s="10"/>
      <c r="LY198" s="10"/>
      <c r="LZ198" s="10"/>
      <c r="MA198" s="10"/>
      <c r="MB198" s="10"/>
      <c r="MC198" s="10"/>
      <c r="MD198" s="10"/>
      <c r="ME198" s="10"/>
      <c r="MF198" s="10"/>
      <c r="MG198" s="10"/>
      <c r="MH198" s="10"/>
      <c r="MI198" s="10"/>
      <c r="MJ198" s="10"/>
      <c r="MK198" s="10"/>
      <c r="ML198" s="10"/>
      <c r="MM198" s="10"/>
      <c r="MN198" s="10"/>
      <c r="MO198" s="10"/>
      <c r="MP198" s="10"/>
      <c r="MQ198" s="10"/>
      <c r="MR198" s="10"/>
      <c r="MS198" s="10"/>
      <c r="MT198" s="10"/>
      <c r="MU198" s="10"/>
      <c r="MV198" s="10"/>
      <c r="MW198" s="10"/>
      <c r="MX198" s="10"/>
      <c r="MY198" s="10"/>
      <c r="MZ198" s="10"/>
      <c r="NA198" s="10"/>
      <c r="NB198" s="10"/>
      <c r="NC198" s="10"/>
      <c r="ND198" s="10"/>
      <c r="NE198" s="10"/>
      <c r="NF198" s="10"/>
      <c r="NG198" s="10"/>
      <c r="NH198" s="10"/>
      <c r="NI198" s="10"/>
      <c r="NJ198" s="10"/>
      <c r="NK198" s="10"/>
      <c r="NL198" s="10"/>
      <c r="NM198" s="10"/>
      <c r="NN198" s="10"/>
      <c r="NO198" s="10"/>
      <c r="NP198" s="10"/>
      <c r="NQ198" s="10"/>
      <c r="NR198" s="10"/>
      <c r="NS198" s="10"/>
      <c r="NT198" s="10"/>
      <c r="NU198" s="10"/>
      <c r="NV198" s="10"/>
      <c r="NW198" s="10"/>
      <c r="NX198" s="10"/>
      <c r="NY198" s="10"/>
      <c r="NZ198" s="10"/>
      <c r="OA198" s="10"/>
      <c r="OB198" s="10"/>
      <c r="OC198" s="10"/>
      <c r="OD198" s="10"/>
      <c r="OE198" s="10"/>
      <c r="OF198" s="10"/>
      <c r="OG198" s="10"/>
      <c r="OH198" s="10"/>
      <c r="OI198" s="10"/>
      <c r="OJ198" s="10"/>
      <c r="OK198" s="10"/>
      <c r="OL198" s="10"/>
      <c r="OM198" s="10"/>
      <c r="ON198" s="10"/>
      <c r="OO198" s="10"/>
      <c r="OP198" s="10"/>
      <c r="OQ198" s="10"/>
      <c r="OR198" s="10"/>
      <c r="OS198" s="10"/>
      <c r="OT198" s="10"/>
      <c r="OU198" s="10"/>
      <c r="OV198" s="10"/>
      <c r="OW198" s="10"/>
      <c r="OX198" s="10"/>
      <c r="OY198" s="10"/>
      <c r="OZ198" s="10"/>
      <c r="PA198" s="10"/>
      <c r="PB198" s="10"/>
      <c r="PC198" s="10"/>
      <c r="PD198" s="10"/>
      <c r="PE198" s="10"/>
    </row>
    <row r="199" spans="1:421" s="23" customFormat="1" ht="24.75" customHeight="1" x14ac:dyDescent="0.2">
      <c r="A199" s="196"/>
      <c r="B199" s="197"/>
      <c r="C199" s="198"/>
      <c r="D199" s="59" t="s">
        <v>4</v>
      </c>
      <c r="E199" s="146">
        <v>0</v>
      </c>
      <c r="F199" s="25">
        <v>0</v>
      </c>
      <c r="G199" s="25">
        <v>0</v>
      </c>
      <c r="H199" s="25">
        <v>0</v>
      </c>
      <c r="I199" s="25">
        <v>0</v>
      </c>
      <c r="J199" s="25">
        <v>0</v>
      </c>
      <c r="K199" s="14"/>
      <c r="L199" s="14"/>
      <c r="M199" s="14"/>
      <c r="N199" s="5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  <c r="IU199" s="10"/>
      <c r="IV199" s="10"/>
      <c r="IW199" s="10"/>
      <c r="IX199" s="10"/>
      <c r="IY199" s="10"/>
      <c r="IZ199" s="10"/>
      <c r="JA199" s="10"/>
      <c r="JB199" s="10"/>
      <c r="JC199" s="10"/>
      <c r="JD199" s="10"/>
      <c r="JE199" s="10"/>
      <c r="JF199" s="10"/>
      <c r="JG199" s="10"/>
      <c r="JH199" s="10"/>
      <c r="JI199" s="10"/>
      <c r="JJ199" s="10"/>
      <c r="JK199" s="10"/>
      <c r="JL199" s="10"/>
      <c r="JM199" s="10"/>
      <c r="JN199" s="10"/>
      <c r="JO199" s="10"/>
      <c r="JP199" s="10"/>
      <c r="JQ199" s="10"/>
      <c r="JR199" s="10"/>
      <c r="JS199" s="10"/>
      <c r="JT199" s="10"/>
      <c r="JU199" s="10"/>
      <c r="JV199" s="10"/>
      <c r="JW199" s="10"/>
      <c r="JX199" s="10"/>
      <c r="JY199" s="10"/>
      <c r="JZ199" s="10"/>
      <c r="KA199" s="10"/>
      <c r="KB199" s="10"/>
      <c r="KC199" s="10"/>
      <c r="KD199" s="10"/>
      <c r="KE199" s="10"/>
      <c r="KF199" s="10"/>
      <c r="KG199" s="10"/>
      <c r="KH199" s="10"/>
      <c r="KI199" s="10"/>
      <c r="KJ199" s="10"/>
      <c r="KK199" s="10"/>
      <c r="KL199" s="10"/>
      <c r="KM199" s="10"/>
      <c r="KN199" s="10"/>
      <c r="KO199" s="10"/>
      <c r="KP199" s="10"/>
      <c r="KQ199" s="10"/>
      <c r="KR199" s="10"/>
      <c r="KS199" s="10"/>
      <c r="KT199" s="10"/>
      <c r="KU199" s="10"/>
      <c r="KV199" s="10"/>
      <c r="KW199" s="10"/>
      <c r="KX199" s="10"/>
      <c r="KY199" s="10"/>
      <c r="KZ199" s="10"/>
      <c r="LA199" s="10"/>
      <c r="LB199" s="10"/>
      <c r="LC199" s="10"/>
      <c r="LD199" s="10"/>
      <c r="LE199" s="10"/>
      <c r="LF199" s="10"/>
      <c r="LG199" s="10"/>
      <c r="LH199" s="10"/>
      <c r="LI199" s="10"/>
      <c r="LJ199" s="10"/>
      <c r="LK199" s="10"/>
      <c r="LL199" s="10"/>
      <c r="LM199" s="10"/>
      <c r="LN199" s="10"/>
      <c r="LO199" s="10"/>
      <c r="LP199" s="10"/>
      <c r="LQ199" s="10"/>
      <c r="LR199" s="10"/>
      <c r="LS199" s="10"/>
      <c r="LT199" s="10"/>
      <c r="LU199" s="10"/>
      <c r="LV199" s="10"/>
      <c r="LW199" s="10"/>
      <c r="LX199" s="10"/>
      <c r="LY199" s="10"/>
      <c r="LZ199" s="10"/>
      <c r="MA199" s="10"/>
      <c r="MB199" s="10"/>
      <c r="MC199" s="10"/>
      <c r="MD199" s="10"/>
      <c r="ME199" s="10"/>
      <c r="MF199" s="10"/>
      <c r="MG199" s="10"/>
      <c r="MH199" s="10"/>
      <c r="MI199" s="10"/>
      <c r="MJ199" s="10"/>
      <c r="MK199" s="10"/>
      <c r="ML199" s="10"/>
      <c r="MM199" s="10"/>
      <c r="MN199" s="10"/>
      <c r="MO199" s="10"/>
      <c r="MP199" s="10"/>
      <c r="MQ199" s="10"/>
      <c r="MR199" s="10"/>
      <c r="MS199" s="10"/>
      <c r="MT199" s="10"/>
      <c r="MU199" s="10"/>
      <c r="MV199" s="10"/>
      <c r="MW199" s="10"/>
      <c r="MX199" s="10"/>
      <c r="MY199" s="10"/>
      <c r="MZ199" s="10"/>
      <c r="NA199" s="10"/>
      <c r="NB199" s="10"/>
      <c r="NC199" s="10"/>
      <c r="ND199" s="10"/>
      <c r="NE199" s="10"/>
      <c r="NF199" s="10"/>
      <c r="NG199" s="10"/>
      <c r="NH199" s="10"/>
      <c r="NI199" s="10"/>
      <c r="NJ199" s="10"/>
      <c r="NK199" s="10"/>
      <c r="NL199" s="10"/>
      <c r="NM199" s="10"/>
      <c r="NN199" s="10"/>
      <c r="NO199" s="10"/>
      <c r="NP199" s="10"/>
      <c r="NQ199" s="10"/>
      <c r="NR199" s="10"/>
      <c r="NS199" s="10"/>
      <c r="NT199" s="10"/>
      <c r="NU199" s="10"/>
      <c r="NV199" s="10"/>
      <c r="NW199" s="10"/>
      <c r="NX199" s="10"/>
      <c r="NY199" s="10"/>
      <c r="NZ199" s="10"/>
      <c r="OA199" s="10"/>
      <c r="OB199" s="10"/>
      <c r="OC199" s="10"/>
      <c r="OD199" s="10"/>
      <c r="OE199" s="10"/>
      <c r="OF199" s="10"/>
      <c r="OG199" s="10"/>
      <c r="OH199" s="10"/>
      <c r="OI199" s="10"/>
      <c r="OJ199" s="10"/>
      <c r="OK199" s="10"/>
      <c r="OL199" s="10"/>
      <c r="OM199" s="10"/>
      <c r="ON199" s="10"/>
      <c r="OO199" s="10"/>
      <c r="OP199" s="10"/>
      <c r="OQ199" s="10"/>
      <c r="OR199" s="10"/>
      <c r="OS199" s="10"/>
      <c r="OT199" s="10"/>
      <c r="OU199" s="10"/>
      <c r="OV199" s="10"/>
      <c r="OW199" s="10"/>
      <c r="OX199" s="10"/>
      <c r="OY199" s="10"/>
      <c r="OZ199" s="10"/>
      <c r="PA199" s="10"/>
      <c r="PB199" s="10"/>
      <c r="PC199" s="10"/>
      <c r="PD199" s="10"/>
      <c r="PE199" s="10"/>
    </row>
    <row r="200" spans="1:421" s="23" customFormat="1" ht="31.5" customHeight="1" x14ac:dyDescent="0.2">
      <c r="A200" s="196"/>
      <c r="B200" s="197"/>
      <c r="C200" s="198"/>
      <c r="D200" s="59" t="s">
        <v>18</v>
      </c>
      <c r="E200" s="146">
        <v>0</v>
      </c>
      <c r="F200" s="25">
        <v>0</v>
      </c>
      <c r="G200" s="25">
        <v>0</v>
      </c>
      <c r="H200" s="25">
        <v>0</v>
      </c>
      <c r="I200" s="25">
        <v>0</v>
      </c>
      <c r="J200" s="25">
        <v>0</v>
      </c>
      <c r="K200" s="14"/>
      <c r="L200" s="14"/>
      <c r="M200" s="14"/>
      <c r="N200" s="5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  <c r="IU200" s="10"/>
      <c r="IV200" s="10"/>
      <c r="IW200" s="10"/>
      <c r="IX200" s="10"/>
      <c r="IY200" s="10"/>
      <c r="IZ200" s="10"/>
      <c r="JA200" s="10"/>
      <c r="JB200" s="10"/>
      <c r="JC200" s="10"/>
      <c r="JD200" s="10"/>
      <c r="JE200" s="10"/>
      <c r="JF200" s="10"/>
      <c r="JG200" s="10"/>
      <c r="JH200" s="10"/>
      <c r="JI200" s="10"/>
      <c r="JJ200" s="10"/>
      <c r="JK200" s="10"/>
      <c r="JL200" s="10"/>
      <c r="JM200" s="10"/>
      <c r="JN200" s="10"/>
      <c r="JO200" s="10"/>
      <c r="JP200" s="10"/>
      <c r="JQ200" s="10"/>
      <c r="JR200" s="10"/>
      <c r="JS200" s="10"/>
      <c r="JT200" s="10"/>
      <c r="JU200" s="10"/>
      <c r="JV200" s="10"/>
      <c r="JW200" s="10"/>
      <c r="JX200" s="10"/>
      <c r="JY200" s="10"/>
      <c r="JZ200" s="10"/>
      <c r="KA200" s="10"/>
      <c r="KB200" s="10"/>
      <c r="KC200" s="10"/>
      <c r="KD200" s="10"/>
      <c r="KE200" s="10"/>
      <c r="KF200" s="10"/>
      <c r="KG200" s="10"/>
      <c r="KH200" s="10"/>
      <c r="KI200" s="10"/>
      <c r="KJ200" s="10"/>
      <c r="KK200" s="10"/>
      <c r="KL200" s="10"/>
      <c r="KM200" s="10"/>
      <c r="KN200" s="10"/>
      <c r="KO200" s="10"/>
      <c r="KP200" s="10"/>
      <c r="KQ200" s="10"/>
      <c r="KR200" s="10"/>
      <c r="KS200" s="10"/>
      <c r="KT200" s="10"/>
      <c r="KU200" s="10"/>
      <c r="KV200" s="10"/>
      <c r="KW200" s="10"/>
      <c r="KX200" s="10"/>
      <c r="KY200" s="10"/>
      <c r="KZ200" s="10"/>
      <c r="LA200" s="10"/>
      <c r="LB200" s="10"/>
      <c r="LC200" s="10"/>
      <c r="LD200" s="10"/>
      <c r="LE200" s="10"/>
      <c r="LF200" s="10"/>
      <c r="LG200" s="10"/>
      <c r="LH200" s="10"/>
      <c r="LI200" s="10"/>
      <c r="LJ200" s="10"/>
      <c r="LK200" s="10"/>
      <c r="LL200" s="10"/>
      <c r="LM200" s="10"/>
      <c r="LN200" s="10"/>
      <c r="LO200" s="10"/>
      <c r="LP200" s="10"/>
      <c r="LQ200" s="10"/>
      <c r="LR200" s="10"/>
      <c r="LS200" s="10"/>
      <c r="LT200" s="10"/>
      <c r="LU200" s="10"/>
      <c r="LV200" s="10"/>
      <c r="LW200" s="10"/>
      <c r="LX200" s="10"/>
      <c r="LY200" s="10"/>
      <c r="LZ200" s="10"/>
      <c r="MA200" s="10"/>
      <c r="MB200" s="10"/>
      <c r="MC200" s="10"/>
      <c r="MD200" s="10"/>
      <c r="ME200" s="10"/>
      <c r="MF200" s="10"/>
      <c r="MG200" s="10"/>
      <c r="MH200" s="10"/>
      <c r="MI200" s="10"/>
      <c r="MJ200" s="10"/>
      <c r="MK200" s="10"/>
      <c r="ML200" s="10"/>
      <c r="MM200" s="10"/>
      <c r="MN200" s="10"/>
      <c r="MO200" s="10"/>
      <c r="MP200" s="10"/>
      <c r="MQ200" s="10"/>
      <c r="MR200" s="10"/>
      <c r="MS200" s="10"/>
      <c r="MT200" s="10"/>
      <c r="MU200" s="10"/>
      <c r="MV200" s="10"/>
      <c r="MW200" s="10"/>
      <c r="MX200" s="10"/>
      <c r="MY200" s="10"/>
      <c r="MZ200" s="10"/>
      <c r="NA200" s="10"/>
      <c r="NB200" s="10"/>
      <c r="NC200" s="10"/>
      <c r="ND200" s="10"/>
      <c r="NE200" s="10"/>
      <c r="NF200" s="10"/>
      <c r="NG200" s="10"/>
      <c r="NH200" s="10"/>
      <c r="NI200" s="10"/>
      <c r="NJ200" s="10"/>
      <c r="NK200" s="10"/>
      <c r="NL200" s="10"/>
      <c r="NM200" s="10"/>
      <c r="NN200" s="10"/>
      <c r="NO200" s="10"/>
      <c r="NP200" s="10"/>
      <c r="NQ200" s="10"/>
      <c r="NR200" s="10"/>
      <c r="NS200" s="10"/>
      <c r="NT200" s="10"/>
      <c r="NU200" s="10"/>
      <c r="NV200" s="10"/>
      <c r="NW200" s="10"/>
      <c r="NX200" s="10"/>
      <c r="NY200" s="10"/>
      <c r="NZ200" s="10"/>
      <c r="OA200" s="10"/>
      <c r="OB200" s="10"/>
      <c r="OC200" s="10"/>
      <c r="OD200" s="10"/>
      <c r="OE200" s="10"/>
      <c r="OF200" s="10"/>
      <c r="OG200" s="10"/>
      <c r="OH200" s="10"/>
      <c r="OI200" s="10"/>
      <c r="OJ200" s="10"/>
      <c r="OK200" s="10"/>
      <c r="OL200" s="10"/>
      <c r="OM200" s="10"/>
      <c r="ON200" s="10"/>
      <c r="OO200" s="10"/>
      <c r="OP200" s="10"/>
      <c r="OQ200" s="10"/>
      <c r="OR200" s="10"/>
      <c r="OS200" s="10"/>
      <c r="OT200" s="10"/>
      <c r="OU200" s="10"/>
      <c r="OV200" s="10"/>
      <c r="OW200" s="10"/>
      <c r="OX200" s="10"/>
      <c r="OY200" s="10"/>
      <c r="OZ200" s="10"/>
      <c r="PA200" s="10"/>
      <c r="PB200" s="10"/>
      <c r="PC200" s="10"/>
      <c r="PD200" s="10"/>
      <c r="PE200" s="10"/>
    </row>
    <row r="201" spans="1:421" s="23" customFormat="1" ht="24.75" customHeight="1" x14ac:dyDescent="0.2">
      <c r="A201" s="196"/>
      <c r="B201" s="197"/>
      <c r="C201" s="198"/>
      <c r="D201" s="59" t="s">
        <v>19</v>
      </c>
      <c r="E201" s="146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14"/>
      <c r="L201" s="14"/>
      <c r="M201" s="14"/>
      <c r="N201" s="5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  <c r="IU201" s="10"/>
      <c r="IV201" s="10"/>
      <c r="IW201" s="10"/>
      <c r="IX201" s="10"/>
      <c r="IY201" s="10"/>
      <c r="IZ201" s="10"/>
      <c r="JA201" s="10"/>
      <c r="JB201" s="10"/>
      <c r="JC201" s="10"/>
      <c r="JD201" s="10"/>
      <c r="JE201" s="10"/>
      <c r="JF201" s="10"/>
      <c r="JG201" s="10"/>
      <c r="JH201" s="10"/>
      <c r="JI201" s="10"/>
      <c r="JJ201" s="10"/>
      <c r="JK201" s="10"/>
      <c r="JL201" s="10"/>
      <c r="JM201" s="10"/>
      <c r="JN201" s="10"/>
      <c r="JO201" s="10"/>
      <c r="JP201" s="10"/>
      <c r="JQ201" s="10"/>
      <c r="JR201" s="10"/>
      <c r="JS201" s="10"/>
      <c r="JT201" s="10"/>
      <c r="JU201" s="10"/>
      <c r="JV201" s="10"/>
      <c r="JW201" s="10"/>
      <c r="JX201" s="10"/>
      <c r="JY201" s="10"/>
      <c r="JZ201" s="10"/>
      <c r="KA201" s="10"/>
      <c r="KB201" s="10"/>
      <c r="KC201" s="10"/>
      <c r="KD201" s="10"/>
      <c r="KE201" s="10"/>
      <c r="KF201" s="10"/>
      <c r="KG201" s="10"/>
      <c r="KH201" s="10"/>
      <c r="KI201" s="10"/>
      <c r="KJ201" s="10"/>
      <c r="KK201" s="10"/>
      <c r="KL201" s="10"/>
      <c r="KM201" s="10"/>
      <c r="KN201" s="10"/>
      <c r="KO201" s="10"/>
      <c r="KP201" s="10"/>
      <c r="KQ201" s="10"/>
      <c r="KR201" s="10"/>
      <c r="KS201" s="10"/>
      <c r="KT201" s="10"/>
      <c r="KU201" s="10"/>
      <c r="KV201" s="10"/>
      <c r="KW201" s="10"/>
      <c r="KX201" s="10"/>
      <c r="KY201" s="10"/>
      <c r="KZ201" s="10"/>
      <c r="LA201" s="10"/>
      <c r="LB201" s="10"/>
      <c r="LC201" s="10"/>
      <c r="LD201" s="10"/>
      <c r="LE201" s="10"/>
      <c r="LF201" s="10"/>
      <c r="LG201" s="10"/>
      <c r="LH201" s="10"/>
      <c r="LI201" s="10"/>
      <c r="LJ201" s="10"/>
      <c r="LK201" s="10"/>
      <c r="LL201" s="10"/>
      <c r="LM201" s="10"/>
      <c r="LN201" s="10"/>
      <c r="LO201" s="10"/>
      <c r="LP201" s="10"/>
      <c r="LQ201" s="10"/>
      <c r="LR201" s="10"/>
      <c r="LS201" s="10"/>
      <c r="LT201" s="10"/>
      <c r="LU201" s="10"/>
      <c r="LV201" s="10"/>
      <c r="LW201" s="10"/>
      <c r="LX201" s="10"/>
      <c r="LY201" s="10"/>
      <c r="LZ201" s="10"/>
      <c r="MA201" s="10"/>
      <c r="MB201" s="10"/>
      <c r="MC201" s="10"/>
      <c r="MD201" s="10"/>
      <c r="ME201" s="10"/>
      <c r="MF201" s="10"/>
      <c r="MG201" s="10"/>
      <c r="MH201" s="10"/>
      <c r="MI201" s="10"/>
      <c r="MJ201" s="10"/>
      <c r="MK201" s="10"/>
      <c r="ML201" s="10"/>
      <c r="MM201" s="10"/>
      <c r="MN201" s="10"/>
      <c r="MO201" s="10"/>
      <c r="MP201" s="10"/>
      <c r="MQ201" s="10"/>
      <c r="MR201" s="10"/>
      <c r="MS201" s="10"/>
      <c r="MT201" s="10"/>
      <c r="MU201" s="10"/>
      <c r="MV201" s="10"/>
      <c r="MW201" s="10"/>
      <c r="MX201" s="10"/>
      <c r="MY201" s="10"/>
      <c r="MZ201" s="10"/>
      <c r="NA201" s="10"/>
      <c r="NB201" s="10"/>
      <c r="NC201" s="10"/>
      <c r="ND201" s="10"/>
      <c r="NE201" s="10"/>
      <c r="NF201" s="10"/>
      <c r="NG201" s="10"/>
      <c r="NH201" s="10"/>
      <c r="NI201" s="10"/>
      <c r="NJ201" s="10"/>
      <c r="NK201" s="10"/>
      <c r="NL201" s="10"/>
      <c r="NM201" s="10"/>
      <c r="NN201" s="10"/>
      <c r="NO201" s="10"/>
      <c r="NP201" s="10"/>
      <c r="NQ201" s="10"/>
      <c r="NR201" s="10"/>
      <c r="NS201" s="10"/>
      <c r="NT201" s="10"/>
      <c r="NU201" s="10"/>
      <c r="NV201" s="10"/>
      <c r="NW201" s="10"/>
      <c r="NX201" s="10"/>
      <c r="NY201" s="10"/>
      <c r="NZ201" s="10"/>
      <c r="OA201" s="10"/>
      <c r="OB201" s="10"/>
      <c r="OC201" s="10"/>
      <c r="OD201" s="10"/>
      <c r="OE201" s="10"/>
      <c r="OF201" s="10"/>
      <c r="OG201" s="10"/>
      <c r="OH201" s="10"/>
      <c r="OI201" s="10"/>
      <c r="OJ201" s="10"/>
      <c r="OK201" s="10"/>
      <c r="OL201" s="10"/>
      <c r="OM201" s="10"/>
      <c r="ON201" s="10"/>
      <c r="OO201" s="10"/>
      <c r="OP201" s="10"/>
      <c r="OQ201" s="10"/>
      <c r="OR201" s="10"/>
      <c r="OS201" s="10"/>
      <c r="OT201" s="10"/>
      <c r="OU201" s="10"/>
      <c r="OV201" s="10"/>
      <c r="OW201" s="10"/>
      <c r="OX201" s="10"/>
      <c r="OY201" s="10"/>
      <c r="OZ201" s="10"/>
      <c r="PA201" s="10"/>
      <c r="PB201" s="10"/>
      <c r="PC201" s="10"/>
      <c r="PD201" s="10"/>
      <c r="PE201" s="10"/>
    </row>
    <row r="202" spans="1:421" s="23" customFormat="1" ht="24.75" customHeight="1" x14ac:dyDescent="0.2">
      <c r="A202" s="199"/>
      <c r="B202" s="200"/>
      <c r="C202" s="201"/>
      <c r="D202" s="59" t="s">
        <v>7</v>
      </c>
      <c r="E202" s="146">
        <v>0</v>
      </c>
      <c r="F202" s="25">
        <v>0</v>
      </c>
      <c r="G202" s="25">
        <v>0</v>
      </c>
      <c r="H202" s="25">
        <v>0</v>
      </c>
      <c r="I202" s="25">
        <v>0</v>
      </c>
      <c r="J202" s="25">
        <v>0</v>
      </c>
      <c r="K202" s="14"/>
      <c r="L202" s="14"/>
      <c r="M202" s="14"/>
      <c r="N202" s="5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  <c r="IU202" s="10"/>
      <c r="IV202" s="10"/>
      <c r="IW202" s="10"/>
      <c r="IX202" s="10"/>
      <c r="IY202" s="10"/>
      <c r="IZ202" s="10"/>
      <c r="JA202" s="10"/>
      <c r="JB202" s="10"/>
      <c r="JC202" s="10"/>
      <c r="JD202" s="10"/>
      <c r="JE202" s="10"/>
      <c r="JF202" s="10"/>
      <c r="JG202" s="10"/>
      <c r="JH202" s="10"/>
      <c r="JI202" s="10"/>
      <c r="JJ202" s="10"/>
      <c r="JK202" s="10"/>
      <c r="JL202" s="10"/>
      <c r="JM202" s="10"/>
      <c r="JN202" s="10"/>
      <c r="JO202" s="10"/>
      <c r="JP202" s="10"/>
      <c r="JQ202" s="10"/>
      <c r="JR202" s="10"/>
      <c r="JS202" s="10"/>
      <c r="JT202" s="10"/>
      <c r="JU202" s="10"/>
      <c r="JV202" s="10"/>
      <c r="JW202" s="10"/>
      <c r="JX202" s="10"/>
      <c r="JY202" s="10"/>
      <c r="JZ202" s="10"/>
      <c r="KA202" s="10"/>
      <c r="KB202" s="10"/>
      <c r="KC202" s="10"/>
      <c r="KD202" s="10"/>
      <c r="KE202" s="10"/>
      <c r="KF202" s="10"/>
      <c r="KG202" s="10"/>
      <c r="KH202" s="10"/>
      <c r="KI202" s="10"/>
      <c r="KJ202" s="10"/>
      <c r="KK202" s="10"/>
      <c r="KL202" s="10"/>
      <c r="KM202" s="10"/>
      <c r="KN202" s="10"/>
      <c r="KO202" s="10"/>
      <c r="KP202" s="10"/>
      <c r="KQ202" s="10"/>
      <c r="KR202" s="10"/>
      <c r="KS202" s="10"/>
      <c r="KT202" s="10"/>
      <c r="KU202" s="10"/>
      <c r="KV202" s="10"/>
      <c r="KW202" s="10"/>
      <c r="KX202" s="10"/>
      <c r="KY202" s="10"/>
      <c r="KZ202" s="10"/>
      <c r="LA202" s="10"/>
      <c r="LB202" s="10"/>
      <c r="LC202" s="10"/>
      <c r="LD202" s="10"/>
      <c r="LE202" s="10"/>
      <c r="LF202" s="10"/>
      <c r="LG202" s="10"/>
      <c r="LH202" s="10"/>
      <c r="LI202" s="10"/>
      <c r="LJ202" s="10"/>
      <c r="LK202" s="10"/>
      <c r="LL202" s="10"/>
      <c r="LM202" s="10"/>
      <c r="LN202" s="10"/>
      <c r="LO202" s="10"/>
      <c r="LP202" s="10"/>
      <c r="LQ202" s="10"/>
      <c r="LR202" s="10"/>
      <c r="LS202" s="10"/>
      <c r="LT202" s="10"/>
      <c r="LU202" s="10"/>
      <c r="LV202" s="10"/>
      <c r="LW202" s="10"/>
      <c r="LX202" s="10"/>
      <c r="LY202" s="10"/>
      <c r="LZ202" s="10"/>
      <c r="MA202" s="10"/>
      <c r="MB202" s="10"/>
      <c r="MC202" s="10"/>
      <c r="MD202" s="10"/>
      <c r="ME202" s="10"/>
      <c r="MF202" s="10"/>
      <c r="MG202" s="10"/>
      <c r="MH202" s="10"/>
      <c r="MI202" s="10"/>
      <c r="MJ202" s="10"/>
      <c r="MK202" s="10"/>
      <c r="ML202" s="10"/>
      <c r="MM202" s="10"/>
      <c r="MN202" s="10"/>
      <c r="MO202" s="10"/>
      <c r="MP202" s="10"/>
      <c r="MQ202" s="10"/>
      <c r="MR202" s="10"/>
      <c r="MS202" s="10"/>
      <c r="MT202" s="10"/>
      <c r="MU202" s="10"/>
      <c r="MV202" s="10"/>
      <c r="MW202" s="10"/>
      <c r="MX202" s="10"/>
      <c r="MY202" s="10"/>
      <c r="MZ202" s="10"/>
      <c r="NA202" s="10"/>
      <c r="NB202" s="10"/>
      <c r="NC202" s="10"/>
      <c r="ND202" s="10"/>
      <c r="NE202" s="10"/>
      <c r="NF202" s="10"/>
      <c r="NG202" s="10"/>
      <c r="NH202" s="10"/>
      <c r="NI202" s="10"/>
      <c r="NJ202" s="10"/>
      <c r="NK202" s="10"/>
      <c r="NL202" s="10"/>
      <c r="NM202" s="10"/>
      <c r="NN202" s="10"/>
      <c r="NO202" s="10"/>
      <c r="NP202" s="10"/>
      <c r="NQ202" s="10"/>
      <c r="NR202" s="10"/>
      <c r="NS202" s="10"/>
      <c r="NT202" s="10"/>
      <c r="NU202" s="10"/>
      <c r="NV202" s="10"/>
      <c r="NW202" s="10"/>
      <c r="NX202" s="10"/>
      <c r="NY202" s="10"/>
      <c r="NZ202" s="10"/>
      <c r="OA202" s="10"/>
      <c r="OB202" s="10"/>
      <c r="OC202" s="10"/>
      <c r="OD202" s="10"/>
      <c r="OE202" s="10"/>
      <c r="OF202" s="10"/>
      <c r="OG202" s="10"/>
      <c r="OH202" s="10"/>
      <c r="OI202" s="10"/>
      <c r="OJ202" s="10"/>
      <c r="OK202" s="10"/>
      <c r="OL202" s="10"/>
      <c r="OM202" s="10"/>
      <c r="ON202" s="10"/>
      <c r="OO202" s="10"/>
      <c r="OP202" s="10"/>
      <c r="OQ202" s="10"/>
      <c r="OR202" s="10"/>
      <c r="OS202" s="10"/>
      <c r="OT202" s="10"/>
      <c r="OU202" s="10"/>
      <c r="OV202" s="10"/>
      <c r="OW202" s="10"/>
      <c r="OX202" s="10"/>
      <c r="OY202" s="10"/>
      <c r="OZ202" s="10"/>
      <c r="PA202" s="10"/>
      <c r="PB202" s="10"/>
      <c r="PC202" s="10"/>
      <c r="PD202" s="10"/>
      <c r="PE202" s="10"/>
    </row>
    <row r="203" spans="1:421" s="23" customFormat="1" ht="24.75" customHeight="1" x14ac:dyDescent="0.2">
      <c r="A203" s="193" t="s">
        <v>29</v>
      </c>
      <c r="B203" s="194"/>
      <c r="C203" s="195"/>
      <c r="D203" s="58" t="s">
        <v>1</v>
      </c>
      <c r="E203" s="145">
        <f>E188</f>
        <v>715117.73366000003</v>
      </c>
      <c r="F203" s="38">
        <f t="shared" ref="E203:J209" si="46">F188</f>
        <v>81633.029790000001</v>
      </c>
      <c r="G203" s="38">
        <f t="shared" si="46"/>
        <v>99447.873590000003</v>
      </c>
      <c r="H203" s="38">
        <f t="shared" si="46"/>
        <v>81450.053279999993</v>
      </c>
      <c r="I203" s="38">
        <f t="shared" si="46"/>
        <v>89021.475000000006</v>
      </c>
      <c r="J203" s="38">
        <f t="shared" si="46"/>
        <v>363565.30200000003</v>
      </c>
      <c r="K203" s="14"/>
      <c r="L203" s="14"/>
      <c r="M203" s="14"/>
      <c r="N203" s="5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  <c r="IU203" s="10"/>
      <c r="IV203" s="10"/>
      <c r="IW203" s="10"/>
      <c r="IX203" s="10"/>
      <c r="IY203" s="10"/>
      <c r="IZ203" s="10"/>
      <c r="JA203" s="10"/>
      <c r="JB203" s="10"/>
      <c r="JC203" s="10"/>
      <c r="JD203" s="10"/>
      <c r="JE203" s="10"/>
      <c r="JF203" s="10"/>
      <c r="JG203" s="10"/>
      <c r="JH203" s="10"/>
      <c r="JI203" s="10"/>
      <c r="JJ203" s="10"/>
      <c r="JK203" s="10"/>
      <c r="JL203" s="10"/>
      <c r="JM203" s="10"/>
      <c r="JN203" s="10"/>
      <c r="JO203" s="10"/>
      <c r="JP203" s="10"/>
      <c r="JQ203" s="10"/>
      <c r="JR203" s="10"/>
      <c r="JS203" s="10"/>
      <c r="JT203" s="10"/>
      <c r="JU203" s="10"/>
      <c r="JV203" s="10"/>
      <c r="JW203" s="10"/>
      <c r="JX203" s="10"/>
      <c r="JY203" s="10"/>
      <c r="JZ203" s="10"/>
      <c r="KA203" s="10"/>
      <c r="KB203" s="10"/>
      <c r="KC203" s="10"/>
      <c r="KD203" s="10"/>
      <c r="KE203" s="10"/>
      <c r="KF203" s="10"/>
      <c r="KG203" s="10"/>
      <c r="KH203" s="10"/>
      <c r="KI203" s="10"/>
      <c r="KJ203" s="10"/>
      <c r="KK203" s="10"/>
      <c r="KL203" s="10"/>
      <c r="KM203" s="10"/>
      <c r="KN203" s="10"/>
      <c r="KO203" s="10"/>
      <c r="KP203" s="10"/>
      <c r="KQ203" s="10"/>
      <c r="KR203" s="10"/>
      <c r="KS203" s="10"/>
      <c r="KT203" s="10"/>
      <c r="KU203" s="10"/>
      <c r="KV203" s="10"/>
      <c r="KW203" s="10"/>
      <c r="KX203" s="10"/>
      <c r="KY203" s="10"/>
      <c r="KZ203" s="10"/>
      <c r="LA203" s="10"/>
      <c r="LB203" s="10"/>
      <c r="LC203" s="10"/>
      <c r="LD203" s="10"/>
      <c r="LE203" s="10"/>
      <c r="LF203" s="10"/>
      <c r="LG203" s="10"/>
      <c r="LH203" s="10"/>
      <c r="LI203" s="10"/>
      <c r="LJ203" s="10"/>
      <c r="LK203" s="10"/>
      <c r="LL203" s="10"/>
      <c r="LM203" s="10"/>
      <c r="LN203" s="10"/>
      <c r="LO203" s="10"/>
      <c r="LP203" s="10"/>
      <c r="LQ203" s="10"/>
      <c r="LR203" s="10"/>
      <c r="LS203" s="10"/>
      <c r="LT203" s="10"/>
      <c r="LU203" s="10"/>
      <c r="LV203" s="10"/>
      <c r="LW203" s="10"/>
      <c r="LX203" s="10"/>
      <c r="LY203" s="10"/>
      <c r="LZ203" s="10"/>
      <c r="MA203" s="10"/>
      <c r="MB203" s="10"/>
      <c r="MC203" s="10"/>
      <c r="MD203" s="10"/>
      <c r="ME203" s="10"/>
      <c r="MF203" s="10"/>
      <c r="MG203" s="10"/>
      <c r="MH203" s="10"/>
      <c r="MI203" s="10"/>
      <c r="MJ203" s="10"/>
      <c r="MK203" s="10"/>
      <c r="ML203" s="10"/>
      <c r="MM203" s="10"/>
      <c r="MN203" s="10"/>
      <c r="MO203" s="10"/>
      <c r="MP203" s="10"/>
      <c r="MQ203" s="10"/>
      <c r="MR203" s="10"/>
      <c r="MS203" s="10"/>
      <c r="MT203" s="10"/>
      <c r="MU203" s="10"/>
      <c r="MV203" s="10"/>
      <c r="MW203" s="10"/>
      <c r="MX203" s="10"/>
      <c r="MY203" s="10"/>
      <c r="MZ203" s="10"/>
      <c r="NA203" s="10"/>
      <c r="NB203" s="10"/>
      <c r="NC203" s="10"/>
      <c r="ND203" s="10"/>
      <c r="NE203" s="10"/>
      <c r="NF203" s="10"/>
      <c r="NG203" s="10"/>
      <c r="NH203" s="10"/>
      <c r="NI203" s="10"/>
      <c r="NJ203" s="10"/>
      <c r="NK203" s="10"/>
      <c r="NL203" s="10"/>
      <c r="NM203" s="10"/>
      <c r="NN203" s="10"/>
      <c r="NO203" s="10"/>
      <c r="NP203" s="10"/>
      <c r="NQ203" s="10"/>
      <c r="NR203" s="10"/>
      <c r="NS203" s="10"/>
      <c r="NT203" s="10"/>
      <c r="NU203" s="10"/>
      <c r="NV203" s="10"/>
      <c r="NW203" s="10"/>
      <c r="NX203" s="10"/>
      <c r="NY203" s="10"/>
      <c r="NZ203" s="10"/>
      <c r="OA203" s="10"/>
      <c r="OB203" s="10"/>
      <c r="OC203" s="10"/>
      <c r="OD203" s="10"/>
      <c r="OE203" s="10"/>
      <c r="OF203" s="10"/>
      <c r="OG203" s="10"/>
      <c r="OH203" s="10"/>
      <c r="OI203" s="10"/>
      <c r="OJ203" s="10"/>
      <c r="OK203" s="10"/>
      <c r="OL203" s="10"/>
      <c r="OM203" s="10"/>
      <c r="ON203" s="10"/>
      <c r="OO203" s="10"/>
      <c r="OP203" s="10"/>
      <c r="OQ203" s="10"/>
      <c r="OR203" s="10"/>
      <c r="OS203" s="10"/>
      <c r="OT203" s="10"/>
      <c r="OU203" s="10"/>
      <c r="OV203" s="10"/>
      <c r="OW203" s="10"/>
      <c r="OX203" s="10"/>
      <c r="OY203" s="10"/>
      <c r="OZ203" s="10"/>
      <c r="PA203" s="10"/>
      <c r="PB203" s="10"/>
      <c r="PC203" s="10"/>
      <c r="PD203" s="10"/>
      <c r="PE203" s="10"/>
    </row>
    <row r="204" spans="1:421" s="23" customFormat="1" ht="24.75" customHeight="1" x14ac:dyDescent="0.2">
      <c r="A204" s="196"/>
      <c r="B204" s="197"/>
      <c r="C204" s="198"/>
      <c r="D204" s="59" t="s">
        <v>2</v>
      </c>
      <c r="E204" s="146">
        <f t="shared" si="46"/>
        <v>0</v>
      </c>
      <c r="F204" s="25">
        <f t="shared" si="46"/>
        <v>0</v>
      </c>
      <c r="G204" s="25">
        <f t="shared" si="46"/>
        <v>0</v>
      </c>
      <c r="H204" s="25">
        <f t="shared" si="46"/>
        <v>0</v>
      </c>
      <c r="I204" s="25">
        <f t="shared" si="46"/>
        <v>0</v>
      </c>
      <c r="J204" s="25">
        <f t="shared" si="46"/>
        <v>0</v>
      </c>
      <c r="K204" s="14"/>
      <c r="L204" s="14"/>
      <c r="M204" s="14"/>
      <c r="N204" s="5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  <c r="IU204" s="10"/>
      <c r="IV204" s="10"/>
      <c r="IW204" s="10"/>
      <c r="IX204" s="10"/>
      <c r="IY204" s="10"/>
      <c r="IZ204" s="10"/>
      <c r="JA204" s="10"/>
      <c r="JB204" s="10"/>
      <c r="JC204" s="10"/>
      <c r="JD204" s="10"/>
      <c r="JE204" s="10"/>
      <c r="JF204" s="10"/>
      <c r="JG204" s="10"/>
      <c r="JH204" s="10"/>
      <c r="JI204" s="10"/>
      <c r="JJ204" s="10"/>
      <c r="JK204" s="10"/>
      <c r="JL204" s="10"/>
      <c r="JM204" s="10"/>
      <c r="JN204" s="10"/>
      <c r="JO204" s="10"/>
      <c r="JP204" s="10"/>
      <c r="JQ204" s="10"/>
      <c r="JR204" s="10"/>
      <c r="JS204" s="10"/>
      <c r="JT204" s="10"/>
      <c r="JU204" s="10"/>
      <c r="JV204" s="10"/>
      <c r="JW204" s="10"/>
      <c r="JX204" s="10"/>
      <c r="JY204" s="10"/>
      <c r="JZ204" s="10"/>
      <c r="KA204" s="10"/>
      <c r="KB204" s="10"/>
      <c r="KC204" s="10"/>
      <c r="KD204" s="10"/>
      <c r="KE204" s="10"/>
      <c r="KF204" s="10"/>
      <c r="KG204" s="10"/>
      <c r="KH204" s="10"/>
      <c r="KI204" s="10"/>
      <c r="KJ204" s="10"/>
      <c r="KK204" s="10"/>
      <c r="KL204" s="10"/>
      <c r="KM204" s="10"/>
      <c r="KN204" s="10"/>
      <c r="KO204" s="10"/>
      <c r="KP204" s="10"/>
      <c r="KQ204" s="10"/>
      <c r="KR204" s="10"/>
      <c r="KS204" s="10"/>
      <c r="KT204" s="10"/>
      <c r="KU204" s="10"/>
      <c r="KV204" s="10"/>
      <c r="KW204" s="10"/>
      <c r="KX204" s="10"/>
      <c r="KY204" s="10"/>
      <c r="KZ204" s="10"/>
      <c r="LA204" s="10"/>
      <c r="LB204" s="10"/>
      <c r="LC204" s="10"/>
      <c r="LD204" s="10"/>
      <c r="LE204" s="10"/>
      <c r="LF204" s="10"/>
      <c r="LG204" s="10"/>
      <c r="LH204" s="10"/>
      <c r="LI204" s="10"/>
      <c r="LJ204" s="10"/>
      <c r="LK204" s="10"/>
      <c r="LL204" s="10"/>
      <c r="LM204" s="10"/>
      <c r="LN204" s="10"/>
      <c r="LO204" s="10"/>
      <c r="LP204" s="10"/>
      <c r="LQ204" s="10"/>
      <c r="LR204" s="10"/>
      <c r="LS204" s="10"/>
      <c r="LT204" s="10"/>
      <c r="LU204" s="10"/>
      <c r="LV204" s="10"/>
      <c r="LW204" s="10"/>
      <c r="LX204" s="10"/>
      <c r="LY204" s="10"/>
      <c r="LZ204" s="10"/>
      <c r="MA204" s="10"/>
      <c r="MB204" s="10"/>
      <c r="MC204" s="10"/>
      <c r="MD204" s="10"/>
      <c r="ME204" s="10"/>
      <c r="MF204" s="10"/>
      <c r="MG204" s="10"/>
      <c r="MH204" s="10"/>
      <c r="MI204" s="10"/>
      <c r="MJ204" s="10"/>
      <c r="MK204" s="10"/>
      <c r="ML204" s="10"/>
      <c r="MM204" s="10"/>
      <c r="MN204" s="10"/>
      <c r="MO204" s="10"/>
      <c r="MP204" s="10"/>
      <c r="MQ204" s="10"/>
      <c r="MR204" s="10"/>
      <c r="MS204" s="10"/>
      <c r="MT204" s="10"/>
      <c r="MU204" s="10"/>
      <c r="MV204" s="10"/>
      <c r="MW204" s="10"/>
      <c r="MX204" s="10"/>
      <c r="MY204" s="10"/>
      <c r="MZ204" s="10"/>
      <c r="NA204" s="10"/>
      <c r="NB204" s="10"/>
      <c r="NC204" s="10"/>
      <c r="ND204" s="10"/>
      <c r="NE204" s="10"/>
      <c r="NF204" s="10"/>
      <c r="NG204" s="10"/>
      <c r="NH204" s="10"/>
      <c r="NI204" s="10"/>
      <c r="NJ204" s="10"/>
      <c r="NK204" s="10"/>
      <c r="NL204" s="10"/>
      <c r="NM204" s="10"/>
      <c r="NN204" s="10"/>
      <c r="NO204" s="10"/>
      <c r="NP204" s="10"/>
      <c r="NQ204" s="10"/>
      <c r="NR204" s="10"/>
      <c r="NS204" s="10"/>
      <c r="NT204" s="10"/>
      <c r="NU204" s="10"/>
      <c r="NV204" s="10"/>
      <c r="NW204" s="10"/>
      <c r="NX204" s="10"/>
      <c r="NY204" s="10"/>
      <c r="NZ204" s="10"/>
      <c r="OA204" s="10"/>
      <c r="OB204" s="10"/>
      <c r="OC204" s="10"/>
      <c r="OD204" s="10"/>
      <c r="OE204" s="10"/>
      <c r="OF204" s="10"/>
      <c r="OG204" s="10"/>
      <c r="OH204" s="10"/>
      <c r="OI204" s="10"/>
      <c r="OJ204" s="10"/>
      <c r="OK204" s="10"/>
      <c r="OL204" s="10"/>
      <c r="OM204" s="10"/>
      <c r="ON204" s="10"/>
      <c r="OO204" s="10"/>
      <c r="OP204" s="10"/>
      <c r="OQ204" s="10"/>
      <c r="OR204" s="10"/>
      <c r="OS204" s="10"/>
      <c r="OT204" s="10"/>
      <c r="OU204" s="10"/>
      <c r="OV204" s="10"/>
      <c r="OW204" s="10"/>
      <c r="OX204" s="10"/>
      <c r="OY204" s="10"/>
      <c r="OZ204" s="10"/>
      <c r="PA204" s="10"/>
      <c r="PB204" s="10"/>
      <c r="PC204" s="10"/>
      <c r="PD204" s="10"/>
      <c r="PE204" s="10"/>
    </row>
    <row r="205" spans="1:421" s="23" customFormat="1" ht="24.75" customHeight="1" x14ac:dyDescent="0.2">
      <c r="A205" s="196"/>
      <c r="B205" s="197"/>
      <c r="C205" s="198"/>
      <c r="D205" s="59" t="s">
        <v>6</v>
      </c>
      <c r="E205" s="146">
        <f t="shared" si="46"/>
        <v>4892.4969999999994</v>
      </c>
      <c r="F205" s="25">
        <f t="shared" si="46"/>
        <v>0</v>
      </c>
      <c r="G205" s="25">
        <f t="shared" si="46"/>
        <v>4892.4969999999994</v>
      </c>
      <c r="H205" s="25">
        <f t="shared" si="46"/>
        <v>0</v>
      </c>
      <c r="I205" s="25">
        <f t="shared" si="46"/>
        <v>0</v>
      </c>
      <c r="J205" s="25">
        <f t="shared" si="46"/>
        <v>0</v>
      </c>
      <c r="K205" s="14"/>
      <c r="L205" s="14"/>
      <c r="M205" s="14"/>
      <c r="N205" s="5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  <c r="IU205" s="10"/>
      <c r="IV205" s="10"/>
      <c r="IW205" s="10"/>
      <c r="IX205" s="10"/>
      <c r="IY205" s="10"/>
      <c r="IZ205" s="10"/>
      <c r="JA205" s="10"/>
      <c r="JB205" s="10"/>
      <c r="JC205" s="10"/>
      <c r="JD205" s="10"/>
      <c r="JE205" s="10"/>
      <c r="JF205" s="10"/>
      <c r="JG205" s="10"/>
      <c r="JH205" s="10"/>
      <c r="JI205" s="10"/>
      <c r="JJ205" s="10"/>
      <c r="JK205" s="10"/>
      <c r="JL205" s="10"/>
      <c r="JM205" s="10"/>
      <c r="JN205" s="10"/>
      <c r="JO205" s="10"/>
      <c r="JP205" s="10"/>
      <c r="JQ205" s="10"/>
      <c r="JR205" s="10"/>
      <c r="JS205" s="10"/>
      <c r="JT205" s="10"/>
      <c r="JU205" s="10"/>
      <c r="JV205" s="10"/>
      <c r="JW205" s="10"/>
      <c r="JX205" s="10"/>
      <c r="JY205" s="10"/>
      <c r="JZ205" s="10"/>
      <c r="KA205" s="10"/>
      <c r="KB205" s="10"/>
      <c r="KC205" s="10"/>
      <c r="KD205" s="10"/>
      <c r="KE205" s="10"/>
      <c r="KF205" s="10"/>
      <c r="KG205" s="10"/>
      <c r="KH205" s="10"/>
      <c r="KI205" s="10"/>
      <c r="KJ205" s="10"/>
      <c r="KK205" s="10"/>
      <c r="KL205" s="10"/>
      <c r="KM205" s="10"/>
      <c r="KN205" s="10"/>
      <c r="KO205" s="10"/>
      <c r="KP205" s="10"/>
      <c r="KQ205" s="10"/>
      <c r="KR205" s="10"/>
      <c r="KS205" s="10"/>
      <c r="KT205" s="10"/>
      <c r="KU205" s="10"/>
      <c r="KV205" s="10"/>
      <c r="KW205" s="10"/>
      <c r="KX205" s="10"/>
      <c r="KY205" s="10"/>
      <c r="KZ205" s="10"/>
      <c r="LA205" s="10"/>
      <c r="LB205" s="10"/>
      <c r="LC205" s="10"/>
      <c r="LD205" s="10"/>
      <c r="LE205" s="10"/>
      <c r="LF205" s="10"/>
      <c r="LG205" s="10"/>
      <c r="LH205" s="10"/>
      <c r="LI205" s="10"/>
      <c r="LJ205" s="10"/>
      <c r="LK205" s="10"/>
      <c r="LL205" s="10"/>
      <c r="LM205" s="10"/>
      <c r="LN205" s="10"/>
      <c r="LO205" s="10"/>
      <c r="LP205" s="10"/>
      <c r="LQ205" s="10"/>
      <c r="LR205" s="10"/>
      <c r="LS205" s="10"/>
      <c r="LT205" s="10"/>
      <c r="LU205" s="10"/>
      <c r="LV205" s="10"/>
      <c r="LW205" s="10"/>
      <c r="LX205" s="10"/>
      <c r="LY205" s="10"/>
      <c r="LZ205" s="10"/>
      <c r="MA205" s="10"/>
      <c r="MB205" s="10"/>
      <c r="MC205" s="10"/>
      <c r="MD205" s="10"/>
      <c r="ME205" s="10"/>
      <c r="MF205" s="10"/>
      <c r="MG205" s="10"/>
      <c r="MH205" s="10"/>
      <c r="MI205" s="10"/>
      <c r="MJ205" s="10"/>
      <c r="MK205" s="10"/>
      <c r="ML205" s="10"/>
      <c r="MM205" s="10"/>
      <c r="MN205" s="10"/>
      <c r="MO205" s="10"/>
      <c r="MP205" s="10"/>
      <c r="MQ205" s="10"/>
      <c r="MR205" s="10"/>
      <c r="MS205" s="10"/>
      <c r="MT205" s="10"/>
      <c r="MU205" s="10"/>
      <c r="MV205" s="10"/>
      <c r="MW205" s="10"/>
      <c r="MX205" s="10"/>
      <c r="MY205" s="10"/>
      <c r="MZ205" s="10"/>
      <c r="NA205" s="10"/>
      <c r="NB205" s="10"/>
      <c r="NC205" s="10"/>
      <c r="ND205" s="10"/>
      <c r="NE205" s="10"/>
      <c r="NF205" s="10"/>
      <c r="NG205" s="10"/>
      <c r="NH205" s="10"/>
      <c r="NI205" s="10"/>
      <c r="NJ205" s="10"/>
      <c r="NK205" s="10"/>
      <c r="NL205" s="10"/>
      <c r="NM205" s="10"/>
      <c r="NN205" s="10"/>
      <c r="NO205" s="10"/>
      <c r="NP205" s="10"/>
      <c r="NQ205" s="10"/>
      <c r="NR205" s="10"/>
      <c r="NS205" s="10"/>
      <c r="NT205" s="10"/>
      <c r="NU205" s="10"/>
      <c r="NV205" s="10"/>
      <c r="NW205" s="10"/>
      <c r="NX205" s="10"/>
      <c r="NY205" s="10"/>
      <c r="NZ205" s="10"/>
      <c r="OA205" s="10"/>
      <c r="OB205" s="10"/>
      <c r="OC205" s="10"/>
      <c r="OD205" s="10"/>
      <c r="OE205" s="10"/>
      <c r="OF205" s="10"/>
      <c r="OG205" s="10"/>
      <c r="OH205" s="10"/>
      <c r="OI205" s="10"/>
      <c r="OJ205" s="10"/>
      <c r="OK205" s="10"/>
      <c r="OL205" s="10"/>
      <c r="OM205" s="10"/>
      <c r="ON205" s="10"/>
      <c r="OO205" s="10"/>
      <c r="OP205" s="10"/>
      <c r="OQ205" s="10"/>
      <c r="OR205" s="10"/>
      <c r="OS205" s="10"/>
      <c r="OT205" s="10"/>
      <c r="OU205" s="10"/>
      <c r="OV205" s="10"/>
      <c r="OW205" s="10"/>
      <c r="OX205" s="10"/>
      <c r="OY205" s="10"/>
      <c r="OZ205" s="10"/>
      <c r="PA205" s="10"/>
      <c r="PB205" s="10"/>
      <c r="PC205" s="10"/>
      <c r="PD205" s="10"/>
      <c r="PE205" s="10"/>
    </row>
    <row r="206" spans="1:421" s="23" customFormat="1" ht="24.75" customHeight="1" x14ac:dyDescent="0.2">
      <c r="A206" s="196"/>
      <c r="B206" s="197"/>
      <c r="C206" s="198"/>
      <c r="D206" s="59" t="s">
        <v>4</v>
      </c>
      <c r="E206" s="146">
        <f t="shared" si="46"/>
        <v>515552.35038000002</v>
      </c>
      <c r="F206" s="25">
        <f t="shared" si="46"/>
        <v>81633.029790000001</v>
      </c>
      <c r="G206" s="25">
        <f t="shared" si="46"/>
        <v>78511.746589999995</v>
      </c>
      <c r="H206" s="25">
        <f t="shared" si="46"/>
        <v>54582.7</v>
      </c>
      <c r="I206" s="25">
        <f t="shared" si="46"/>
        <v>54582.7</v>
      </c>
      <c r="J206" s="25">
        <f t="shared" si="46"/>
        <v>246242.174</v>
      </c>
      <c r="K206" s="14"/>
      <c r="L206" s="14"/>
      <c r="M206" s="14"/>
      <c r="N206" s="5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  <c r="IU206" s="10"/>
      <c r="IV206" s="10"/>
      <c r="IW206" s="10"/>
      <c r="IX206" s="10"/>
      <c r="IY206" s="10"/>
      <c r="IZ206" s="10"/>
      <c r="JA206" s="10"/>
      <c r="JB206" s="10"/>
      <c r="JC206" s="10"/>
      <c r="JD206" s="10"/>
      <c r="JE206" s="10"/>
      <c r="JF206" s="10"/>
      <c r="JG206" s="10"/>
      <c r="JH206" s="10"/>
      <c r="JI206" s="10"/>
      <c r="JJ206" s="10"/>
      <c r="JK206" s="10"/>
      <c r="JL206" s="10"/>
      <c r="JM206" s="10"/>
      <c r="JN206" s="10"/>
      <c r="JO206" s="10"/>
      <c r="JP206" s="10"/>
      <c r="JQ206" s="10"/>
      <c r="JR206" s="10"/>
      <c r="JS206" s="10"/>
      <c r="JT206" s="10"/>
      <c r="JU206" s="10"/>
      <c r="JV206" s="10"/>
      <c r="JW206" s="10"/>
      <c r="JX206" s="10"/>
      <c r="JY206" s="10"/>
      <c r="JZ206" s="10"/>
      <c r="KA206" s="10"/>
      <c r="KB206" s="10"/>
      <c r="KC206" s="10"/>
      <c r="KD206" s="10"/>
      <c r="KE206" s="10"/>
      <c r="KF206" s="10"/>
      <c r="KG206" s="10"/>
      <c r="KH206" s="10"/>
      <c r="KI206" s="10"/>
      <c r="KJ206" s="10"/>
      <c r="KK206" s="10"/>
      <c r="KL206" s="10"/>
      <c r="KM206" s="10"/>
      <c r="KN206" s="10"/>
      <c r="KO206" s="10"/>
      <c r="KP206" s="10"/>
      <c r="KQ206" s="10"/>
      <c r="KR206" s="10"/>
      <c r="KS206" s="10"/>
      <c r="KT206" s="10"/>
      <c r="KU206" s="10"/>
      <c r="KV206" s="10"/>
      <c r="KW206" s="10"/>
      <c r="KX206" s="10"/>
      <c r="KY206" s="10"/>
      <c r="KZ206" s="10"/>
      <c r="LA206" s="10"/>
      <c r="LB206" s="10"/>
      <c r="LC206" s="10"/>
      <c r="LD206" s="10"/>
      <c r="LE206" s="10"/>
      <c r="LF206" s="10"/>
      <c r="LG206" s="10"/>
      <c r="LH206" s="10"/>
      <c r="LI206" s="10"/>
      <c r="LJ206" s="10"/>
      <c r="LK206" s="10"/>
      <c r="LL206" s="10"/>
      <c r="LM206" s="10"/>
      <c r="LN206" s="10"/>
      <c r="LO206" s="10"/>
      <c r="LP206" s="10"/>
      <c r="LQ206" s="10"/>
      <c r="LR206" s="10"/>
      <c r="LS206" s="10"/>
      <c r="LT206" s="10"/>
      <c r="LU206" s="10"/>
      <c r="LV206" s="10"/>
      <c r="LW206" s="10"/>
      <c r="LX206" s="10"/>
      <c r="LY206" s="10"/>
      <c r="LZ206" s="10"/>
      <c r="MA206" s="10"/>
      <c r="MB206" s="10"/>
      <c r="MC206" s="10"/>
      <c r="MD206" s="10"/>
      <c r="ME206" s="10"/>
      <c r="MF206" s="10"/>
      <c r="MG206" s="10"/>
      <c r="MH206" s="10"/>
      <c r="MI206" s="10"/>
      <c r="MJ206" s="10"/>
      <c r="MK206" s="10"/>
      <c r="ML206" s="10"/>
      <c r="MM206" s="10"/>
      <c r="MN206" s="10"/>
      <c r="MO206" s="10"/>
      <c r="MP206" s="10"/>
      <c r="MQ206" s="10"/>
      <c r="MR206" s="10"/>
      <c r="MS206" s="10"/>
      <c r="MT206" s="10"/>
      <c r="MU206" s="10"/>
      <c r="MV206" s="10"/>
      <c r="MW206" s="10"/>
      <c r="MX206" s="10"/>
      <c r="MY206" s="10"/>
      <c r="MZ206" s="10"/>
      <c r="NA206" s="10"/>
      <c r="NB206" s="10"/>
      <c r="NC206" s="10"/>
      <c r="ND206" s="10"/>
      <c r="NE206" s="10"/>
      <c r="NF206" s="10"/>
      <c r="NG206" s="10"/>
      <c r="NH206" s="10"/>
      <c r="NI206" s="10"/>
      <c r="NJ206" s="10"/>
      <c r="NK206" s="10"/>
      <c r="NL206" s="10"/>
      <c r="NM206" s="10"/>
      <c r="NN206" s="10"/>
      <c r="NO206" s="10"/>
      <c r="NP206" s="10"/>
      <c r="NQ206" s="10"/>
      <c r="NR206" s="10"/>
      <c r="NS206" s="10"/>
      <c r="NT206" s="10"/>
      <c r="NU206" s="10"/>
      <c r="NV206" s="10"/>
      <c r="NW206" s="10"/>
      <c r="NX206" s="10"/>
      <c r="NY206" s="10"/>
      <c r="NZ206" s="10"/>
      <c r="OA206" s="10"/>
      <c r="OB206" s="10"/>
      <c r="OC206" s="10"/>
      <c r="OD206" s="10"/>
      <c r="OE206" s="10"/>
      <c r="OF206" s="10"/>
      <c r="OG206" s="10"/>
      <c r="OH206" s="10"/>
      <c r="OI206" s="10"/>
      <c r="OJ206" s="10"/>
      <c r="OK206" s="10"/>
      <c r="OL206" s="10"/>
      <c r="OM206" s="10"/>
      <c r="ON206" s="10"/>
      <c r="OO206" s="10"/>
      <c r="OP206" s="10"/>
      <c r="OQ206" s="10"/>
      <c r="OR206" s="10"/>
      <c r="OS206" s="10"/>
      <c r="OT206" s="10"/>
      <c r="OU206" s="10"/>
      <c r="OV206" s="10"/>
      <c r="OW206" s="10"/>
      <c r="OX206" s="10"/>
      <c r="OY206" s="10"/>
      <c r="OZ206" s="10"/>
      <c r="PA206" s="10"/>
      <c r="PB206" s="10"/>
      <c r="PC206" s="10"/>
      <c r="PD206" s="10"/>
      <c r="PE206" s="10"/>
    </row>
    <row r="207" spans="1:421" s="23" customFormat="1" ht="27" customHeight="1" x14ac:dyDescent="0.2">
      <c r="A207" s="196"/>
      <c r="B207" s="197"/>
      <c r="C207" s="198"/>
      <c r="D207" s="59" t="s">
        <v>18</v>
      </c>
      <c r="E207" s="146">
        <f t="shared" si="46"/>
        <v>0</v>
      </c>
      <c r="F207" s="25">
        <f t="shared" si="46"/>
        <v>0</v>
      </c>
      <c r="G207" s="25">
        <f t="shared" si="46"/>
        <v>0</v>
      </c>
      <c r="H207" s="25">
        <f t="shared" si="46"/>
        <v>0</v>
      </c>
      <c r="I207" s="25">
        <f t="shared" si="46"/>
        <v>0</v>
      </c>
      <c r="J207" s="25">
        <f t="shared" si="46"/>
        <v>0</v>
      </c>
      <c r="K207" s="14"/>
      <c r="L207" s="14"/>
      <c r="M207" s="14"/>
      <c r="N207" s="5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  <c r="IU207" s="10"/>
      <c r="IV207" s="10"/>
      <c r="IW207" s="10"/>
      <c r="IX207" s="10"/>
      <c r="IY207" s="10"/>
      <c r="IZ207" s="10"/>
      <c r="JA207" s="10"/>
      <c r="JB207" s="10"/>
      <c r="JC207" s="10"/>
      <c r="JD207" s="10"/>
      <c r="JE207" s="10"/>
      <c r="JF207" s="10"/>
      <c r="JG207" s="10"/>
      <c r="JH207" s="10"/>
      <c r="JI207" s="10"/>
      <c r="JJ207" s="10"/>
      <c r="JK207" s="10"/>
      <c r="JL207" s="10"/>
      <c r="JM207" s="10"/>
      <c r="JN207" s="10"/>
      <c r="JO207" s="10"/>
      <c r="JP207" s="10"/>
      <c r="JQ207" s="10"/>
      <c r="JR207" s="10"/>
      <c r="JS207" s="10"/>
      <c r="JT207" s="10"/>
      <c r="JU207" s="10"/>
      <c r="JV207" s="10"/>
      <c r="JW207" s="10"/>
      <c r="JX207" s="10"/>
      <c r="JY207" s="10"/>
      <c r="JZ207" s="10"/>
      <c r="KA207" s="10"/>
      <c r="KB207" s="10"/>
      <c r="KC207" s="10"/>
      <c r="KD207" s="10"/>
      <c r="KE207" s="10"/>
      <c r="KF207" s="10"/>
      <c r="KG207" s="10"/>
      <c r="KH207" s="10"/>
      <c r="KI207" s="10"/>
      <c r="KJ207" s="10"/>
      <c r="KK207" s="10"/>
      <c r="KL207" s="10"/>
      <c r="KM207" s="10"/>
      <c r="KN207" s="10"/>
      <c r="KO207" s="10"/>
      <c r="KP207" s="10"/>
      <c r="KQ207" s="10"/>
      <c r="KR207" s="10"/>
      <c r="KS207" s="10"/>
      <c r="KT207" s="10"/>
      <c r="KU207" s="10"/>
      <c r="KV207" s="10"/>
      <c r="KW207" s="10"/>
      <c r="KX207" s="10"/>
      <c r="KY207" s="10"/>
      <c r="KZ207" s="10"/>
      <c r="LA207" s="10"/>
      <c r="LB207" s="10"/>
      <c r="LC207" s="10"/>
      <c r="LD207" s="10"/>
      <c r="LE207" s="10"/>
      <c r="LF207" s="10"/>
      <c r="LG207" s="10"/>
      <c r="LH207" s="10"/>
      <c r="LI207" s="10"/>
      <c r="LJ207" s="10"/>
      <c r="LK207" s="10"/>
      <c r="LL207" s="10"/>
      <c r="LM207" s="10"/>
      <c r="LN207" s="10"/>
      <c r="LO207" s="10"/>
      <c r="LP207" s="10"/>
      <c r="LQ207" s="10"/>
      <c r="LR207" s="10"/>
      <c r="LS207" s="10"/>
      <c r="LT207" s="10"/>
      <c r="LU207" s="10"/>
      <c r="LV207" s="10"/>
      <c r="LW207" s="10"/>
      <c r="LX207" s="10"/>
      <c r="LY207" s="10"/>
      <c r="LZ207" s="10"/>
      <c r="MA207" s="10"/>
      <c r="MB207" s="10"/>
      <c r="MC207" s="10"/>
      <c r="MD207" s="10"/>
      <c r="ME207" s="10"/>
      <c r="MF207" s="10"/>
      <c r="MG207" s="10"/>
      <c r="MH207" s="10"/>
      <c r="MI207" s="10"/>
      <c r="MJ207" s="10"/>
      <c r="MK207" s="10"/>
      <c r="ML207" s="10"/>
      <c r="MM207" s="10"/>
      <c r="MN207" s="10"/>
      <c r="MO207" s="10"/>
      <c r="MP207" s="10"/>
      <c r="MQ207" s="10"/>
      <c r="MR207" s="10"/>
      <c r="MS207" s="10"/>
      <c r="MT207" s="10"/>
      <c r="MU207" s="10"/>
      <c r="MV207" s="10"/>
      <c r="MW207" s="10"/>
      <c r="MX207" s="10"/>
      <c r="MY207" s="10"/>
      <c r="MZ207" s="10"/>
      <c r="NA207" s="10"/>
      <c r="NB207" s="10"/>
      <c r="NC207" s="10"/>
      <c r="ND207" s="10"/>
      <c r="NE207" s="10"/>
      <c r="NF207" s="10"/>
      <c r="NG207" s="10"/>
      <c r="NH207" s="10"/>
      <c r="NI207" s="10"/>
      <c r="NJ207" s="10"/>
      <c r="NK207" s="10"/>
      <c r="NL207" s="10"/>
      <c r="NM207" s="10"/>
      <c r="NN207" s="10"/>
      <c r="NO207" s="10"/>
      <c r="NP207" s="10"/>
      <c r="NQ207" s="10"/>
      <c r="NR207" s="10"/>
      <c r="NS207" s="10"/>
      <c r="NT207" s="10"/>
      <c r="NU207" s="10"/>
      <c r="NV207" s="10"/>
      <c r="NW207" s="10"/>
      <c r="NX207" s="10"/>
      <c r="NY207" s="10"/>
      <c r="NZ207" s="10"/>
      <c r="OA207" s="10"/>
      <c r="OB207" s="10"/>
      <c r="OC207" s="10"/>
      <c r="OD207" s="10"/>
      <c r="OE207" s="10"/>
      <c r="OF207" s="10"/>
      <c r="OG207" s="10"/>
      <c r="OH207" s="10"/>
      <c r="OI207" s="10"/>
      <c r="OJ207" s="10"/>
      <c r="OK207" s="10"/>
      <c r="OL207" s="10"/>
      <c r="OM207" s="10"/>
      <c r="ON207" s="10"/>
      <c r="OO207" s="10"/>
      <c r="OP207" s="10"/>
      <c r="OQ207" s="10"/>
      <c r="OR207" s="10"/>
      <c r="OS207" s="10"/>
      <c r="OT207" s="10"/>
      <c r="OU207" s="10"/>
      <c r="OV207" s="10"/>
      <c r="OW207" s="10"/>
      <c r="OX207" s="10"/>
      <c r="OY207" s="10"/>
      <c r="OZ207" s="10"/>
      <c r="PA207" s="10"/>
      <c r="PB207" s="10"/>
      <c r="PC207" s="10"/>
      <c r="PD207" s="10"/>
      <c r="PE207" s="10"/>
    </row>
    <row r="208" spans="1:421" s="23" customFormat="1" ht="24.75" customHeight="1" x14ac:dyDescent="0.2">
      <c r="A208" s="196"/>
      <c r="B208" s="197"/>
      <c r="C208" s="198"/>
      <c r="D208" s="59" t="s">
        <v>19</v>
      </c>
      <c r="E208" s="146">
        <f t="shared" si="46"/>
        <v>0</v>
      </c>
      <c r="F208" s="25">
        <f t="shared" si="46"/>
        <v>0</v>
      </c>
      <c r="G208" s="25">
        <f t="shared" si="46"/>
        <v>0</v>
      </c>
      <c r="H208" s="25">
        <f t="shared" si="46"/>
        <v>0</v>
      </c>
      <c r="I208" s="25">
        <f t="shared" si="46"/>
        <v>0</v>
      </c>
      <c r="J208" s="25">
        <f t="shared" si="46"/>
        <v>0</v>
      </c>
      <c r="K208" s="14"/>
      <c r="L208" s="14"/>
      <c r="M208" s="14"/>
      <c r="N208" s="5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  <c r="IU208" s="10"/>
      <c r="IV208" s="10"/>
      <c r="IW208" s="10"/>
      <c r="IX208" s="10"/>
      <c r="IY208" s="10"/>
      <c r="IZ208" s="10"/>
      <c r="JA208" s="10"/>
      <c r="JB208" s="10"/>
      <c r="JC208" s="10"/>
      <c r="JD208" s="10"/>
      <c r="JE208" s="10"/>
      <c r="JF208" s="10"/>
      <c r="JG208" s="10"/>
      <c r="JH208" s="10"/>
      <c r="JI208" s="10"/>
      <c r="JJ208" s="10"/>
      <c r="JK208" s="10"/>
      <c r="JL208" s="10"/>
      <c r="JM208" s="10"/>
      <c r="JN208" s="10"/>
      <c r="JO208" s="10"/>
      <c r="JP208" s="10"/>
      <c r="JQ208" s="10"/>
      <c r="JR208" s="10"/>
      <c r="JS208" s="10"/>
      <c r="JT208" s="10"/>
      <c r="JU208" s="10"/>
      <c r="JV208" s="10"/>
      <c r="JW208" s="10"/>
      <c r="JX208" s="10"/>
      <c r="JY208" s="10"/>
      <c r="JZ208" s="10"/>
      <c r="KA208" s="10"/>
      <c r="KB208" s="10"/>
      <c r="KC208" s="10"/>
      <c r="KD208" s="10"/>
      <c r="KE208" s="10"/>
      <c r="KF208" s="10"/>
      <c r="KG208" s="10"/>
      <c r="KH208" s="10"/>
      <c r="KI208" s="10"/>
      <c r="KJ208" s="10"/>
      <c r="KK208" s="10"/>
      <c r="KL208" s="10"/>
      <c r="KM208" s="10"/>
      <c r="KN208" s="10"/>
      <c r="KO208" s="10"/>
      <c r="KP208" s="10"/>
      <c r="KQ208" s="10"/>
      <c r="KR208" s="10"/>
      <c r="KS208" s="10"/>
      <c r="KT208" s="10"/>
      <c r="KU208" s="10"/>
      <c r="KV208" s="10"/>
      <c r="KW208" s="10"/>
      <c r="KX208" s="10"/>
      <c r="KY208" s="10"/>
      <c r="KZ208" s="10"/>
      <c r="LA208" s="10"/>
      <c r="LB208" s="10"/>
      <c r="LC208" s="10"/>
      <c r="LD208" s="10"/>
      <c r="LE208" s="10"/>
      <c r="LF208" s="10"/>
      <c r="LG208" s="10"/>
      <c r="LH208" s="10"/>
      <c r="LI208" s="10"/>
      <c r="LJ208" s="10"/>
      <c r="LK208" s="10"/>
      <c r="LL208" s="10"/>
      <c r="LM208" s="10"/>
      <c r="LN208" s="10"/>
      <c r="LO208" s="10"/>
      <c r="LP208" s="10"/>
      <c r="LQ208" s="10"/>
      <c r="LR208" s="10"/>
      <c r="LS208" s="10"/>
      <c r="LT208" s="10"/>
      <c r="LU208" s="10"/>
      <c r="LV208" s="10"/>
      <c r="LW208" s="10"/>
      <c r="LX208" s="10"/>
      <c r="LY208" s="10"/>
      <c r="LZ208" s="10"/>
      <c r="MA208" s="10"/>
      <c r="MB208" s="10"/>
      <c r="MC208" s="10"/>
      <c r="MD208" s="10"/>
      <c r="ME208" s="10"/>
      <c r="MF208" s="10"/>
      <c r="MG208" s="10"/>
      <c r="MH208" s="10"/>
      <c r="MI208" s="10"/>
      <c r="MJ208" s="10"/>
      <c r="MK208" s="10"/>
      <c r="ML208" s="10"/>
      <c r="MM208" s="10"/>
      <c r="MN208" s="10"/>
      <c r="MO208" s="10"/>
      <c r="MP208" s="10"/>
      <c r="MQ208" s="10"/>
      <c r="MR208" s="10"/>
      <c r="MS208" s="10"/>
      <c r="MT208" s="10"/>
      <c r="MU208" s="10"/>
      <c r="MV208" s="10"/>
      <c r="MW208" s="10"/>
      <c r="MX208" s="10"/>
      <c r="MY208" s="10"/>
      <c r="MZ208" s="10"/>
      <c r="NA208" s="10"/>
      <c r="NB208" s="10"/>
      <c r="NC208" s="10"/>
      <c r="ND208" s="10"/>
      <c r="NE208" s="10"/>
      <c r="NF208" s="10"/>
      <c r="NG208" s="10"/>
      <c r="NH208" s="10"/>
      <c r="NI208" s="10"/>
      <c r="NJ208" s="10"/>
      <c r="NK208" s="10"/>
      <c r="NL208" s="10"/>
      <c r="NM208" s="10"/>
      <c r="NN208" s="10"/>
      <c r="NO208" s="10"/>
      <c r="NP208" s="10"/>
      <c r="NQ208" s="10"/>
      <c r="NR208" s="10"/>
      <c r="NS208" s="10"/>
      <c r="NT208" s="10"/>
      <c r="NU208" s="10"/>
      <c r="NV208" s="10"/>
      <c r="NW208" s="10"/>
      <c r="NX208" s="10"/>
      <c r="NY208" s="10"/>
      <c r="NZ208" s="10"/>
      <c r="OA208" s="10"/>
      <c r="OB208" s="10"/>
      <c r="OC208" s="10"/>
      <c r="OD208" s="10"/>
      <c r="OE208" s="10"/>
      <c r="OF208" s="10"/>
      <c r="OG208" s="10"/>
      <c r="OH208" s="10"/>
      <c r="OI208" s="10"/>
      <c r="OJ208" s="10"/>
      <c r="OK208" s="10"/>
      <c r="OL208" s="10"/>
      <c r="OM208" s="10"/>
      <c r="ON208" s="10"/>
      <c r="OO208" s="10"/>
      <c r="OP208" s="10"/>
      <c r="OQ208" s="10"/>
      <c r="OR208" s="10"/>
      <c r="OS208" s="10"/>
      <c r="OT208" s="10"/>
      <c r="OU208" s="10"/>
      <c r="OV208" s="10"/>
      <c r="OW208" s="10"/>
      <c r="OX208" s="10"/>
      <c r="OY208" s="10"/>
      <c r="OZ208" s="10"/>
      <c r="PA208" s="10"/>
      <c r="PB208" s="10"/>
      <c r="PC208" s="10"/>
      <c r="PD208" s="10"/>
      <c r="PE208" s="10"/>
    </row>
    <row r="209" spans="1:421" s="23" customFormat="1" ht="24.75" customHeight="1" x14ac:dyDescent="0.2">
      <c r="A209" s="199"/>
      <c r="B209" s="200"/>
      <c r="C209" s="201"/>
      <c r="D209" s="59" t="s">
        <v>7</v>
      </c>
      <c r="E209" s="146">
        <f t="shared" si="46"/>
        <v>194672.88628000001</v>
      </c>
      <c r="F209" s="37">
        <f t="shared" si="46"/>
        <v>0</v>
      </c>
      <c r="G209" s="25">
        <f t="shared" si="46"/>
        <v>16043.630000000001</v>
      </c>
      <c r="H209" s="25">
        <f t="shared" si="46"/>
        <v>26867.353279999999</v>
      </c>
      <c r="I209" s="25">
        <f t="shared" si="46"/>
        <v>34438.775000000001</v>
      </c>
      <c r="J209" s="25">
        <f t="shared" si="46"/>
        <v>117323.128</v>
      </c>
      <c r="K209" s="14"/>
      <c r="L209" s="14"/>
      <c r="M209" s="14"/>
      <c r="N209" s="5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  <c r="IU209" s="10"/>
      <c r="IV209" s="10"/>
      <c r="IW209" s="10"/>
      <c r="IX209" s="10"/>
      <c r="IY209" s="10"/>
      <c r="IZ209" s="10"/>
      <c r="JA209" s="10"/>
      <c r="JB209" s="10"/>
      <c r="JC209" s="10"/>
      <c r="JD209" s="10"/>
      <c r="JE209" s="10"/>
      <c r="JF209" s="10"/>
      <c r="JG209" s="10"/>
      <c r="JH209" s="10"/>
      <c r="JI209" s="10"/>
      <c r="JJ209" s="10"/>
      <c r="JK209" s="10"/>
      <c r="JL209" s="10"/>
      <c r="JM209" s="10"/>
      <c r="JN209" s="10"/>
      <c r="JO209" s="10"/>
      <c r="JP209" s="10"/>
      <c r="JQ209" s="10"/>
      <c r="JR209" s="10"/>
      <c r="JS209" s="10"/>
      <c r="JT209" s="10"/>
      <c r="JU209" s="10"/>
      <c r="JV209" s="10"/>
      <c r="JW209" s="10"/>
      <c r="JX209" s="10"/>
      <c r="JY209" s="10"/>
      <c r="JZ209" s="10"/>
      <c r="KA209" s="10"/>
      <c r="KB209" s="10"/>
      <c r="KC209" s="10"/>
      <c r="KD209" s="10"/>
      <c r="KE209" s="10"/>
      <c r="KF209" s="10"/>
      <c r="KG209" s="10"/>
      <c r="KH209" s="10"/>
      <c r="KI209" s="10"/>
      <c r="KJ209" s="10"/>
      <c r="KK209" s="10"/>
      <c r="KL209" s="10"/>
      <c r="KM209" s="10"/>
      <c r="KN209" s="10"/>
      <c r="KO209" s="10"/>
      <c r="KP209" s="10"/>
      <c r="KQ209" s="10"/>
      <c r="KR209" s="10"/>
      <c r="KS209" s="10"/>
      <c r="KT209" s="10"/>
      <c r="KU209" s="10"/>
      <c r="KV209" s="10"/>
      <c r="KW209" s="10"/>
      <c r="KX209" s="10"/>
      <c r="KY209" s="10"/>
      <c r="KZ209" s="10"/>
      <c r="LA209" s="10"/>
      <c r="LB209" s="10"/>
      <c r="LC209" s="10"/>
      <c r="LD209" s="10"/>
      <c r="LE209" s="10"/>
      <c r="LF209" s="10"/>
      <c r="LG209" s="10"/>
      <c r="LH209" s="10"/>
      <c r="LI209" s="10"/>
      <c r="LJ209" s="10"/>
      <c r="LK209" s="10"/>
      <c r="LL209" s="10"/>
      <c r="LM209" s="10"/>
      <c r="LN209" s="10"/>
      <c r="LO209" s="10"/>
      <c r="LP209" s="10"/>
      <c r="LQ209" s="10"/>
      <c r="LR209" s="10"/>
      <c r="LS209" s="10"/>
      <c r="LT209" s="10"/>
      <c r="LU209" s="10"/>
      <c r="LV209" s="10"/>
      <c r="LW209" s="10"/>
      <c r="LX209" s="10"/>
      <c r="LY209" s="10"/>
      <c r="LZ209" s="10"/>
      <c r="MA209" s="10"/>
      <c r="MB209" s="10"/>
      <c r="MC209" s="10"/>
      <c r="MD209" s="10"/>
      <c r="ME209" s="10"/>
      <c r="MF209" s="10"/>
      <c r="MG209" s="10"/>
      <c r="MH209" s="10"/>
      <c r="MI209" s="10"/>
      <c r="MJ209" s="10"/>
      <c r="MK209" s="10"/>
      <c r="ML209" s="10"/>
      <c r="MM209" s="10"/>
      <c r="MN209" s="10"/>
      <c r="MO209" s="10"/>
      <c r="MP209" s="10"/>
      <c r="MQ209" s="10"/>
      <c r="MR209" s="10"/>
      <c r="MS209" s="10"/>
      <c r="MT209" s="10"/>
      <c r="MU209" s="10"/>
      <c r="MV209" s="10"/>
      <c r="MW209" s="10"/>
      <c r="MX209" s="10"/>
      <c r="MY209" s="10"/>
      <c r="MZ209" s="10"/>
      <c r="NA209" s="10"/>
      <c r="NB209" s="10"/>
      <c r="NC209" s="10"/>
      <c r="ND209" s="10"/>
      <c r="NE209" s="10"/>
      <c r="NF209" s="10"/>
      <c r="NG209" s="10"/>
      <c r="NH209" s="10"/>
      <c r="NI209" s="10"/>
      <c r="NJ209" s="10"/>
      <c r="NK209" s="10"/>
      <c r="NL209" s="10"/>
      <c r="NM209" s="10"/>
      <c r="NN209" s="10"/>
      <c r="NO209" s="10"/>
      <c r="NP209" s="10"/>
      <c r="NQ209" s="10"/>
      <c r="NR209" s="10"/>
      <c r="NS209" s="10"/>
      <c r="NT209" s="10"/>
      <c r="NU209" s="10"/>
      <c r="NV209" s="10"/>
      <c r="NW209" s="10"/>
      <c r="NX209" s="10"/>
      <c r="NY209" s="10"/>
      <c r="NZ209" s="10"/>
      <c r="OA209" s="10"/>
      <c r="OB209" s="10"/>
      <c r="OC209" s="10"/>
      <c r="OD209" s="10"/>
      <c r="OE209" s="10"/>
      <c r="OF209" s="10"/>
      <c r="OG209" s="10"/>
      <c r="OH209" s="10"/>
      <c r="OI209" s="10"/>
      <c r="OJ209" s="10"/>
      <c r="OK209" s="10"/>
      <c r="OL209" s="10"/>
      <c r="OM209" s="10"/>
      <c r="ON209" s="10"/>
      <c r="OO209" s="10"/>
      <c r="OP209" s="10"/>
      <c r="OQ209" s="10"/>
      <c r="OR209" s="10"/>
      <c r="OS209" s="10"/>
      <c r="OT209" s="10"/>
      <c r="OU209" s="10"/>
      <c r="OV209" s="10"/>
      <c r="OW209" s="10"/>
      <c r="OX209" s="10"/>
      <c r="OY209" s="10"/>
      <c r="OZ209" s="10"/>
      <c r="PA209" s="10"/>
      <c r="PB209" s="10"/>
      <c r="PC209" s="10"/>
      <c r="PD209" s="10"/>
      <c r="PE209" s="10"/>
    </row>
    <row r="210" spans="1:421" ht="21" customHeight="1" x14ac:dyDescent="0.3">
      <c r="A210" s="206" t="s">
        <v>5</v>
      </c>
      <c r="B210" s="207"/>
      <c r="C210" s="207"/>
      <c r="D210" s="207"/>
      <c r="E210" s="207"/>
      <c r="F210" s="207"/>
      <c r="G210" s="207"/>
      <c r="H210" s="207"/>
      <c r="I210" s="207"/>
      <c r="J210" s="208"/>
      <c r="K210" s="14"/>
      <c r="L210" s="14"/>
      <c r="M210" s="14"/>
      <c r="N210" s="5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  <c r="IU210" s="10"/>
      <c r="IV210" s="10"/>
      <c r="IW210" s="10"/>
      <c r="IX210" s="10"/>
      <c r="IY210" s="10"/>
      <c r="IZ210" s="10"/>
      <c r="JA210" s="10"/>
      <c r="JB210" s="10"/>
      <c r="JC210" s="10"/>
      <c r="JD210" s="10"/>
      <c r="JE210" s="10"/>
      <c r="JF210" s="10"/>
      <c r="JG210" s="10"/>
      <c r="JH210" s="10"/>
      <c r="JI210" s="10"/>
      <c r="JJ210" s="10"/>
      <c r="JK210" s="10"/>
      <c r="JL210" s="10"/>
      <c r="JM210" s="10"/>
      <c r="JN210" s="10"/>
      <c r="JO210" s="10"/>
      <c r="JP210" s="10"/>
      <c r="JQ210" s="10"/>
      <c r="JR210" s="10"/>
      <c r="JS210" s="10"/>
      <c r="JT210" s="10"/>
      <c r="JU210" s="10"/>
      <c r="JV210" s="10"/>
      <c r="JW210" s="10"/>
      <c r="JX210" s="10"/>
      <c r="JY210" s="10"/>
      <c r="JZ210" s="10"/>
      <c r="KA210" s="10"/>
      <c r="KB210" s="10"/>
      <c r="KC210" s="10"/>
      <c r="KD210" s="10"/>
      <c r="KE210" s="10"/>
      <c r="KF210" s="10"/>
      <c r="KG210" s="10"/>
      <c r="KH210" s="10"/>
      <c r="KI210" s="10"/>
      <c r="KJ210" s="10"/>
      <c r="KK210" s="10"/>
      <c r="KL210" s="10"/>
      <c r="KM210" s="10"/>
      <c r="KN210" s="10"/>
      <c r="KO210" s="10"/>
      <c r="KP210" s="10"/>
      <c r="KQ210" s="10"/>
      <c r="KR210" s="10"/>
      <c r="KS210" s="10"/>
      <c r="KT210" s="10"/>
      <c r="KU210" s="10"/>
      <c r="KV210" s="10"/>
      <c r="KW210" s="10"/>
      <c r="KX210" s="10"/>
      <c r="KY210" s="10"/>
      <c r="KZ210" s="10"/>
      <c r="LA210" s="10"/>
      <c r="LB210" s="10"/>
      <c r="LC210" s="10"/>
      <c r="LD210" s="10"/>
      <c r="LE210" s="10"/>
      <c r="LF210" s="10"/>
      <c r="LG210" s="10"/>
      <c r="LH210" s="10"/>
      <c r="LI210" s="10"/>
      <c r="LJ210" s="10"/>
      <c r="LK210" s="10"/>
      <c r="LL210" s="10"/>
      <c r="LM210" s="10"/>
      <c r="LN210" s="10"/>
      <c r="LO210" s="10"/>
      <c r="LP210" s="10"/>
      <c r="LQ210" s="10"/>
      <c r="LR210" s="10"/>
      <c r="LS210" s="10"/>
      <c r="LT210" s="10"/>
      <c r="LU210" s="10"/>
      <c r="LV210" s="10"/>
      <c r="LW210" s="10"/>
      <c r="LX210" s="10"/>
      <c r="LY210" s="10"/>
      <c r="LZ210" s="10"/>
      <c r="MA210" s="10"/>
      <c r="MB210" s="10"/>
      <c r="MC210" s="10"/>
      <c r="MD210" s="10"/>
      <c r="ME210" s="10"/>
      <c r="MF210" s="10"/>
      <c r="MG210" s="10"/>
      <c r="MH210" s="10"/>
      <c r="MI210" s="10"/>
      <c r="MJ210" s="10"/>
      <c r="MK210" s="10"/>
      <c r="ML210" s="10"/>
      <c r="MM210" s="10"/>
      <c r="MN210" s="10"/>
      <c r="MO210" s="10"/>
      <c r="MP210" s="10"/>
      <c r="MQ210" s="10"/>
      <c r="MR210" s="10"/>
      <c r="MS210" s="10"/>
      <c r="MT210" s="10"/>
      <c r="MU210" s="10"/>
      <c r="MV210" s="10"/>
      <c r="MW210" s="10"/>
      <c r="MX210" s="10"/>
      <c r="MY210" s="10"/>
      <c r="MZ210" s="10"/>
      <c r="NA210" s="10"/>
      <c r="NB210" s="10"/>
      <c r="NC210" s="10"/>
      <c r="ND210" s="10"/>
      <c r="NE210" s="10"/>
      <c r="NF210" s="10"/>
      <c r="NG210" s="10"/>
      <c r="NH210" s="10"/>
      <c r="NI210" s="10"/>
      <c r="NJ210" s="10"/>
      <c r="NK210" s="10"/>
      <c r="NL210" s="10"/>
      <c r="NM210" s="10"/>
      <c r="NN210" s="10"/>
      <c r="NO210" s="10"/>
      <c r="NP210" s="10"/>
      <c r="NQ210" s="10"/>
      <c r="NR210" s="10"/>
      <c r="NS210" s="10"/>
      <c r="NT210" s="10"/>
      <c r="NU210" s="10"/>
      <c r="NV210" s="10"/>
      <c r="NW210" s="10"/>
      <c r="NX210" s="10"/>
      <c r="NY210" s="10"/>
      <c r="NZ210" s="10"/>
      <c r="OA210" s="10"/>
      <c r="OB210" s="10"/>
      <c r="OC210" s="10"/>
      <c r="OD210" s="10"/>
      <c r="OE210" s="10"/>
      <c r="OF210" s="10"/>
      <c r="OG210" s="10"/>
      <c r="OH210" s="10"/>
      <c r="OI210" s="10"/>
      <c r="OJ210" s="10"/>
      <c r="OK210" s="10"/>
      <c r="OL210" s="10"/>
      <c r="OM210" s="10"/>
      <c r="ON210" s="10"/>
      <c r="OO210" s="10"/>
      <c r="OP210" s="10"/>
      <c r="OQ210" s="10"/>
      <c r="OR210" s="10"/>
      <c r="OS210" s="10"/>
      <c r="OT210" s="10"/>
      <c r="OU210" s="10"/>
      <c r="OV210" s="10"/>
      <c r="OW210" s="10"/>
      <c r="OX210" s="10"/>
      <c r="OY210" s="10"/>
      <c r="OZ210" s="10"/>
      <c r="PA210" s="10"/>
      <c r="PB210" s="10"/>
      <c r="PC210" s="10"/>
      <c r="PD210" s="10"/>
      <c r="PE210" s="10"/>
    </row>
    <row r="211" spans="1:421" ht="21" customHeight="1" x14ac:dyDescent="0.2">
      <c r="A211" s="193" t="s">
        <v>82</v>
      </c>
      <c r="B211" s="194"/>
      <c r="C211" s="195"/>
      <c r="D211" s="58" t="s">
        <v>1</v>
      </c>
      <c r="E211" s="145">
        <f>SUM(F211:J211)</f>
        <v>178814.75117</v>
      </c>
      <c r="F211" s="38">
        <f>SUM(F212:F217)</f>
        <v>15827.75117</v>
      </c>
      <c r="G211" s="38">
        <f>SUM(G212:G217)</f>
        <v>23483</v>
      </c>
      <c r="H211" s="38">
        <f>SUM(H212:H217)</f>
        <v>23384</v>
      </c>
      <c r="I211" s="38">
        <f>SUM(I212:I217)</f>
        <v>23384</v>
      </c>
      <c r="J211" s="38">
        <f>SUM(J212:J217)</f>
        <v>92736</v>
      </c>
      <c r="K211" s="118"/>
      <c r="L211" s="14"/>
      <c r="M211" s="14"/>
      <c r="N211" s="5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  <c r="IU211" s="10"/>
      <c r="IV211" s="10"/>
      <c r="IW211" s="10"/>
      <c r="IX211" s="10"/>
      <c r="IY211" s="10"/>
      <c r="IZ211" s="10"/>
      <c r="JA211" s="10"/>
      <c r="JB211" s="10"/>
      <c r="JC211" s="10"/>
      <c r="JD211" s="10"/>
      <c r="JE211" s="10"/>
      <c r="JF211" s="10"/>
      <c r="JG211" s="10"/>
      <c r="JH211" s="10"/>
      <c r="JI211" s="10"/>
      <c r="JJ211" s="10"/>
      <c r="JK211" s="10"/>
      <c r="JL211" s="10"/>
      <c r="JM211" s="10"/>
      <c r="JN211" s="10"/>
      <c r="JO211" s="10"/>
      <c r="JP211" s="10"/>
      <c r="JQ211" s="10"/>
      <c r="JR211" s="10"/>
      <c r="JS211" s="10"/>
      <c r="JT211" s="10"/>
      <c r="JU211" s="10"/>
      <c r="JV211" s="10"/>
      <c r="JW211" s="10"/>
      <c r="JX211" s="10"/>
      <c r="JY211" s="10"/>
      <c r="JZ211" s="10"/>
      <c r="KA211" s="10"/>
      <c r="KB211" s="10"/>
      <c r="KC211" s="10"/>
      <c r="KD211" s="10"/>
      <c r="KE211" s="10"/>
      <c r="KF211" s="10"/>
      <c r="KG211" s="10"/>
      <c r="KH211" s="10"/>
      <c r="KI211" s="10"/>
      <c r="KJ211" s="10"/>
      <c r="KK211" s="10"/>
      <c r="KL211" s="10"/>
      <c r="KM211" s="10"/>
      <c r="KN211" s="10"/>
      <c r="KO211" s="10"/>
      <c r="KP211" s="10"/>
      <c r="KQ211" s="10"/>
      <c r="KR211" s="10"/>
      <c r="KS211" s="10"/>
      <c r="KT211" s="10"/>
      <c r="KU211" s="10"/>
      <c r="KV211" s="10"/>
      <c r="KW211" s="10"/>
      <c r="KX211" s="10"/>
      <c r="KY211" s="10"/>
      <c r="KZ211" s="10"/>
      <c r="LA211" s="10"/>
      <c r="LB211" s="10"/>
      <c r="LC211" s="10"/>
      <c r="LD211" s="10"/>
      <c r="LE211" s="10"/>
      <c r="LF211" s="10"/>
      <c r="LG211" s="10"/>
      <c r="LH211" s="10"/>
      <c r="LI211" s="10"/>
      <c r="LJ211" s="10"/>
      <c r="LK211" s="10"/>
      <c r="LL211" s="10"/>
      <c r="LM211" s="10"/>
      <c r="LN211" s="10"/>
      <c r="LO211" s="10"/>
      <c r="LP211" s="10"/>
      <c r="LQ211" s="10"/>
      <c r="LR211" s="10"/>
      <c r="LS211" s="10"/>
      <c r="LT211" s="10"/>
      <c r="LU211" s="10"/>
      <c r="LV211" s="10"/>
      <c r="LW211" s="10"/>
      <c r="LX211" s="10"/>
      <c r="LY211" s="10"/>
      <c r="LZ211" s="10"/>
      <c r="MA211" s="10"/>
      <c r="MB211" s="10"/>
      <c r="MC211" s="10"/>
      <c r="MD211" s="10"/>
      <c r="ME211" s="10"/>
      <c r="MF211" s="10"/>
      <c r="MG211" s="10"/>
      <c r="MH211" s="10"/>
      <c r="MI211" s="10"/>
      <c r="MJ211" s="10"/>
      <c r="MK211" s="10"/>
      <c r="ML211" s="10"/>
      <c r="MM211" s="10"/>
      <c r="MN211" s="10"/>
      <c r="MO211" s="10"/>
      <c r="MP211" s="10"/>
      <c r="MQ211" s="10"/>
      <c r="MR211" s="10"/>
      <c r="MS211" s="10"/>
      <c r="MT211" s="10"/>
      <c r="MU211" s="10"/>
      <c r="MV211" s="10"/>
      <c r="MW211" s="10"/>
      <c r="MX211" s="10"/>
      <c r="MY211" s="10"/>
      <c r="MZ211" s="10"/>
      <c r="NA211" s="10"/>
      <c r="NB211" s="10"/>
      <c r="NC211" s="10"/>
      <c r="ND211" s="10"/>
      <c r="NE211" s="10"/>
      <c r="NF211" s="10"/>
      <c r="NG211" s="10"/>
      <c r="NH211" s="10"/>
      <c r="NI211" s="10"/>
      <c r="NJ211" s="10"/>
      <c r="NK211" s="10"/>
      <c r="NL211" s="10"/>
      <c r="NM211" s="10"/>
      <c r="NN211" s="10"/>
      <c r="NO211" s="10"/>
      <c r="NP211" s="10"/>
      <c r="NQ211" s="10"/>
      <c r="NR211" s="10"/>
      <c r="NS211" s="10"/>
      <c r="NT211" s="10"/>
      <c r="NU211" s="10"/>
      <c r="NV211" s="10"/>
      <c r="NW211" s="10"/>
      <c r="NX211" s="10"/>
      <c r="NY211" s="10"/>
      <c r="NZ211" s="10"/>
      <c r="OA211" s="10"/>
      <c r="OB211" s="10"/>
      <c r="OC211" s="10"/>
      <c r="OD211" s="10"/>
      <c r="OE211" s="10"/>
      <c r="OF211" s="10"/>
      <c r="OG211" s="10"/>
      <c r="OH211" s="10"/>
      <c r="OI211" s="10"/>
      <c r="OJ211" s="10"/>
      <c r="OK211" s="10"/>
      <c r="OL211" s="10"/>
      <c r="OM211" s="10"/>
      <c r="ON211" s="10"/>
      <c r="OO211" s="10"/>
      <c r="OP211" s="10"/>
      <c r="OQ211" s="10"/>
      <c r="OR211" s="10"/>
      <c r="OS211" s="10"/>
      <c r="OT211" s="10"/>
      <c r="OU211" s="10"/>
      <c r="OV211" s="10"/>
      <c r="OW211" s="10"/>
      <c r="OX211" s="10"/>
      <c r="OY211" s="10"/>
      <c r="OZ211" s="10"/>
      <c r="PA211" s="10"/>
      <c r="PB211" s="10"/>
      <c r="PC211" s="10"/>
      <c r="PD211" s="10"/>
      <c r="PE211" s="10"/>
    </row>
    <row r="212" spans="1:421" ht="24" customHeight="1" x14ac:dyDescent="0.2">
      <c r="A212" s="196"/>
      <c r="B212" s="197"/>
      <c r="C212" s="198"/>
      <c r="D212" s="59" t="s">
        <v>2</v>
      </c>
      <c r="E212" s="146">
        <f t="shared" ref="E212:E217" si="47">SUM(F212:J212)</f>
        <v>0</v>
      </c>
      <c r="F212" s="25">
        <f t="shared" ref="F212:J217" si="48">F82+F32+F11</f>
        <v>0</v>
      </c>
      <c r="G212" s="25">
        <f t="shared" si="48"/>
        <v>0</v>
      </c>
      <c r="H212" s="25">
        <f t="shared" si="48"/>
        <v>0</v>
      </c>
      <c r="I212" s="25">
        <f t="shared" si="48"/>
        <v>0</v>
      </c>
      <c r="J212" s="25">
        <f t="shared" si="48"/>
        <v>0</v>
      </c>
      <c r="K212" s="14"/>
      <c r="L212" s="14"/>
      <c r="M212" s="14"/>
      <c r="N212" s="5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  <c r="IU212" s="10"/>
      <c r="IV212" s="10"/>
      <c r="IW212" s="10"/>
      <c r="IX212" s="10"/>
      <c r="IY212" s="10"/>
      <c r="IZ212" s="10"/>
      <c r="JA212" s="10"/>
      <c r="JB212" s="10"/>
      <c r="JC212" s="10"/>
      <c r="JD212" s="10"/>
      <c r="JE212" s="10"/>
      <c r="JF212" s="10"/>
      <c r="JG212" s="10"/>
      <c r="JH212" s="10"/>
      <c r="JI212" s="10"/>
      <c r="JJ212" s="10"/>
      <c r="JK212" s="10"/>
      <c r="JL212" s="10"/>
      <c r="JM212" s="10"/>
      <c r="JN212" s="10"/>
      <c r="JO212" s="10"/>
      <c r="JP212" s="10"/>
      <c r="JQ212" s="10"/>
      <c r="JR212" s="10"/>
      <c r="JS212" s="10"/>
      <c r="JT212" s="10"/>
      <c r="JU212" s="10"/>
      <c r="JV212" s="10"/>
      <c r="JW212" s="10"/>
      <c r="JX212" s="10"/>
      <c r="JY212" s="10"/>
      <c r="JZ212" s="10"/>
      <c r="KA212" s="10"/>
      <c r="KB212" s="10"/>
      <c r="KC212" s="10"/>
      <c r="KD212" s="10"/>
      <c r="KE212" s="10"/>
      <c r="KF212" s="10"/>
      <c r="KG212" s="10"/>
      <c r="KH212" s="10"/>
      <c r="KI212" s="10"/>
      <c r="KJ212" s="10"/>
      <c r="KK212" s="10"/>
      <c r="KL212" s="10"/>
      <c r="KM212" s="10"/>
      <c r="KN212" s="10"/>
      <c r="KO212" s="10"/>
      <c r="KP212" s="10"/>
      <c r="KQ212" s="10"/>
      <c r="KR212" s="10"/>
      <c r="KS212" s="10"/>
      <c r="KT212" s="10"/>
      <c r="KU212" s="10"/>
      <c r="KV212" s="10"/>
      <c r="KW212" s="10"/>
      <c r="KX212" s="10"/>
      <c r="KY212" s="10"/>
      <c r="KZ212" s="10"/>
      <c r="LA212" s="10"/>
      <c r="LB212" s="10"/>
      <c r="LC212" s="10"/>
      <c r="LD212" s="10"/>
      <c r="LE212" s="10"/>
      <c r="LF212" s="10"/>
      <c r="LG212" s="10"/>
      <c r="LH212" s="10"/>
      <c r="LI212" s="10"/>
      <c r="LJ212" s="10"/>
      <c r="LK212" s="10"/>
      <c r="LL212" s="10"/>
      <c r="LM212" s="10"/>
      <c r="LN212" s="10"/>
      <c r="LO212" s="10"/>
      <c r="LP212" s="10"/>
      <c r="LQ212" s="10"/>
      <c r="LR212" s="10"/>
      <c r="LS212" s="10"/>
      <c r="LT212" s="10"/>
      <c r="LU212" s="10"/>
      <c r="LV212" s="10"/>
      <c r="LW212" s="10"/>
      <c r="LX212" s="10"/>
      <c r="LY212" s="10"/>
      <c r="LZ212" s="10"/>
      <c r="MA212" s="10"/>
      <c r="MB212" s="10"/>
      <c r="MC212" s="10"/>
      <c r="MD212" s="10"/>
      <c r="ME212" s="10"/>
      <c r="MF212" s="10"/>
      <c r="MG212" s="10"/>
      <c r="MH212" s="10"/>
      <c r="MI212" s="10"/>
      <c r="MJ212" s="10"/>
      <c r="MK212" s="10"/>
      <c r="ML212" s="10"/>
      <c r="MM212" s="10"/>
      <c r="MN212" s="10"/>
      <c r="MO212" s="10"/>
      <c r="MP212" s="10"/>
      <c r="MQ212" s="10"/>
      <c r="MR212" s="10"/>
      <c r="MS212" s="10"/>
      <c r="MT212" s="10"/>
      <c r="MU212" s="10"/>
      <c r="MV212" s="10"/>
      <c r="MW212" s="10"/>
      <c r="MX212" s="10"/>
      <c r="MY212" s="10"/>
      <c r="MZ212" s="10"/>
      <c r="NA212" s="10"/>
      <c r="NB212" s="10"/>
      <c r="NC212" s="10"/>
      <c r="ND212" s="10"/>
      <c r="NE212" s="10"/>
      <c r="NF212" s="10"/>
      <c r="NG212" s="10"/>
      <c r="NH212" s="10"/>
      <c r="NI212" s="10"/>
      <c r="NJ212" s="10"/>
      <c r="NK212" s="10"/>
      <c r="NL212" s="10"/>
      <c r="NM212" s="10"/>
      <c r="NN212" s="10"/>
      <c r="NO212" s="10"/>
      <c r="NP212" s="10"/>
      <c r="NQ212" s="10"/>
      <c r="NR212" s="10"/>
      <c r="NS212" s="10"/>
      <c r="NT212" s="10"/>
      <c r="NU212" s="10"/>
      <c r="NV212" s="10"/>
      <c r="NW212" s="10"/>
      <c r="NX212" s="10"/>
      <c r="NY212" s="10"/>
      <c r="NZ212" s="10"/>
      <c r="OA212" s="10"/>
      <c r="OB212" s="10"/>
      <c r="OC212" s="10"/>
      <c r="OD212" s="10"/>
      <c r="OE212" s="10"/>
      <c r="OF212" s="10"/>
      <c r="OG212" s="10"/>
      <c r="OH212" s="10"/>
      <c r="OI212" s="10"/>
      <c r="OJ212" s="10"/>
      <c r="OK212" s="10"/>
      <c r="OL212" s="10"/>
      <c r="OM212" s="10"/>
      <c r="ON212" s="10"/>
      <c r="OO212" s="10"/>
      <c r="OP212" s="10"/>
      <c r="OQ212" s="10"/>
      <c r="OR212" s="10"/>
      <c r="OS212" s="10"/>
      <c r="OT212" s="10"/>
      <c r="OU212" s="10"/>
      <c r="OV212" s="10"/>
      <c r="OW212" s="10"/>
      <c r="OX212" s="10"/>
      <c r="OY212" s="10"/>
      <c r="OZ212" s="10"/>
      <c r="PA212" s="10"/>
      <c r="PB212" s="10"/>
      <c r="PC212" s="10"/>
      <c r="PD212" s="10"/>
      <c r="PE212" s="10"/>
    </row>
    <row r="213" spans="1:421" ht="22.5" customHeight="1" x14ac:dyDescent="0.2">
      <c r="A213" s="196"/>
      <c r="B213" s="197"/>
      <c r="C213" s="198"/>
      <c r="D213" s="59" t="s">
        <v>6</v>
      </c>
      <c r="E213" s="146">
        <f t="shared" si="47"/>
        <v>0</v>
      </c>
      <c r="F213" s="25">
        <f t="shared" si="48"/>
        <v>0</v>
      </c>
      <c r="G213" s="25">
        <f t="shared" si="48"/>
        <v>0</v>
      </c>
      <c r="H213" s="25">
        <f t="shared" si="48"/>
        <v>0</v>
      </c>
      <c r="I213" s="25">
        <f t="shared" si="48"/>
        <v>0</v>
      </c>
      <c r="J213" s="25">
        <f t="shared" si="48"/>
        <v>0</v>
      </c>
      <c r="K213" s="14"/>
      <c r="L213" s="14"/>
      <c r="M213" s="14"/>
      <c r="N213" s="5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  <c r="IU213" s="10"/>
      <c r="IV213" s="10"/>
      <c r="IW213" s="10"/>
      <c r="IX213" s="10"/>
      <c r="IY213" s="10"/>
      <c r="IZ213" s="10"/>
      <c r="JA213" s="10"/>
      <c r="JB213" s="10"/>
      <c r="JC213" s="10"/>
      <c r="JD213" s="10"/>
      <c r="JE213" s="10"/>
      <c r="JF213" s="10"/>
      <c r="JG213" s="10"/>
      <c r="JH213" s="10"/>
      <c r="JI213" s="10"/>
      <c r="JJ213" s="10"/>
      <c r="JK213" s="10"/>
      <c r="JL213" s="10"/>
      <c r="JM213" s="10"/>
      <c r="JN213" s="10"/>
      <c r="JO213" s="10"/>
      <c r="JP213" s="10"/>
      <c r="JQ213" s="10"/>
      <c r="JR213" s="10"/>
      <c r="JS213" s="10"/>
      <c r="JT213" s="10"/>
      <c r="JU213" s="10"/>
      <c r="JV213" s="10"/>
      <c r="JW213" s="10"/>
      <c r="JX213" s="10"/>
      <c r="JY213" s="10"/>
      <c r="JZ213" s="10"/>
      <c r="KA213" s="10"/>
      <c r="KB213" s="10"/>
      <c r="KC213" s="10"/>
      <c r="KD213" s="10"/>
      <c r="KE213" s="10"/>
      <c r="KF213" s="10"/>
      <c r="KG213" s="10"/>
      <c r="KH213" s="10"/>
      <c r="KI213" s="10"/>
      <c r="KJ213" s="10"/>
      <c r="KK213" s="10"/>
      <c r="KL213" s="10"/>
      <c r="KM213" s="10"/>
      <c r="KN213" s="10"/>
      <c r="KO213" s="10"/>
      <c r="KP213" s="10"/>
      <c r="KQ213" s="10"/>
      <c r="KR213" s="10"/>
      <c r="KS213" s="10"/>
      <c r="KT213" s="10"/>
      <c r="KU213" s="10"/>
      <c r="KV213" s="10"/>
      <c r="KW213" s="10"/>
      <c r="KX213" s="10"/>
      <c r="KY213" s="10"/>
      <c r="KZ213" s="10"/>
      <c r="LA213" s="10"/>
      <c r="LB213" s="10"/>
      <c r="LC213" s="10"/>
      <c r="LD213" s="10"/>
      <c r="LE213" s="10"/>
      <c r="LF213" s="10"/>
      <c r="LG213" s="10"/>
      <c r="LH213" s="10"/>
      <c r="LI213" s="10"/>
      <c r="LJ213" s="10"/>
      <c r="LK213" s="10"/>
      <c r="LL213" s="10"/>
      <c r="LM213" s="10"/>
      <c r="LN213" s="10"/>
      <c r="LO213" s="10"/>
      <c r="LP213" s="10"/>
      <c r="LQ213" s="10"/>
      <c r="LR213" s="10"/>
      <c r="LS213" s="10"/>
      <c r="LT213" s="10"/>
      <c r="LU213" s="10"/>
      <c r="LV213" s="10"/>
      <c r="LW213" s="10"/>
      <c r="LX213" s="10"/>
      <c r="LY213" s="10"/>
      <c r="LZ213" s="10"/>
      <c r="MA213" s="10"/>
      <c r="MB213" s="10"/>
      <c r="MC213" s="10"/>
      <c r="MD213" s="10"/>
      <c r="ME213" s="10"/>
      <c r="MF213" s="10"/>
      <c r="MG213" s="10"/>
      <c r="MH213" s="10"/>
      <c r="MI213" s="10"/>
      <c r="MJ213" s="10"/>
      <c r="MK213" s="10"/>
      <c r="ML213" s="10"/>
      <c r="MM213" s="10"/>
      <c r="MN213" s="10"/>
      <c r="MO213" s="10"/>
      <c r="MP213" s="10"/>
      <c r="MQ213" s="10"/>
      <c r="MR213" s="10"/>
      <c r="MS213" s="10"/>
      <c r="MT213" s="10"/>
      <c r="MU213" s="10"/>
      <c r="MV213" s="10"/>
      <c r="MW213" s="10"/>
      <c r="MX213" s="10"/>
      <c r="MY213" s="10"/>
      <c r="MZ213" s="10"/>
      <c r="NA213" s="10"/>
      <c r="NB213" s="10"/>
      <c r="NC213" s="10"/>
      <c r="ND213" s="10"/>
      <c r="NE213" s="10"/>
      <c r="NF213" s="10"/>
      <c r="NG213" s="10"/>
      <c r="NH213" s="10"/>
      <c r="NI213" s="10"/>
      <c r="NJ213" s="10"/>
      <c r="NK213" s="10"/>
      <c r="NL213" s="10"/>
      <c r="NM213" s="10"/>
      <c r="NN213" s="10"/>
      <c r="NO213" s="10"/>
      <c r="NP213" s="10"/>
      <c r="NQ213" s="10"/>
      <c r="NR213" s="10"/>
      <c r="NS213" s="10"/>
      <c r="NT213" s="10"/>
      <c r="NU213" s="10"/>
      <c r="NV213" s="10"/>
      <c r="NW213" s="10"/>
      <c r="NX213" s="10"/>
      <c r="NY213" s="10"/>
      <c r="NZ213" s="10"/>
      <c r="OA213" s="10"/>
      <c r="OB213" s="10"/>
      <c r="OC213" s="10"/>
      <c r="OD213" s="10"/>
      <c r="OE213" s="10"/>
      <c r="OF213" s="10"/>
      <c r="OG213" s="10"/>
      <c r="OH213" s="10"/>
      <c r="OI213" s="10"/>
      <c r="OJ213" s="10"/>
      <c r="OK213" s="10"/>
      <c r="OL213" s="10"/>
      <c r="OM213" s="10"/>
      <c r="ON213" s="10"/>
      <c r="OO213" s="10"/>
      <c r="OP213" s="10"/>
      <c r="OQ213" s="10"/>
      <c r="OR213" s="10"/>
      <c r="OS213" s="10"/>
      <c r="OT213" s="10"/>
      <c r="OU213" s="10"/>
      <c r="OV213" s="10"/>
      <c r="OW213" s="10"/>
      <c r="OX213" s="10"/>
      <c r="OY213" s="10"/>
      <c r="OZ213" s="10"/>
      <c r="PA213" s="10"/>
      <c r="PB213" s="10"/>
      <c r="PC213" s="10"/>
      <c r="PD213" s="10"/>
      <c r="PE213" s="10"/>
    </row>
    <row r="214" spans="1:421" ht="20.25" customHeight="1" x14ac:dyDescent="0.2">
      <c r="A214" s="196"/>
      <c r="B214" s="197"/>
      <c r="C214" s="198"/>
      <c r="D214" s="59" t="s">
        <v>4</v>
      </c>
      <c r="E214" s="146">
        <f>SUM(F214:J214)</f>
        <v>102863.15117</v>
      </c>
      <c r="F214" s="25">
        <f t="shared" si="48"/>
        <v>15827.75117</v>
      </c>
      <c r="G214" s="25">
        <f t="shared" si="48"/>
        <v>13039.8</v>
      </c>
      <c r="H214" s="25">
        <f t="shared" si="48"/>
        <v>7323.8</v>
      </c>
      <c r="I214" s="25">
        <f t="shared" si="48"/>
        <v>7323.8</v>
      </c>
      <c r="J214" s="25">
        <f t="shared" si="48"/>
        <v>59348</v>
      </c>
      <c r="K214" s="14"/>
      <c r="L214" s="14"/>
      <c r="M214" s="14"/>
      <c r="N214" s="5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  <c r="IU214" s="10"/>
      <c r="IV214" s="10"/>
      <c r="IW214" s="10"/>
      <c r="IX214" s="10"/>
      <c r="IY214" s="10"/>
      <c r="IZ214" s="10"/>
      <c r="JA214" s="10"/>
      <c r="JB214" s="10"/>
      <c r="JC214" s="10"/>
      <c r="JD214" s="10"/>
      <c r="JE214" s="10"/>
      <c r="JF214" s="10"/>
      <c r="JG214" s="10"/>
      <c r="JH214" s="10"/>
      <c r="JI214" s="10"/>
      <c r="JJ214" s="10"/>
      <c r="JK214" s="10"/>
      <c r="JL214" s="10"/>
      <c r="JM214" s="10"/>
      <c r="JN214" s="10"/>
      <c r="JO214" s="10"/>
      <c r="JP214" s="10"/>
      <c r="JQ214" s="10"/>
      <c r="JR214" s="10"/>
      <c r="JS214" s="10"/>
      <c r="JT214" s="10"/>
      <c r="JU214" s="10"/>
      <c r="JV214" s="10"/>
      <c r="JW214" s="10"/>
      <c r="JX214" s="10"/>
      <c r="JY214" s="10"/>
      <c r="JZ214" s="10"/>
      <c r="KA214" s="10"/>
      <c r="KB214" s="10"/>
      <c r="KC214" s="10"/>
      <c r="KD214" s="10"/>
      <c r="KE214" s="10"/>
      <c r="KF214" s="10"/>
      <c r="KG214" s="10"/>
      <c r="KH214" s="10"/>
      <c r="KI214" s="10"/>
      <c r="KJ214" s="10"/>
      <c r="KK214" s="10"/>
      <c r="KL214" s="10"/>
      <c r="KM214" s="10"/>
      <c r="KN214" s="10"/>
      <c r="KO214" s="10"/>
      <c r="KP214" s="10"/>
      <c r="KQ214" s="10"/>
      <c r="KR214" s="10"/>
      <c r="KS214" s="10"/>
      <c r="KT214" s="10"/>
      <c r="KU214" s="10"/>
      <c r="KV214" s="10"/>
      <c r="KW214" s="10"/>
      <c r="KX214" s="10"/>
      <c r="KY214" s="10"/>
      <c r="KZ214" s="10"/>
      <c r="LA214" s="10"/>
      <c r="LB214" s="10"/>
      <c r="LC214" s="10"/>
      <c r="LD214" s="10"/>
      <c r="LE214" s="10"/>
      <c r="LF214" s="10"/>
      <c r="LG214" s="10"/>
      <c r="LH214" s="10"/>
      <c r="LI214" s="10"/>
      <c r="LJ214" s="10"/>
      <c r="LK214" s="10"/>
      <c r="LL214" s="10"/>
      <c r="LM214" s="10"/>
      <c r="LN214" s="10"/>
      <c r="LO214" s="10"/>
      <c r="LP214" s="10"/>
      <c r="LQ214" s="10"/>
      <c r="LR214" s="10"/>
      <c r="LS214" s="10"/>
      <c r="LT214" s="10"/>
      <c r="LU214" s="10"/>
      <c r="LV214" s="10"/>
      <c r="LW214" s="10"/>
      <c r="LX214" s="10"/>
      <c r="LY214" s="10"/>
      <c r="LZ214" s="10"/>
      <c r="MA214" s="10"/>
      <c r="MB214" s="10"/>
      <c r="MC214" s="10"/>
      <c r="MD214" s="10"/>
      <c r="ME214" s="10"/>
      <c r="MF214" s="10"/>
      <c r="MG214" s="10"/>
      <c r="MH214" s="10"/>
      <c r="MI214" s="10"/>
      <c r="MJ214" s="10"/>
      <c r="MK214" s="10"/>
      <c r="ML214" s="10"/>
      <c r="MM214" s="10"/>
      <c r="MN214" s="10"/>
      <c r="MO214" s="10"/>
      <c r="MP214" s="10"/>
      <c r="MQ214" s="10"/>
      <c r="MR214" s="10"/>
      <c r="MS214" s="10"/>
      <c r="MT214" s="10"/>
      <c r="MU214" s="10"/>
      <c r="MV214" s="10"/>
      <c r="MW214" s="10"/>
      <c r="MX214" s="10"/>
      <c r="MY214" s="10"/>
      <c r="MZ214" s="10"/>
      <c r="NA214" s="10"/>
      <c r="NB214" s="10"/>
      <c r="NC214" s="10"/>
      <c r="ND214" s="10"/>
      <c r="NE214" s="10"/>
      <c r="NF214" s="10"/>
      <c r="NG214" s="10"/>
      <c r="NH214" s="10"/>
      <c r="NI214" s="10"/>
      <c r="NJ214" s="10"/>
      <c r="NK214" s="10"/>
      <c r="NL214" s="10"/>
      <c r="NM214" s="10"/>
      <c r="NN214" s="10"/>
      <c r="NO214" s="10"/>
      <c r="NP214" s="10"/>
      <c r="NQ214" s="10"/>
      <c r="NR214" s="10"/>
      <c r="NS214" s="10"/>
      <c r="NT214" s="10"/>
      <c r="NU214" s="10"/>
      <c r="NV214" s="10"/>
      <c r="NW214" s="10"/>
      <c r="NX214" s="10"/>
      <c r="NY214" s="10"/>
      <c r="NZ214" s="10"/>
      <c r="OA214" s="10"/>
      <c r="OB214" s="10"/>
      <c r="OC214" s="10"/>
      <c r="OD214" s="10"/>
      <c r="OE214" s="10"/>
      <c r="OF214" s="10"/>
      <c r="OG214" s="10"/>
      <c r="OH214" s="10"/>
      <c r="OI214" s="10"/>
      <c r="OJ214" s="10"/>
      <c r="OK214" s="10"/>
      <c r="OL214" s="10"/>
      <c r="OM214" s="10"/>
      <c r="ON214" s="10"/>
      <c r="OO214" s="10"/>
      <c r="OP214" s="10"/>
      <c r="OQ214" s="10"/>
      <c r="OR214" s="10"/>
      <c r="OS214" s="10"/>
      <c r="OT214" s="10"/>
      <c r="OU214" s="10"/>
      <c r="OV214" s="10"/>
      <c r="OW214" s="10"/>
      <c r="OX214" s="10"/>
      <c r="OY214" s="10"/>
      <c r="OZ214" s="10"/>
      <c r="PA214" s="10"/>
      <c r="PB214" s="10"/>
      <c r="PC214" s="10"/>
      <c r="PD214" s="10"/>
      <c r="PE214" s="10"/>
    </row>
    <row r="215" spans="1:421" ht="34.5" customHeight="1" x14ac:dyDescent="0.2">
      <c r="A215" s="196"/>
      <c r="B215" s="197"/>
      <c r="C215" s="198"/>
      <c r="D215" s="59" t="s">
        <v>18</v>
      </c>
      <c r="E215" s="146">
        <f t="shared" si="47"/>
        <v>0</v>
      </c>
      <c r="F215" s="25">
        <f t="shared" si="48"/>
        <v>0</v>
      </c>
      <c r="G215" s="25">
        <f t="shared" si="48"/>
        <v>0</v>
      </c>
      <c r="H215" s="25">
        <f t="shared" si="48"/>
        <v>0</v>
      </c>
      <c r="I215" s="25">
        <f t="shared" si="48"/>
        <v>0</v>
      </c>
      <c r="J215" s="25">
        <f t="shared" si="48"/>
        <v>0</v>
      </c>
      <c r="K215" s="14"/>
      <c r="L215" s="14"/>
      <c r="M215" s="14"/>
      <c r="N215" s="5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  <c r="IU215" s="10"/>
      <c r="IV215" s="10"/>
      <c r="IW215" s="10"/>
      <c r="IX215" s="10"/>
      <c r="IY215" s="10"/>
      <c r="IZ215" s="10"/>
      <c r="JA215" s="10"/>
      <c r="JB215" s="10"/>
      <c r="JC215" s="10"/>
      <c r="JD215" s="10"/>
      <c r="JE215" s="10"/>
      <c r="JF215" s="10"/>
      <c r="JG215" s="10"/>
      <c r="JH215" s="10"/>
      <c r="JI215" s="10"/>
      <c r="JJ215" s="10"/>
      <c r="JK215" s="10"/>
      <c r="JL215" s="10"/>
      <c r="JM215" s="10"/>
      <c r="JN215" s="10"/>
      <c r="JO215" s="10"/>
      <c r="JP215" s="10"/>
      <c r="JQ215" s="10"/>
      <c r="JR215" s="10"/>
      <c r="JS215" s="10"/>
      <c r="JT215" s="10"/>
      <c r="JU215" s="10"/>
      <c r="JV215" s="10"/>
      <c r="JW215" s="10"/>
      <c r="JX215" s="10"/>
      <c r="JY215" s="10"/>
      <c r="JZ215" s="10"/>
      <c r="KA215" s="10"/>
      <c r="KB215" s="10"/>
      <c r="KC215" s="10"/>
      <c r="KD215" s="10"/>
      <c r="KE215" s="10"/>
      <c r="KF215" s="10"/>
      <c r="KG215" s="10"/>
      <c r="KH215" s="10"/>
      <c r="KI215" s="10"/>
      <c r="KJ215" s="10"/>
      <c r="KK215" s="10"/>
      <c r="KL215" s="10"/>
      <c r="KM215" s="10"/>
      <c r="KN215" s="10"/>
      <c r="KO215" s="10"/>
      <c r="KP215" s="10"/>
      <c r="KQ215" s="10"/>
      <c r="KR215" s="10"/>
      <c r="KS215" s="10"/>
      <c r="KT215" s="10"/>
      <c r="KU215" s="10"/>
      <c r="KV215" s="10"/>
      <c r="KW215" s="10"/>
      <c r="KX215" s="10"/>
      <c r="KY215" s="10"/>
      <c r="KZ215" s="10"/>
      <c r="LA215" s="10"/>
      <c r="LB215" s="10"/>
      <c r="LC215" s="10"/>
      <c r="LD215" s="10"/>
      <c r="LE215" s="10"/>
      <c r="LF215" s="10"/>
      <c r="LG215" s="10"/>
      <c r="LH215" s="10"/>
      <c r="LI215" s="10"/>
      <c r="LJ215" s="10"/>
      <c r="LK215" s="10"/>
      <c r="LL215" s="10"/>
      <c r="LM215" s="10"/>
      <c r="LN215" s="10"/>
      <c r="LO215" s="10"/>
      <c r="LP215" s="10"/>
      <c r="LQ215" s="10"/>
      <c r="LR215" s="10"/>
      <c r="LS215" s="10"/>
      <c r="LT215" s="10"/>
      <c r="LU215" s="10"/>
      <c r="LV215" s="10"/>
      <c r="LW215" s="10"/>
      <c r="LX215" s="10"/>
      <c r="LY215" s="10"/>
      <c r="LZ215" s="10"/>
      <c r="MA215" s="10"/>
      <c r="MB215" s="10"/>
      <c r="MC215" s="10"/>
      <c r="MD215" s="10"/>
      <c r="ME215" s="10"/>
      <c r="MF215" s="10"/>
      <c r="MG215" s="10"/>
      <c r="MH215" s="10"/>
      <c r="MI215" s="10"/>
      <c r="MJ215" s="10"/>
      <c r="MK215" s="10"/>
      <c r="ML215" s="10"/>
      <c r="MM215" s="10"/>
      <c r="MN215" s="10"/>
      <c r="MO215" s="10"/>
      <c r="MP215" s="10"/>
      <c r="MQ215" s="10"/>
      <c r="MR215" s="10"/>
      <c r="MS215" s="10"/>
      <c r="MT215" s="10"/>
      <c r="MU215" s="10"/>
      <c r="MV215" s="10"/>
      <c r="MW215" s="10"/>
      <c r="MX215" s="10"/>
      <c r="MY215" s="10"/>
      <c r="MZ215" s="10"/>
      <c r="NA215" s="10"/>
      <c r="NB215" s="10"/>
      <c r="NC215" s="10"/>
      <c r="ND215" s="10"/>
      <c r="NE215" s="10"/>
      <c r="NF215" s="10"/>
      <c r="NG215" s="10"/>
      <c r="NH215" s="10"/>
      <c r="NI215" s="10"/>
      <c r="NJ215" s="10"/>
      <c r="NK215" s="10"/>
      <c r="NL215" s="10"/>
      <c r="NM215" s="10"/>
      <c r="NN215" s="10"/>
      <c r="NO215" s="10"/>
      <c r="NP215" s="10"/>
      <c r="NQ215" s="10"/>
      <c r="NR215" s="10"/>
      <c r="NS215" s="10"/>
      <c r="NT215" s="10"/>
      <c r="NU215" s="10"/>
      <c r="NV215" s="10"/>
      <c r="NW215" s="10"/>
      <c r="NX215" s="10"/>
      <c r="NY215" s="10"/>
      <c r="NZ215" s="10"/>
      <c r="OA215" s="10"/>
      <c r="OB215" s="10"/>
      <c r="OC215" s="10"/>
      <c r="OD215" s="10"/>
      <c r="OE215" s="10"/>
      <c r="OF215" s="10"/>
      <c r="OG215" s="10"/>
      <c r="OH215" s="10"/>
      <c r="OI215" s="10"/>
      <c r="OJ215" s="10"/>
      <c r="OK215" s="10"/>
      <c r="OL215" s="10"/>
      <c r="OM215" s="10"/>
      <c r="ON215" s="10"/>
      <c r="OO215" s="10"/>
      <c r="OP215" s="10"/>
      <c r="OQ215" s="10"/>
      <c r="OR215" s="10"/>
      <c r="OS215" s="10"/>
      <c r="OT215" s="10"/>
      <c r="OU215" s="10"/>
      <c r="OV215" s="10"/>
      <c r="OW215" s="10"/>
      <c r="OX215" s="10"/>
      <c r="OY215" s="10"/>
      <c r="OZ215" s="10"/>
      <c r="PA215" s="10"/>
      <c r="PB215" s="10"/>
      <c r="PC215" s="10"/>
      <c r="PD215" s="10"/>
      <c r="PE215" s="10"/>
    </row>
    <row r="216" spans="1:421" ht="21.75" customHeight="1" x14ac:dyDescent="0.2">
      <c r="A216" s="196"/>
      <c r="B216" s="197"/>
      <c r="C216" s="198"/>
      <c r="D216" s="59" t="s">
        <v>19</v>
      </c>
      <c r="E216" s="146">
        <f t="shared" si="47"/>
        <v>0</v>
      </c>
      <c r="F216" s="25">
        <f t="shared" si="48"/>
        <v>0</v>
      </c>
      <c r="G216" s="25">
        <f t="shared" si="48"/>
        <v>0</v>
      </c>
      <c r="H216" s="25">
        <f t="shared" si="48"/>
        <v>0</v>
      </c>
      <c r="I216" s="25">
        <f t="shared" si="48"/>
        <v>0</v>
      </c>
      <c r="J216" s="25">
        <f t="shared" si="48"/>
        <v>0</v>
      </c>
      <c r="K216" s="14"/>
      <c r="L216" s="14"/>
      <c r="M216" s="14"/>
      <c r="N216" s="5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  <c r="IU216" s="10"/>
      <c r="IV216" s="10"/>
      <c r="IW216" s="10"/>
      <c r="IX216" s="10"/>
      <c r="IY216" s="10"/>
      <c r="IZ216" s="10"/>
      <c r="JA216" s="10"/>
      <c r="JB216" s="10"/>
      <c r="JC216" s="10"/>
      <c r="JD216" s="10"/>
      <c r="JE216" s="10"/>
      <c r="JF216" s="10"/>
      <c r="JG216" s="10"/>
      <c r="JH216" s="10"/>
      <c r="JI216" s="10"/>
      <c r="JJ216" s="10"/>
      <c r="JK216" s="10"/>
      <c r="JL216" s="10"/>
      <c r="JM216" s="10"/>
      <c r="JN216" s="10"/>
      <c r="JO216" s="10"/>
      <c r="JP216" s="10"/>
      <c r="JQ216" s="10"/>
      <c r="JR216" s="10"/>
      <c r="JS216" s="10"/>
      <c r="JT216" s="10"/>
      <c r="JU216" s="10"/>
      <c r="JV216" s="10"/>
      <c r="JW216" s="10"/>
      <c r="JX216" s="10"/>
      <c r="JY216" s="10"/>
      <c r="JZ216" s="10"/>
      <c r="KA216" s="10"/>
      <c r="KB216" s="10"/>
      <c r="KC216" s="10"/>
      <c r="KD216" s="10"/>
      <c r="KE216" s="10"/>
      <c r="KF216" s="10"/>
      <c r="KG216" s="10"/>
      <c r="KH216" s="10"/>
      <c r="KI216" s="10"/>
      <c r="KJ216" s="10"/>
      <c r="KK216" s="10"/>
      <c r="KL216" s="10"/>
      <c r="KM216" s="10"/>
      <c r="KN216" s="10"/>
      <c r="KO216" s="10"/>
      <c r="KP216" s="10"/>
      <c r="KQ216" s="10"/>
      <c r="KR216" s="10"/>
      <c r="KS216" s="10"/>
      <c r="KT216" s="10"/>
      <c r="KU216" s="10"/>
      <c r="KV216" s="10"/>
      <c r="KW216" s="10"/>
      <c r="KX216" s="10"/>
      <c r="KY216" s="10"/>
      <c r="KZ216" s="10"/>
      <c r="LA216" s="10"/>
      <c r="LB216" s="10"/>
      <c r="LC216" s="10"/>
      <c r="LD216" s="10"/>
      <c r="LE216" s="10"/>
      <c r="LF216" s="10"/>
      <c r="LG216" s="10"/>
      <c r="LH216" s="10"/>
      <c r="LI216" s="10"/>
      <c r="LJ216" s="10"/>
      <c r="LK216" s="10"/>
      <c r="LL216" s="10"/>
      <c r="LM216" s="10"/>
      <c r="LN216" s="10"/>
      <c r="LO216" s="10"/>
      <c r="LP216" s="10"/>
      <c r="LQ216" s="10"/>
      <c r="LR216" s="10"/>
      <c r="LS216" s="10"/>
      <c r="LT216" s="10"/>
      <c r="LU216" s="10"/>
      <c r="LV216" s="10"/>
      <c r="LW216" s="10"/>
      <c r="LX216" s="10"/>
      <c r="LY216" s="10"/>
      <c r="LZ216" s="10"/>
      <c r="MA216" s="10"/>
      <c r="MB216" s="10"/>
      <c r="MC216" s="10"/>
      <c r="MD216" s="10"/>
      <c r="ME216" s="10"/>
      <c r="MF216" s="10"/>
      <c r="MG216" s="10"/>
      <c r="MH216" s="10"/>
      <c r="MI216" s="10"/>
      <c r="MJ216" s="10"/>
      <c r="MK216" s="10"/>
      <c r="ML216" s="10"/>
      <c r="MM216" s="10"/>
      <c r="MN216" s="10"/>
      <c r="MO216" s="10"/>
      <c r="MP216" s="10"/>
      <c r="MQ216" s="10"/>
      <c r="MR216" s="10"/>
      <c r="MS216" s="10"/>
      <c r="MT216" s="10"/>
      <c r="MU216" s="10"/>
      <c r="MV216" s="10"/>
      <c r="MW216" s="10"/>
      <c r="MX216" s="10"/>
      <c r="MY216" s="10"/>
      <c r="MZ216" s="10"/>
      <c r="NA216" s="10"/>
      <c r="NB216" s="10"/>
      <c r="NC216" s="10"/>
      <c r="ND216" s="10"/>
      <c r="NE216" s="10"/>
      <c r="NF216" s="10"/>
      <c r="NG216" s="10"/>
      <c r="NH216" s="10"/>
      <c r="NI216" s="10"/>
      <c r="NJ216" s="10"/>
      <c r="NK216" s="10"/>
      <c r="NL216" s="10"/>
      <c r="NM216" s="10"/>
      <c r="NN216" s="10"/>
      <c r="NO216" s="10"/>
      <c r="NP216" s="10"/>
      <c r="NQ216" s="10"/>
      <c r="NR216" s="10"/>
      <c r="NS216" s="10"/>
      <c r="NT216" s="10"/>
      <c r="NU216" s="10"/>
      <c r="NV216" s="10"/>
      <c r="NW216" s="10"/>
      <c r="NX216" s="10"/>
      <c r="NY216" s="10"/>
      <c r="NZ216" s="10"/>
      <c r="OA216" s="10"/>
      <c r="OB216" s="10"/>
      <c r="OC216" s="10"/>
      <c r="OD216" s="10"/>
      <c r="OE216" s="10"/>
      <c r="OF216" s="10"/>
      <c r="OG216" s="10"/>
      <c r="OH216" s="10"/>
      <c r="OI216" s="10"/>
      <c r="OJ216" s="10"/>
      <c r="OK216" s="10"/>
      <c r="OL216" s="10"/>
      <c r="OM216" s="10"/>
      <c r="ON216" s="10"/>
      <c r="OO216" s="10"/>
      <c r="OP216" s="10"/>
      <c r="OQ216" s="10"/>
      <c r="OR216" s="10"/>
      <c r="OS216" s="10"/>
      <c r="OT216" s="10"/>
      <c r="OU216" s="10"/>
      <c r="OV216" s="10"/>
      <c r="OW216" s="10"/>
      <c r="OX216" s="10"/>
      <c r="OY216" s="10"/>
      <c r="OZ216" s="10"/>
      <c r="PA216" s="10"/>
      <c r="PB216" s="10"/>
      <c r="PC216" s="10"/>
      <c r="PD216" s="10"/>
      <c r="PE216" s="10"/>
    </row>
    <row r="217" spans="1:421" ht="21" customHeight="1" x14ac:dyDescent="0.2">
      <c r="A217" s="199"/>
      <c r="B217" s="200"/>
      <c r="C217" s="201"/>
      <c r="D217" s="59" t="s">
        <v>7</v>
      </c>
      <c r="E217" s="146">
        <f t="shared" si="47"/>
        <v>75951.600000000006</v>
      </c>
      <c r="F217" s="25">
        <f t="shared" si="48"/>
        <v>0</v>
      </c>
      <c r="G217" s="25">
        <f t="shared" si="48"/>
        <v>10443.200000000001</v>
      </c>
      <c r="H217" s="25">
        <f t="shared" si="48"/>
        <v>16060.2</v>
      </c>
      <c r="I217" s="25">
        <f t="shared" si="48"/>
        <v>16060.2</v>
      </c>
      <c r="J217" s="25">
        <f t="shared" si="48"/>
        <v>33388</v>
      </c>
      <c r="K217" s="14"/>
      <c r="L217" s="14"/>
      <c r="M217" s="14"/>
      <c r="N217" s="5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  <c r="IU217" s="10"/>
      <c r="IV217" s="10"/>
      <c r="IW217" s="10"/>
      <c r="IX217" s="10"/>
      <c r="IY217" s="10"/>
      <c r="IZ217" s="10"/>
      <c r="JA217" s="10"/>
      <c r="JB217" s="10"/>
      <c r="JC217" s="10"/>
      <c r="JD217" s="10"/>
      <c r="JE217" s="10"/>
      <c r="JF217" s="10"/>
      <c r="JG217" s="10"/>
      <c r="JH217" s="10"/>
      <c r="JI217" s="10"/>
      <c r="JJ217" s="10"/>
      <c r="JK217" s="10"/>
      <c r="JL217" s="10"/>
      <c r="JM217" s="10"/>
      <c r="JN217" s="10"/>
      <c r="JO217" s="10"/>
      <c r="JP217" s="10"/>
      <c r="JQ217" s="10"/>
      <c r="JR217" s="10"/>
      <c r="JS217" s="10"/>
      <c r="JT217" s="10"/>
      <c r="JU217" s="10"/>
      <c r="JV217" s="10"/>
      <c r="JW217" s="10"/>
      <c r="JX217" s="10"/>
      <c r="JY217" s="10"/>
      <c r="JZ217" s="10"/>
      <c r="KA217" s="10"/>
      <c r="KB217" s="10"/>
      <c r="KC217" s="10"/>
      <c r="KD217" s="10"/>
      <c r="KE217" s="10"/>
      <c r="KF217" s="10"/>
      <c r="KG217" s="10"/>
      <c r="KH217" s="10"/>
      <c r="KI217" s="10"/>
      <c r="KJ217" s="10"/>
      <c r="KK217" s="10"/>
      <c r="KL217" s="10"/>
      <c r="KM217" s="10"/>
      <c r="KN217" s="10"/>
      <c r="KO217" s="10"/>
      <c r="KP217" s="10"/>
      <c r="KQ217" s="10"/>
      <c r="KR217" s="10"/>
      <c r="KS217" s="10"/>
      <c r="KT217" s="10"/>
      <c r="KU217" s="10"/>
      <c r="KV217" s="10"/>
      <c r="KW217" s="10"/>
      <c r="KX217" s="10"/>
      <c r="KY217" s="10"/>
      <c r="KZ217" s="10"/>
      <c r="LA217" s="10"/>
      <c r="LB217" s="10"/>
      <c r="LC217" s="10"/>
      <c r="LD217" s="10"/>
      <c r="LE217" s="10"/>
      <c r="LF217" s="10"/>
      <c r="LG217" s="10"/>
      <c r="LH217" s="10"/>
      <c r="LI217" s="10"/>
      <c r="LJ217" s="10"/>
      <c r="LK217" s="10"/>
      <c r="LL217" s="10"/>
      <c r="LM217" s="10"/>
      <c r="LN217" s="10"/>
      <c r="LO217" s="10"/>
      <c r="LP217" s="10"/>
      <c r="LQ217" s="10"/>
      <c r="LR217" s="10"/>
      <c r="LS217" s="10"/>
      <c r="LT217" s="10"/>
      <c r="LU217" s="10"/>
      <c r="LV217" s="10"/>
      <c r="LW217" s="10"/>
      <c r="LX217" s="10"/>
      <c r="LY217" s="10"/>
      <c r="LZ217" s="10"/>
      <c r="MA217" s="10"/>
      <c r="MB217" s="10"/>
      <c r="MC217" s="10"/>
      <c r="MD217" s="10"/>
      <c r="ME217" s="10"/>
      <c r="MF217" s="10"/>
      <c r="MG217" s="10"/>
      <c r="MH217" s="10"/>
      <c r="MI217" s="10"/>
      <c r="MJ217" s="10"/>
      <c r="MK217" s="10"/>
      <c r="ML217" s="10"/>
      <c r="MM217" s="10"/>
      <c r="MN217" s="10"/>
      <c r="MO217" s="10"/>
      <c r="MP217" s="10"/>
      <c r="MQ217" s="10"/>
      <c r="MR217" s="10"/>
      <c r="MS217" s="10"/>
      <c r="MT217" s="10"/>
      <c r="MU217" s="10"/>
      <c r="MV217" s="10"/>
      <c r="MW217" s="10"/>
      <c r="MX217" s="10"/>
      <c r="MY217" s="10"/>
      <c r="MZ217" s="10"/>
      <c r="NA217" s="10"/>
      <c r="NB217" s="10"/>
      <c r="NC217" s="10"/>
      <c r="ND217" s="10"/>
      <c r="NE217" s="10"/>
      <c r="NF217" s="10"/>
      <c r="NG217" s="10"/>
      <c r="NH217" s="10"/>
      <c r="NI217" s="10"/>
      <c r="NJ217" s="10"/>
      <c r="NK217" s="10"/>
      <c r="NL217" s="10"/>
      <c r="NM217" s="10"/>
      <c r="NN217" s="10"/>
      <c r="NO217" s="10"/>
      <c r="NP217" s="10"/>
      <c r="NQ217" s="10"/>
      <c r="NR217" s="10"/>
      <c r="NS217" s="10"/>
      <c r="NT217" s="10"/>
      <c r="NU217" s="10"/>
      <c r="NV217" s="10"/>
      <c r="NW217" s="10"/>
      <c r="NX217" s="10"/>
      <c r="NY217" s="10"/>
      <c r="NZ217" s="10"/>
      <c r="OA217" s="10"/>
      <c r="OB217" s="10"/>
      <c r="OC217" s="10"/>
      <c r="OD217" s="10"/>
      <c r="OE217" s="10"/>
      <c r="OF217" s="10"/>
      <c r="OG217" s="10"/>
      <c r="OH217" s="10"/>
      <c r="OI217" s="10"/>
      <c r="OJ217" s="10"/>
      <c r="OK217" s="10"/>
      <c r="OL217" s="10"/>
      <c r="OM217" s="10"/>
      <c r="ON217" s="10"/>
      <c r="OO217" s="10"/>
      <c r="OP217" s="10"/>
      <c r="OQ217" s="10"/>
      <c r="OR217" s="10"/>
      <c r="OS217" s="10"/>
      <c r="OT217" s="10"/>
      <c r="OU217" s="10"/>
      <c r="OV217" s="10"/>
      <c r="OW217" s="10"/>
      <c r="OX217" s="10"/>
      <c r="OY217" s="10"/>
      <c r="OZ217" s="10"/>
      <c r="PA217" s="10"/>
      <c r="PB217" s="10"/>
      <c r="PC217" s="10"/>
      <c r="PD217" s="10"/>
      <c r="PE217" s="10"/>
    </row>
    <row r="218" spans="1:421" ht="21" customHeight="1" x14ac:dyDescent="0.2">
      <c r="A218" s="193" t="s">
        <v>137</v>
      </c>
      <c r="B218" s="194"/>
      <c r="C218" s="195"/>
      <c r="D218" s="58" t="s">
        <v>1</v>
      </c>
      <c r="E218" s="145">
        <f t="shared" ref="E218:J224" si="49">E17</f>
        <v>70</v>
      </c>
      <c r="F218" s="38">
        <f t="shared" si="49"/>
        <v>0</v>
      </c>
      <c r="G218" s="38">
        <f t="shared" si="49"/>
        <v>10</v>
      </c>
      <c r="H218" s="38">
        <f t="shared" si="49"/>
        <v>10</v>
      </c>
      <c r="I218" s="38">
        <f t="shared" si="49"/>
        <v>10</v>
      </c>
      <c r="J218" s="38">
        <f t="shared" si="49"/>
        <v>40</v>
      </c>
      <c r="K218" s="14"/>
      <c r="L218" s="14"/>
      <c r="M218" s="14"/>
      <c r="N218" s="5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  <c r="IU218" s="10"/>
      <c r="IV218" s="10"/>
      <c r="IW218" s="10"/>
      <c r="IX218" s="10"/>
      <c r="IY218" s="10"/>
      <c r="IZ218" s="10"/>
      <c r="JA218" s="10"/>
      <c r="JB218" s="10"/>
      <c r="JC218" s="10"/>
      <c r="JD218" s="10"/>
      <c r="JE218" s="10"/>
      <c r="JF218" s="10"/>
      <c r="JG218" s="10"/>
      <c r="JH218" s="10"/>
      <c r="JI218" s="10"/>
      <c r="JJ218" s="10"/>
      <c r="JK218" s="10"/>
      <c r="JL218" s="10"/>
      <c r="JM218" s="10"/>
      <c r="JN218" s="10"/>
      <c r="JO218" s="10"/>
      <c r="JP218" s="10"/>
      <c r="JQ218" s="10"/>
      <c r="JR218" s="10"/>
      <c r="JS218" s="10"/>
      <c r="JT218" s="10"/>
      <c r="JU218" s="10"/>
      <c r="JV218" s="10"/>
      <c r="JW218" s="10"/>
      <c r="JX218" s="10"/>
      <c r="JY218" s="10"/>
      <c r="JZ218" s="10"/>
      <c r="KA218" s="10"/>
      <c r="KB218" s="10"/>
      <c r="KC218" s="10"/>
      <c r="KD218" s="10"/>
      <c r="KE218" s="10"/>
      <c r="KF218" s="10"/>
      <c r="KG218" s="10"/>
      <c r="KH218" s="10"/>
      <c r="KI218" s="10"/>
      <c r="KJ218" s="10"/>
      <c r="KK218" s="10"/>
      <c r="KL218" s="10"/>
      <c r="KM218" s="10"/>
      <c r="KN218" s="10"/>
      <c r="KO218" s="10"/>
      <c r="KP218" s="10"/>
      <c r="KQ218" s="10"/>
      <c r="KR218" s="10"/>
      <c r="KS218" s="10"/>
      <c r="KT218" s="10"/>
      <c r="KU218" s="10"/>
      <c r="KV218" s="10"/>
      <c r="KW218" s="10"/>
      <c r="KX218" s="10"/>
      <c r="KY218" s="10"/>
      <c r="KZ218" s="10"/>
      <c r="LA218" s="10"/>
      <c r="LB218" s="10"/>
      <c r="LC218" s="10"/>
      <c r="LD218" s="10"/>
      <c r="LE218" s="10"/>
      <c r="LF218" s="10"/>
      <c r="LG218" s="10"/>
      <c r="LH218" s="10"/>
      <c r="LI218" s="10"/>
      <c r="LJ218" s="10"/>
      <c r="LK218" s="10"/>
      <c r="LL218" s="10"/>
      <c r="LM218" s="10"/>
      <c r="LN218" s="10"/>
      <c r="LO218" s="10"/>
      <c r="LP218" s="10"/>
      <c r="LQ218" s="10"/>
      <c r="LR218" s="10"/>
      <c r="LS218" s="10"/>
      <c r="LT218" s="10"/>
      <c r="LU218" s="10"/>
      <c r="LV218" s="10"/>
      <c r="LW218" s="10"/>
      <c r="LX218" s="10"/>
      <c r="LY218" s="10"/>
      <c r="LZ218" s="10"/>
      <c r="MA218" s="10"/>
      <c r="MB218" s="10"/>
      <c r="MC218" s="10"/>
      <c r="MD218" s="10"/>
      <c r="ME218" s="10"/>
      <c r="MF218" s="10"/>
      <c r="MG218" s="10"/>
      <c r="MH218" s="10"/>
      <c r="MI218" s="10"/>
      <c r="MJ218" s="10"/>
      <c r="MK218" s="10"/>
      <c r="ML218" s="10"/>
      <c r="MM218" s="10"/>
      <c r="MN218" s="10"/>
      <c r="MO218" s="10"/>
      <c r="MP218" s="10"/>
      <c r="MQ218" s="10"/>
      <c r="MR218" s="10"/>
      <c r="MS218" s="10"/>
      <c r="MT218" s="10"/>
      <c r="MU218" s="10"/>
      <c r="MV218" s="10"/>
      <c r="MW218" s="10"/>
      <c r="MX218" s="10"/>
      <c r="MY218" s="10"/>
      <c r="MZ218" s="10"/>
      <c r="NA218" s="10"/>
      <c r="NB218" s="10"/>
      <c r="NC218" s="10"/>
      <c r="ND218" s="10"/>
      <c r="NE218" s="10"/>
      <c r="NF218" s="10"/>
      <c r="NG218" s="10"/>
      <c r="NH218" s="10"/>
      <c r="NI218" s="10"/>
      <c r="NJ218" s="10"/>
      <c r="NK218" s="10"/>
      <c r="NL218" s="10"/>
      <c r="NM218" s="10"/>
      <c r="NN218" s="10"/>
      <c r="NO218" s="10"/>
      <c r="NP218" s="10"/>
      <c r="NQ218" s="10"/>
      <c r="NR218" s="10"/>
      <c r="NS218" s="10"/>
      <c r="NT218" s="10"/>
      <c r="NU218" s="10"/>
      <c r="NV218" s="10"/>
      <c r="NW218" s="10"/>
      <c r="NX218" s="10"/>
      <c r="NY218" s="10"/>
      <c r="NZ218" s="10"/>
      <c r="OA218" s="10"/>
      <c r="OB218" s="10"/>
      <c r="OC218" s="10"/>
      <c r="OD218" s="10"/>
      <c r="OE218" s="10"/>
      <c r="OF218" s="10"/>
      <c r="OG218" s="10"/>
      <c r="OH218" s="10"/>
      <c r="OI218" s="10"/>
      <c r="OJ218" s="10"/>
      <c r="OK218" s="10"/>
      <c r="OL218" s="10"/>
      <c r="OM218" s="10"/>
      <c r="ON218" s="10"/>
      <c r="OO218" s="10"/>
      <c r="OP218" s="10"/>
      <c r="OQ218" s="10"/>
      <c r="OR218" s="10"/>
      <c r="OS218" s="10"/>
      <c r="OT218" s="10"/>
      <c r="OU218" s="10"/>
      <c r="OV218" s="10"/>
      <c r="OW218" s="10"/>
      <c r="OX218" s="10"/>
      <c r="OY218" s="10"/>
      <c r="OZ218" s="10"/>
      <c r="PA218" s="10"/>
      <c r="PB218" s="10"/>
      <c r="PC218" s="10"/>
      <c r="PD218" s="10"/>
      <c r="PE218" s="10"/>
    </row>
    <row r="219" spans="1:421" ht="21" customHeight="1" x14ac:dyDescent="0.2">
      <c r="A219" s="196"/>
      <c r="B219" s="197"/>
      <c r="C219" s="198"/>
      <c r="D219" s="59" t="s">
        <v>2</v>
      </c>
      <c r="E219" s="146">
        <f t="shared" si="49"/>
        <v>0</v>
      </c>
      <c r="F219" s="25">
        <f t="shared" si="49"/>
        <v>0</v>
      </c>
      <c r="G219" s="25">
        <f t="shared" si="49"/>
        <v>0</v>
      </c>
      <c r="H219" s="25">
        <f t="shared" si="49"/>
        <v>0</v>
      </c>
      <c r="I219" s="25">
        <f t="shared" si="49"/>
        <v>0</v>
      </c>
      <c r="J219" s="25">
        <f t="shared" si="49"/>
        <v>0</v>
      </c>
      <c r="K219" s="14"/>
      <c r="L219" s="14"/>
      <c r="M219" s="14"/>
      <c r="N219" s="5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  <c r="IU219" s="10"/>
      <c r="IV219" s="10"/>
      <c r="IW219" s="10"/>
      <c r="IX219" s="10"/>
      <c r="IY219" s="10"/>
      <c r="IZ219" s="10"/>
      <c r="JA219" s="10"/>
      <c r="JB219" s="10"/>
      <c r="JC219" s="10"/>
      <c r="JD219" s="10"/>
      <c r="JE219" s="10"/>
      <c r="JF219" s="10"/>
      <c r="JG219" s="10"/>
      <c r="JH219" s="10"/>
      <c r="JI219" s="10"/>
      <c r="JJ219" s="10"/>
      <c r="JK219" s="10"/>
      <c r="JL219" s="10"/>
      <c r="JM219" s="10"/>
      <c r="JN219" s="10"/>
      <c r="JO219" s="10"/>
      <c r="JP219" s="10"/>
      <c r="JQ219" s="10"/>
      <c r="JR219" s="10"/>
      <c r="JS219" s="10"/>
      <c r="JT219" s="10"/>
      <c r="JU219" s="10"/>
      <c r="JV219" s="10"/>
      <c r="JW219" s="10"/>
      <c r="JX219" s="10"/>
      <c r="JY219" s="10"/>
      <c r="JZ219" s="10"/>
      <c r="KA219" s="10"/>
      <c r="KB219" s="10"/>
      <c r="KC219" s="10"/>
      <c r="KD219" s="10"/>
      <c r="KE219" s="10"/>
      <c r="KF219" s="10"/>
      <c r="KG219" s="10"/>
      <c r="KH219" s="10"/>
      <c r="KI219" s="10"/>
      <c r="KJ219" s="10"/>
      <c r="KK219" s="10"/>
      <c r="KL219" s="10"/>
      <c r="KM219" s="10"/>
      <c r="KN219" s="10"/>
      <c r="KO219" s="10"/>
      <c r="KP219" s="10"/>
      <c r="KQ219" s="10"/>
      <c r="KR219" s="10"/>
      <c r="KS219" s="10"/>
      <c r="KT219" s="10"/>
      <c r="KU219" s="10"/>
      <c r="KV219" s="10"/>
      <c r="KW219" s="10"/>
      <c r="KX219" s="10"/>
      <c r="KY219" s="10"/>
      <c r="KZ219" s="10"/>
      <c r="LA219" s="10"/>
      <c r="LB219" s="10"/>
      <c r="LC219" s="10"/>
      <c r="LD219" s="10"/>
      <c r="LE219" s="10"/>
      <c r="LF219" s="10"/>
      <c r="LG219" s="10"/>
      <c r="LH219" s="10"/>
      <c r="LI219" s="10"/>
      <c r="LJ219" s="10"/>
      <c r="LK219" s="10"/>
      <c r="LL219" s="10"/>
      <c r="LM219" s="10"/>
      <c r="LN219" s="10"/>
      <c r="LO219" s="10"/>
      <c r="LP219" s="10"/>
      <c r="LQ219" s="10"/>
      <c r="LR219" s="10"/>
      <c r="LS219" s="10"/>
      <c r="LT219" s="10"/>
      <c r="LU219" s="10"/>
      <c r="LV219" s="10"/>
      <c r="LW219" s="10"/>
      <c r="LX219" s="10"/>
      <c r="LY219" s="10"/>
      <c r="LZ219" s="10"/>
      <c r="MA219" s="10"/>
      <c r="MB219" s="10"/>
      <c r="MC219" s="10"/>
      <c r="MD219" s="10"/>
      <c r="ME219" s="10"/>
      <c r="MF219" s="10"/>
      <c r="MG219" s="10"/>
      <c r="MH219" s="10"/>
      <c r="MI219" s="10"/>
      <c r="MJ219" s="10"/>
      <c r="MK219" s="10"/>
      <c r="ML219" s="10"/>
      <c r="MM219" s="10"/>
      <c r="MN219" s="10"/>
      <c r="MO219" s="10"/>
      <c r="MP219" s="10"/>
      <c r="MQ219" s="10"/>
      <c r="MR219" s="10"/>
      <c r="MS219" s="10"/>
      <c r="MT219" s="10"/>
      <c r="MU219" s="10"/>
      <c r="MV219" s="10"/>
      <c r="MW219" s="10"/>
      <c r="MX219" s="10"/>
      <c r="MY219" s="10"/>
      <c r="MZ219" s="10"/>
      <c r="NA219" s="10"/>
      <c r="NB219" s="10"/>
      <c r="NC219" s="10"/>
      <c r="ND219" s="10"/>
      <c r="NE219" s="10"/>
      <c r="NF219" s="10"/>
      <c r="NG219" s="10"/>
      <c r="NH219" s="10"/>
      <c r="NI219" s="10"/>
      <c r="NJ219" s="10"/>
      <c r="NK219" s="10"/>
      <c r="NL219" s="10"/>
      <c r="NM219" s="10"/>
      <c r="NN219" s="10"/>
      <c r="NO219" s="10"/>
      <c r="NP219" s="10"/>
      <c r="NQ219" s="10"/>
      <c r="NR219" s="10"/>
      <c r="NS219" s="10"/>
      <c r="NT219" s="10"/>
      <c r="NU219" s="10"/>
      <c r="NV219" s="10"/>
      <c r="NW219" s="10"/>
      <c r="NX219" s="10"/>
      <c r="NY219" s="10"/>
      <c r="NZ219" s="10"/>
      <c r="OA219" s="10"/>
      <c r="OB219" s="10"/>
      <c r="OC219" s="10"/>
      <c r="OD219" s="10"/>
      <c r="OE219" s="10"/>
      <c r="OF219" s="10"/>
      <c r="OG219" s="10"/>
      <c r="OH219" s="10"/>
      <c r="OI219" s="10"/>
      <c r="OJ219" s="10"/>
      <c r="OK219" s="10"/>
      <c r="OL219" s="10"/>
      <c r="OM219" s="10"/>
      <c r="ON219" s="10"/>
      <c r="OO219" s="10"/>
      <c r="OP219" s="10"/>
      <c r="OQ219" s="10"/>
      <c r="OR219" s="10"/>
      <c r="OS219" s="10"/>
      <c r="OT219" s="10"/>
      <c r="OU219" s="10"/>
      <c r="OV219" s="10"/>
      <c r="OW219" s="10"/>
      <c r="OX219" s="10"/>
      <c r="OY219" s="10"/>
      <c r="OZ219" s="10"/>
      <c r="PA219" s="10"/>
      <c r="PB219" s="10"/>
      <c r="PC219" s="10"/>
      <c r="PD219" s="10"/>
      <c r="PE219" s="10"/>
    </row>
    <row r="220" spans="1:421" ht="21" customHeight="1" x14ac:dyDescent="0.2">
      <c r="A220" s="196"/>
      <c r="B220" s="197"/>
      <c r="C220" s="198"/>
      <c r="D220" s="59" t="s">
        <v>6</v>
      </c>
      <c r="E220" s="146">
        <f t="shared" si="49"/>
        <v>0</v>
      </c>
      <c r="F220" s="25">
        <f t="shared" si="49"/>
        <v>0</v>
      </c>
      <c r="G220" s="25">
        <f t="shared" si="49"/>
        <v>0</v>
      </c>
      <c r="H220" s="25">
        <f t="shared" si="49"/>
        <v>0</v>
      </c>
      <c r="I220" s="25">
        <f t="shared" si="49"/>
        <v>0</v>
      </c>
      <c r="J220" s="25">
        <f t="shared" si="49"/>
        <v>0</v>
      </c>
      <c r="K220" s="14"/>
      <c r="L220" s="14"/>
      <c r="M220" s="14"/>
      <c r="N220" s="5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  <c r="IU220" s="10"/>
      <c r="IV220" s="10"/>
      <c r="IW220" s="10"/>
      <c r="IX220" s="10"/>
      <c r="IY220" s="10"/>
      <c r="IZ220" s="10"/>
      <c r="JA220" s="10"/>
      <c r="JB220" s="10"/>
      <c r="JC220" s="10"/>
      <c r="JD220" s="10"/>
      <c r="JE220" s="10"/>
      <c r="JF220" s="10"/>
      <c r="JG220" s="10"/>
      <c r="JH220" s="10"/>
      <c r="JI220" s="10"/>
      <c r="JJ220" s="10"/>
      <c r="JK220" s="10"/>
      <c r="JL220" s="10"/>
      <c r="JM220" s="10"/>
      <c r="JN220" s="10"/>
      <c r="JO220" s="10"/>
      <c r="JP220" s="10"/>
      <c r="JQ220" s="10"/>
      <c r="JR220" s="10"/>
      <c r="JS220" s="10"/>
      <c r="JT220" s="10"/>
      <c r="JU220" s="10"/>
      <c r="JV220" s="10"/>
      <c r="JW220" s="10"/>
      <c r="JX220" s="10"/>
      <c r="JY220" s="10"/>
      <c r="JZ220" s="10"/>
      <c r="KA220" s="10"/>
      <c r="KB220" s="10"/>
      <c r="KC220" s="10"/>
      <c r="KD220" s="10"/>
      <c r="KE220" s="10"/>
      <c r="KF220" s="10"/>
      <c r="KG220" s="10"/>
      <c r="KH220" s="10"/>
      <c r="KI220" s="10"/>
      <c r="KJ220" s="10"/>
      <c r="KK220" s="10"/>
      <c r="KL220" s="10"/>
      <c r="KM220" s="10"/>
      <c r="KN220" s="10"/>
      <c r="KO220" s="10"/>
      <c r="KP220" s="10"/>
      <c r="KQ220" s="10"/>
      <c r="KR220" s="10"/>
      <c r="KS220" s="10"/>
      <c r="KT220" s="10"/>
      <c r="KU220" s="10"/>
      <c r="KV220" s="10"/>
      <c r="KW220" s="10"/>
      <c r="KX220" s="10"/>
      <c r="KY220" s="10"/>
      <c r="KZ220" s="10"/>
      <c r="LA220" s="10"/>
      <c r="LB220" s="10"/>
      <c r="LC220" s="10"/>
      <c r="LD220" s="10"/>
      <c r="LE220" s="10"/>
      <c r="LF220" s="10"/>
      <c r="LG220" s="10"/>
      <c r="LH220" s="10"/>
      <c r="LI220" s="10"/>
      <c r="LJ220" s="10"/>
      <c r="LK220" s="10"/>
      <c r="LL220" s="10"/>
      <c r="LM220" s="10"/>
      <c r="LN220" s="10"/>
      <c r="LO220" s="10"/>
      <c r="LP220" s="10"/>
      <c r="LQ220" s="10"/>
      <c r="LR220" s="10"/>
      <c r="LS220" s="10"/>
      <c r="LT220" s="10"/>
      <c r="LU220" s="10"/>
      <c r="LV220" s="10"/>
      <c r="LW220" s="10"/>
      <c r="LX220" s="10"/>
      <c r="LY220" s="10"/>
      <c r="LZ220" s="10"/>
      <c r="MA220" s="10"/>
      <c r="MB220" s="10"/>
      <c r="MC220" s="10"/>
      <c r="MD220" s="10"/>
      <c r="ME220" s="10"/>
      <c r="MF220" s="10"/>
      <c r="MG220" s="10"/>
      <c r="MH220" s="10"/>
      <c r="MI220" s="10"/>
      <c r="MJ220" s="10"/>
      <c r="MK220" s="10"/>
      <c r="ML220" s="10"/>
      <c r="MM220" s="10"/>
      <c r="MN220" s="10"/>
      <c r="MO220" s="10"/>
      <c r="MP220" s="10"/>
      <c r="MQ220" s="10"/>
      <c r="MR220" s="10"/>
      <c r="MS220" s="10"/>
      <c r="MT220" s="10"/>
      <c r="MU220" s="10"/>
      <c r="MV220" s="10"/>
      <c r="MW220" s="10"/>
      <c r="MX220" s="10"/>
      <c r="MY220" s="10"/>
      <c r="MZ220" s="10"/>
      <c r="NA220" s="10"/>
      <c r="NB220" s="10"/>
      <c r="NC220" s="10"/>
      <c r="ND220" s="10"/>
      <c r="NE220" s="10"/>
      <c r="NF220" s="10"/>
      <c r="NG220" s="10"/>
      <c r="NH220" s="10"/>
      <c r="NI220" s="10"/>
      <c r="NJ220" s="10"/>
      <c r="NK220" s="10"/>
      <c r="NL220" s="10"/>
      <c r="NM220" s="10"/>
      <c r="NN220" s="10"/>
      <c r="NO220" s="10"/>
      <c r="NP220" s="10"/>
      <c r="NQ220" s="10"/>
      <c r="NR220" s="10"/>
      <c r="NS220" s="10"/>
      <c r="NT220" s="10"/>
      <c r="NU220" s="10"/>
      <c r="NV220" s="10"/>
      <c r="NW220" s="10"/>
      <c r="NX220" s="10"/>
      <c r="NY220" s="10"/>
      <c r="NZ220" s="10"/>
      <c r="OA220" s="10"/>
      <c r="OB220" s="10"/>
      <c r="OC220" s="10"/>
      <c r="OD220" s="10"/>
      <c r="OE220" s="10"/>
      <c r="OF220" s="10"/>
      <c r="OG220" s="10"/>
      <c r="OH220" s="10"/>
      <c r="OI220" s="10"/>
      <c r="OJ220" s="10"/>
      <c r="OK220" s="10"/>
      <c r="OL220" s="10"/>
      <c r="OM220" s="10"/>
      <c r="ON220" s="10"/>
      <c r="OO220" s="10"/>
      <c r="OP220" s="10"/>
      <c r="OQ220" s="10"/>
      <c r="OR220" s="10"/>
      <c r="OS220" s="10"/>
      <c r="OT220" s="10"/>
      <c r="OU220" s="10"/>
      <c r="OV220" s="10"/>
      <c r="OW220" s="10"/>
      <c r="OX220" s="10"/>
      <c r="OY220" s="10"/>
      <c r="OZ220" s="10"/>
      <c r="PA220" s="10"/>
      <c r="PB220" s="10"/>
      <c r="PC220" s="10"/>
      <c r="PD220" s="10"/>
      <c r="PE220" s="10"/>
    </row>
    <row r="221" spans="1:421" ht="21" customHeight="1" x14ac:dyDescent="0.2">
      <c r="A221" s="196"/>
      <c r="B221" s="197"/>
      <c r="C221" s="198"/>
      <c r="D221" s="59" t="s">
        <v>4</v>
      </c>
      <c r="E221" s="146">
        <f t="shared" si="49"/>
        <v>70</v>
      </c>
      <c r="F221" s="25">
        <f t="shared" si="49"/>
        <v>0</v>
      </c>
      <c r="G221" s="25">
        <f t="shared" si="49"/>
        <v>10</v>
      </c>
      <c r="H221" s="25">
        <f t="shared" si="49"/>
        <v>10</v>
      </c>
      <c r="I221" s="25">
        <f t="shared" si="49"/>
        <v>10</v>
      </c>
      <c r="J221" s="25">
        <f t="shared" si="49"/>
        <v>40</v>
      </c>
      <c r="K221" s="14"/>
      <c r="L221" s="14"/>
      <c r="M221" s="14"/>
      <c r="N221" s="5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  <c r="IU221" s="10"/>
      <c r="IV221" s="10"/>
      <c r="IW221" s="10"/>
      <c r="IX221" s="10"/>
      <c r="IY221" s="10"/>
      <c r="IZ221" s="10"/>
      <c r="JA221" s="10"/>
      <c r="JB221" s="10"/>
      <c r="JC221" s="10"/>
      <c r="JD221" s="10"/>
      <c r="JE221" s="10"/>
      <c r="JF221" s="10"/>
      <c r="JG221" s="10"/>
      <c r="JH221" s="10"/>
      <c r="JI221" s="10"/>
      <c r="JJ221" s="10"/>
      <c r="JK221" s="10"/>
      <c r="JL221" s="10"/>
      <c r="JM221" s="10"/>
      <c r="JN221" s="10"/>
      <c r="JO221" s="10"/>
      <c r="JP221" s="10"/>
      <c r="JQ221" s="10"/>
      <c r="JR221" s="10"/>
      <c r="JS221" s="10"/>
      <c r="JT221" s="10"/>
      <c r="JU221" s="10"/>
      <c r="JV221" s="10"/>
      <c r="JW221" s="10"/>
      <c r="JX221" s="10"/>
      <c r="JY221" s="10"/>
      <c r="JZ221" s="10"/>
      <c r="KA221" s="10"/>
      <c r="KB221" s="10"/>
      <c r="KC221" s="10"/>
      <c r="KD221" s="10"/>
      <c r="KE221" s="10"/>
      <c r="KF221" s="10"/>
      <c r="KG221" s="10"/>
      <c r="KH221" s="10"/>
      <c r="KI221" s="10"/>
      <c r="KJ221" s="10"/>
      <c r="KK221" s="10"/>
      <c r="KL221" s="10"/>
      <c r="KM221" s="10"/>
      <c r="KN221" s="10"/>
      <c r="KO221" s="10"/>
      <c r="KP221" s="10"/>
      <c r="KQ221" s="10"/>
      <c r="KR221" s="10"/>
      <c r="KS221" s="10"/>
      <c r="KT221" s="10"/>
      <c r="KU221" s="10"/>
      <c r="KV221" s="10"/>
      <c r="KW221" s="10"/>
      <c r="KX221" s="10"/>
      <c r="KY221" s="10"/>
      <c r="KZ221" s="10"/>
      <c r="LA221" s="10"/>
      <c r="LB221" s="10"/>
      <c r="LC221" s="10"/>
      <c r="LD221" s="10"/>
      <c r="LE221" s="10"/>
      <c r="LF221" s="10"/>
      <c r="LG221" s="10"/>
      <c r="LH221" s="10"/>
      <c r="LI221" s="10"/>
      <c r="LJ221" s="10"/>
      <c r="LK221" s="10"/>
      <c r="LL221" s="10"/>
      <c r="LM221" s="10"/>
      <c r="LN221" s="10"/>
      <c r="LO221" s="10"/>
      <c r="LP221" s="10"/>
      <c r="LQ221" s="10"/>
      <c r="LR221" s="10"/>
      <c r="LS221" s="10"/>
      <c r="LT221" s="10"/>
      <c r="LU221" s="10"/>
      <c r="LV221" s="10"/>
      <c r="LW221" s="10"/>
      <c r="LX221" s="10"/>
      <c r="LY221" s="10"/>
      <c r="LZ221" s="10"/>
      <c r="MA221" s="10"/>
      <c r="MB221" s="10"/>
      <c r="MC221" s="10"/>
      <c r="MD221" s="10"/>
      <c r="ME221" s="10"/>
      <c r="MF221" s="10"/>
      <c r="MG221" s="10"/>
      <c r="MH221" s="10"/>
      <c r="MI221" s="10"/>
      <c r="MJ221" s="10"/>
      <c r="MK221" s="10"/>
      <c r="ML221" s="10"/>
      <c r="MM221" s="10"/>
      <c r="MN221" s="10"/>
      <c r="MO221" s="10"/>
      <c r="MP221" s="10"/>
      <c r="MQ221" s="10"/>
      <c r="MR221" s="10"/>
      <c r="MS221" s="10"/>
      <c r="MT221" s="10"/>
      <c r="MU221" s="10"/>
      <c r="MV221" s="10"/>
      <c r="MW221" s="10"/>
      <c r="MX221" s="10"/>
      <c r="MY221" s="10"/>
      <c r="MZ221" s="10"/>
      <c r="NA221" s="10"/>
      <c r="NB221" s="10"/>
      <c r="NC221" s="10"/>
      <c r="ND221" s="10"/>
      <c r="NE221" s="10"/>
      <c r="NF221" s="10"/>
      <c r="NG221" s="10"/>
      <c r="NH221" s="10"/>
      <c r="NI221" s="10"/>
      <c r="NJ221" s="10"/>
      <c r="NK221" s="10"/>
      <c r="NL221" s="10"/>
      <c r="NM221" s="10"/>
      <c r="NN221" s="10"/>
      <c r="NO221" s="10"/>
      <c r="NP221" s="10"/>
      <c r="NQ221" s="10"/>
      <c r="NR221" s="10"/>
      <c r="NS221" s="10"/>
      <c r="NT221" s="10"/>
      <c r="NU221" s="10"/>
      <c r="NV221" s="10"/>
      <c r="NW221" s="10"/>
      <c r="NX221" s="10"/>
      <c r="NY221" s="10"/>
      <c r="NZ221" s="10"/>
      <c r="OA221" s="10"/>
      <c r="OB221" s="10"/>
      <c r="OC221" s="10"/>
      <c r="OD221" s="10"/>
      <c r="OE221" s="10"/>
      <c r="OF221" s="10"/>
      <c r="OG221" s="10"/>
      <c r="OH221" s="10"/>
      <c r="OI221" s="10"/>
      <c r="OJ221" s="10"/>
      <c r="OK221" s="10"/>
      <c r="OL221" s="10"/>
      <c r="OM221" s="10"/>
      <c r="ON221" s="10"/>
      <c r="OO221" s="10"/>
      <c r="OP221" s="10"/>
      <c r="OQ221" s="10"/>
      <c r="OR221" s="10"/>
      <c r="OS221" s="10"/>
      <c r="OT221" s="10"/>
      <c r="OU221" s="10"/>
      <c r="OV221" s="10"/>
      <c r="OW221" s="10"/>
      <c r="OX221" s="10"/>
      <c r="OY221" s="10"/>
      <c r="OZ221" s="10"/>
      <c r="PA221" s="10"/>
      <c r="PB221" s="10"/>
      <c r="PC221" s="10"/>
      <c r="PD221" s="10"/>
      <c r="PE221" s="10"/>
    </row>
    <row r="222" spans="1:421" ht="26.25" customHeight="1" x14ac:dyDescent="0.2">
      <c r="A222" s="196"/>
      <c r="B222" s="197"/>
      <c r="C222" s="198"/>
      <c r="D222" s="59" t="s">
        <v>18</v>
      </c>
      <c r="E222" s="146">
        <f t="shared" si="49"/>
        <v>0</v>
      </c>
      <c r="F222" s="25">
        <f t="shared" si="49"/>
        <v>0</v>
      </c>
      <c r="G222" s="25">
        <f t="shared" si="49"/>
        <v>0</v>
      </c>
      <c r="H222" s="25">
        <f t="shared" si="49"/>
        <v>0</v>
      </c>
      <c r="I222" s="25">
        <f t="shared" si="49"/>
        <v>0</v>
      </c>
      <c r="J222" s="25">
        <f t="shared" si="49"/>
        <v>0</v>
      </c>
      <c r="K222" s="14"/>
      <c r="L222" s="14"/>
      <c r="M222" s="14"/>
      <c r="N222" s="5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  <c r="IU222" s="10"/>
      <c r="IV222" s="10"/>
      <c r="IW222" s="10"/>
      <c r="IX222" s="10"/>
      <c r="IY222" s="10"/>
      <c r="IZ222" s="10"/>
      <c r="JA222" s="10"/>
      <c r="JB222" s="10"/>
      <c r="JC222" s="10"/>
      <c r="JD222" s="10"/>
      <c r="JE222" s="10"/>
      <c r="JF222" s="10"/>
      <c r="JG222" s="10"/>
      <c r="JH222" s="10"/>
      <c r="JI222" s="10"/>
      <c r="JJ222" s="10"/>
      <c r="JK222" s="10"/>
      <c r="JL222" s="10"/>
      <c r="JM222" s="10"/>
      <c r="JN222" s="10"/>
      <c r="JO222" s="10"/>
      <c r="JP222" s="10"/>
      <c r="JQ222" s="10"/>
      <c r="JR222" s="10"/>
      <c r="JS222" s="10"/>
      <c r="JT222" s="10"/>
      <c r="JU222" s="10"/>
      <c r="JV222" s="10"/>
      <c r="JW222" s="10"/>
      <c r="JX222" s="10"/>
      <c r="JY222" s="10"/>
      <c r="JZ222" s="10"/>
      <c r="KA222" s="10"/>
      <c r="KB222" s="10"/>
      <c r="KC222" s="10"/>
      <c r="KD222" s="10"/>
      <c r="KE222" s="10"/>
      <c r="KF222" s="10"/>
      <c r="KG222" s="10"/>
      <c r="KH222" s="10"/>
      <c r="KI222" s="10"/>
      <c r="KJ222" s="10"/>
      <c r="KK222" s="10"/>
      <c r="KL222" s="10"/>
      <c r="KM222" s="10"/>
      <c r="KN222" s="10"/>
      <c r="KO222" s="10"/>
      <c r="KP222" s="10"/>
      <c r="KQ222" s="10"/>
      <c r="KR222" s="10"/>
      <c r="KS222" s="10"/>
      <c r="KT222" s="10"/>
      <c r="KU222" s="10"/>
      <c r="KV222" s="10"/>
      <c r="KW222" s="10"/>
      <c r="KX222" s="10"/>
      <c r="KY222" s="10"/>
      <c r="KZ222" s="10"/>
      <c r="LA222" s="10"/>
      <c r="LB222" s="10"/>
      <c r="LC222" s="10"/>
      <c r="LD222" s="10"/>
      <c r="LE222" s="10"/>
      <c r="LF222" s="10"/>
      <c r="LG222" s="10"/>
      <c r="LH222" s="10"/>
      <c r="LI222" s="10"/>
      <c r="LJ222" s="10"/>
      <c r="LK222" s="10"/>
      <c r="LL222" s="10"/>
      <c r="LM222" s="10"/>
      <c r="LN222" s="10"/>
      <c r="LO222" s="10"/>
      <c r="LP222" s="10"/>
      <c r="LQ222" s="10"/>
      <c r="LR222" s="10"/>
      <c r="LS222" s="10"/>
      <c r="LT222" s="10"/>
      <c r="LU222" s="10"/>
      <c r="LV222" s="10"/>
      <c r="LW222" s="10"/>
      <c r="LX222" s="10"/>
      <c r="LY222" s="10"/>
      <c r="LZ222" s="10"/>
      <c r="MA222" s="10"/>
      <c r="MB222" s="10"/>
      <c r="MC222" s="10"/>
      <c r="MD222" s="10"/>
      <c r="ME222" s="10"/>
      <c r="MF222" s="10"/>
      <c r="MG222" s="10"/>
      <c r="MH222" s="10"/>
      <c r="MI222" s="10"/>
      <c r="MJ222" s="10"/>
      <c r="MK222" s="10"/>
      <c r="ML222" s="10"/>
      <c r="MM222" s="10"/>
      <c r="MN222" s="10"/>
      <c r="MO222" s="10"/>
      <c r="MP222" s="10"/>
      <c r="MQ222" s="10"/>
      <c r="MR222" s="10"/>
      <c r="MS222" s="10"/>
      <c r="MT222" s="10"/>
      <c r="MU222" s="10"/>
      <c r="MV222" s="10"/>
      <c r="MW222" s="10"/>
      <c r="MX222" s="10"/>
      <c r="MY222" s="10"/>
      <c r="MZ222" s="10"/>
      <c r="NA222" s="10"/>
      <c r="NB222" s="10"/>
      <c r="NC222" s="10"/>
      <c r="ND222" s="10"/>
      <c r="NE222" s="10"/>
      <c r="NF222" s="10"/>
      <c r="NG222" s="10"/>
      <c r="NH222" s="10"/>
      <c r="NI222" s="10"/>
      <c r="NJ222" s="10"/>
      <c r="NK222" s="10"/>
      <c r="NL222" s="10"/>
      <c r="NM222" s="10"/>
      <c r="NN222" s="10"/>
      <c r="NO222" s="10"/>
      <c r="NP222" s="10"/>
      <c r="NQ222" s="10"/>
      <c r="NR222" s="10"/>
      <c r="NS222" s="10"/>
      <c r="NT222" s="10"/>
      <c r="NU222" s="10"/>
      <c r="NV222" s="10"/>
      <c r="NW222" s="10"/>
      <c r="NX222" s="10"/>
      <c r="NY222" s="10"/>
      <c r="NZ222" s="10"/>
      <c r="OA222" s="10"/>
      <c r="OB222" s="10"/>
      <c r="OC222" s="10"/>
      <c r="OD222" s="10"/>
      <c r="OE222" s="10"/>
      <c r="OF222" s="10"/>
      <c r="OG222" s="10"/>
      <c r="OH222" s="10"/>
      <c r="OI222" s="10"/>
      <c r="OJ222" s="10"/>
      <c r="OK222" s="10"/>
      <c r="OL222" s="10"/>
      <c r="OM222" s="10"/>
      <c r="ON222" s="10"/>
      <c r="OO222" s="10"/>
      <c r="OP222" s="10"/>
      <c r="OQ222" s="10"/>
      <c r="OR222" s="10"/>
      <c r="OS222" s="10"/>
      <c r="OT222" s="10"/>
      <c r="OU222" s="10"/>
      <c r="OV222" s="10"/>
      <c r="OW222" s="10"/>
      <c r="OX222" s="10"/>
      <c r="OY222" s="10"/>
      <c r="OZ222" s="10"/>
      <c r="PA222" s="10"/>
      <c r="PB222" s="10"/>
      <c r="PC222" s="10"/>
      <c r="PD222" s="10"/>
      <c r="PE222" s="10"/>
    </row>
    <row r="223" spans="1:421" ht="21.75" customHeight="1" x14ac:dyDescent="0.2">
      <c r="A223" s="196"/>
      <c r="B223" s="197"/>
      <c r="C223" s="198"/>
      <c r="D223" s="59" t="s">
        <v>19</v>
      </c>
      <c r="E223" s="146">
        <f t="shared" si="49"/>
        <v>0</v>
      </c>
      <c r="F223" s="25">
        <f t="shared" si="49"/>
        <v>0</v>
      </c>
      <c r="G223" s="25">
        <f t="shared" si="49"/>
        <v>0</v>
      </c>
      <c r="H223" s="25">
        <f t="shared" si="49"/>
        <v>0</v>
      </c>
      <c r="I223" s="25">
        <f t="shared" si="49"/>
        <v>0</v>
      </c>
      <c r="J223" s="25">
        <f t="shared" si="49"/>
        <v>0</v>
      </c>
      <c r="K223" s="14"/>
      <c r="L223" s="14"/>
      <c r="M223" s="14"/>
      <c r="N223" s="5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  <c r="IU223" s="10"/>
      <c r="IV223" s="10"/>
      <c r="IW223" s="10"/>
      <c r="IX223" s="10"/>
      <c r="IY223" s="10"/>
      <c r="IZ223" s="10"/>
      <c r="JA223" s="10"/>
      <c r="JB223" s="10"/>
      <c r="JC223" s="10"/>
      <c r="JD223" s="10"/>
      <c r="JE223" s="10"/>
      <c r="JF223" s="10"/>
      <c r="JG223" s="10"/>
      <c r="JH223" s="10"/>
      <c r="JI223" s="10"/>
      <c r="JJ223" s="10"/>
      <c r="JK223" s="10"/>
      <c r="JL223" s="10"/>
      <c r="JM223" s="10"/>
      <c r="JN223" s="10"/>
      <c r="JO223" s="10"/>
      <c r="JP223" s="10"/>
      <c r="JQ223" s="10"/>
      <c r="JR223" s="10"/>
      <c r="JS223" s="10"/>
      <c r="JT223" s="10"/>
      <c r="JU223" s="10"/>
      <c r="JV223" s="10"/>
      <c r="JW223" s="10"/>
      <c r="JX223" s="10"/>
      <c r="JY223" s="10"/>
      <c r="JZ223" s="10"/>
      <c r="KA223" s="10"/>
      <c r="KB223" s="10"/>
      <c r="KC223" s="10"/>
      <c r="KD223" s="10"/>
      <c r="KE223" s="10"/>
      <c r="KF223" s="10"/>
      <c r="KG223" s="10"/>
      <c r="KH223" s="10"/>
      <c r="KI223" s="10"/>
      <c r="KJ223" s="10"/>
      <c r="KK223" s="10"/>
      <c r="KL223" s="10"/>
      <c r="KM223" s="10"/>
      <c r="KN223" s="10"/>
      <c r="KO223" s="10"/>
      <c r="KP223" s="10"/>
      <c r="KQ223" s="10"/>
      <c r="KR223" s="10"/>
      <c r="KS223" s="10"/>
      <c r="KT223" s="10"/>
      <c r="KU223" s="10"/>
      <c r="KV223" s="10"/>
      <c r="KW223" s="10"/>
      <c r="KX223" s="10"/>
      <c r="KY223" s="10"/>
      <c r="KZ223" s="10"/>
      <c r="LA223" s="10"/>
      <c r="LB223" s="10"/>
      <c r="LC223" s="10"/>
      <c r="LD223" s="10"/>
      <c r="LE223" s="10"/>
      <c r="LF223" s="10"/>
      <c r="LG223" s="10"/>
      <c r="LH223" s="10"/>
      <c r="LI223" s="10"/>
      <c r="LJ223" s="10"/>
      <c r="LK223" s="10"/>
      <c r="LL223" s="10"/>
      <c r="LM223" s="10"/>
      <c r="LN223" s="10"/>
      <c r="LO223" s="10"/>
      <c r="LP223" s="10"/>
      <c r="LQ223" s="10"/>
      <c r="LR223" s="10"/>
      <c r="LS223" s="10"/>
      <c r="LT223" s="10"/>
      <c r="LU223" s="10"/>
      <c r="LV223" s="10"/>
      <c r="LW223" s="10"/>
      <c r="LX223" s="10"/>
      <c r="LY223" s="10"/>
      <c r="LZ223" s="10"/>
      <c r="MA223" s="10"/>
      <c r="MB223" s="10"/>
      <c r="MC223" s="10"/>
      <c r="MD223" s="10"/>
      <c r="ME223" s="10"/>
      <c r="MF223" s="10"/>
      <c r="MG223" s="10"/>
      <c r="MH223" s="10"/>
      <c r="MI223" s="10"/>
      <c r="MJ223" s="10"/>
      <c r="MK223" s="10"/>
      <c r="ML223" s="10"/>
      <c r="MM223" s="10"/>
      <c r="MN223" s="10"/>
      <c r="MO223" s="10"/>
      <c r="MP223" s="10"/>
      <c r="MQ223" s="10"/>
      <c r="MR223" s="10"/>
      <c r="MS223" s="10"/>
      <c r="MT223" s="10"/>
      <c r="MU223" s="10"/>
      <c r="MV223" s="10"/>
      <c r="MW223" s="10"/>
      <c r="MX223" s="10"/>
      <c r="MY223" s="10"/>
      <c r="MZ223" s="10"/>
      <c r="NA223" s="10"/>
      <c r="NB223" s="10"/>
      <c r="NC223" s="10"/>
      <c r="ND223" s="10"/>
      <c r="NE223" s="10"/>
      <c r="NF223" s="10"/>
      <c r="NG223" s="10"/>
      <c r="NH223" s="10"/>
      <c r="NI223" s="10"/>
      <c r="NJ223" s="10"/>
      <c r="NK223" s="10"/>
      <c r="NL223" s="10"/>
      <c r="NM223" s="10"/>
      <c r="NN223" s="10"/>
      <c r="NO223" s="10"/>
      <c r="NP223" s="10"/>
      <c r="NQ223" s="10"/>
      <c r="NR223" s="10"/>
      <c r="NS223" s="10"/>
      <c r="NT223" s="10"/>
      <c r="NU223" s="10"/>
      <c r="NV223" s="10"/>
      <c r="NW223" s="10"/>
      <c r="NX223" s="10"/>
      <c r="NY223" s="10"/>
      <c r="NZ223" s="10"/>
      <c r="OA223" s="10"/>
      <c r="OB223" s="10"/>
      <c r="OC223" s="10"/>
      <c r="OD223" s="10"/>
      <c r="OE223" s="10"/>
      <c r="OF223" s="10"/>
      <c r="OG223" s="10"/>
      <c r="OH223" s="10"/>
      <c r="OI223" s="10"/>
      <c r="OJ223" s="10"/>
      <c r="OK223" s="10"/>
      <c r="OL223" s="10"/>
      <c r="OM223" s="10"/>
      <c r="ON223" s="10"/>
      <c r="OO223" s="10"/>
      <c r="OP223" s="10"/>
      <c r="OQ223" s="10"/>
      <c r="OR223" s="10"/>
      <c r="OS223" s="10"/>
      <c r="OT223" s="10"/>
      <c r="OU223" s="10"/>
      <c r="OV223" s="10"/>
      <c r="OW223" s="10"/>
      <c r="OX223" s="10"/>
      <c r="OY223" s="10"/>
      <c r="OZ223" s="10"/>
      <c r="PA223" s="10"/>
      <c r="PB223" s="10"/>
      <c r="PC223" s="10"/>
      <c r="PD223" s="10"/>
      <c r="PE223" s="10"/>
    </row>
    <row r="224" spans="1:421" ht="21" customHeight="1" x14ac:dyDescent="0.2">
      <c r="A224" s="199"/>
      <c r="B224" s="200"/>
      <c r="C224" s="201"/>
      <c r="D224" s="59" t="s">
        <v>7</v>
      </c>
      <c r="E224" s="146">
        <f t="shared" si="49"/>
        <v>0</v>
      </c>
      <c r="F224" s="25">
        <f t="shared" si="49"/>
        <v>0</v>
      </c>
      <c r="G224" s="25">
        <f t="shared" si="49"/>
        <v>0</v>
      </c>
      <c r="H224" s="25">
        <f t="shared" si="49"/>
        <v>0</v>
      </c>
      <c r="I224" s="25">
        <f t="shared" si="49"/>
        <v>0</v>
      </c>
      <c r="J224" s="25">
        <f t="shared" si="49"/>
        <v>0</v>
      </c>
      <c r="K224" s="14"/>
      <c r="L224" s="14"/>
      <c r="M224" s="14"/>
      <c r="N224" s="5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  <c r="IU224" s="10"/>
      <c r="IV224" s="10"/>
      <c r="IW224" s="10"/>
      <c r="IX224" s="10"/>
      <c r="IY224" s="10"/>
      <c r="IZ224" s="10"/>
      <c r="JA224" s="10"/>
      <c r="JB224" s="10"/>
      <c r="JC224" s="10"/>
      <c r="JD224" s="10"/>
      <c r="JE224" s="10"/>
      <c r="JF224" s="10"/>
      <c r="JG224" s="10"/>
      <c r="JH224" s="10"/>
      <c r="JI224" s="10"/>
      <c r="JJ224" s="10"/>
      <c r="JK224" s="10"/>
      <c r="JL224" s="10"/>
      <c r="JM224" s="10"/>
      <c r="JN224" s="10"/>
      <c r="JO224" s="10"/>
      <c r="JP224" s="10"/>
      <c r="JQ224" s="10"/>
      <c r="JR224" s="10"/>
      <c r="JS224" s="10"/>
      <c r="JT224" s="10"/>
      <c r="JU224" s="10"/>
      <c r="JV224" s="10"/>
      <c r="JW224" s="10"/>
      <c r="JX224" s="10"/>
      <c r="JY224" s="10"/>
      <c r="JZ224" s="10"/>
      <c r="KA224" s="10"/>
      <c r="KB224" s="10"/>
      <c r="KC224" s="10"/>
      <c r="KD224" s="10"/>
      <c r="KE224" s="10"/>
      <c r="KF224" s="10"/>
      <c r="KG224" s="10"/>
      <c r="KH224" s="10"/>
      <c r="KI224" s="10"/>
      <c r="KJ224" s="10"/>
      <c r="KK224" s="10"/>
      <c r="KL224" s="10"/>
      <c r="KM224" s="10"/>
      <c r="KN224" s="10"/>
      <c r="KO224" s="10"/>
      <c r="KP224" s="10"/>
      <c r="KQ224" s="10"/>
      <c r="KR224" s="10"/>
      <c r="KS224" s="10"/>
      <c r="KT224" s="10"/>
      <c r="KU224" s="10"/>
      <c r="KV224" s="10"/>
      <c r="KW224" s="10"/>
      <c r="KX224" s="10"/>
      <c r="KY224" s="10"/>
      <c r="KZ224" s="10"/>
      <c r="LA224" s="10"/>
      <c r="LB224" s="10"/>
      <c r="LC224" s="10"/>
      <c r="LD224" s="10"/>
      <c r="LE224" s="10"/>
      <c r="LF224" s="10"/>
      <c r="LG224" s="10"/>
      <c r="LH224" s="10"/>
      <c r="LI224" s="10"/>
      <c r="LJ224" s="10"/>
      <c r="LK224" s="10"/>
      <c r="LL224" s="10"/>
      <c r="LM224" s="10"/>
      <c r="LN224" s="10"/>
      <c r="LO224" s="10"/>
      <c r="LP224" s="10"/>
      <c r="LQ224" s="10"/>
      <c r="LR224" s="10"/>
      <c r="LS224" s="10"/>
      <c r="LT224" s="10"/>
      <c r="LU224" s="10"/>
      <c r="LV224" s="10"/>
      <c r="LW224" s="10"/>
      <c r="LX224" s="10"/>
      <c r="LY224" s="10"/>
      <c r="LZ224" s="10"/>
      <c r="MA224" s="10"/>
      <c r="MB224" s="10"/>
      <c r="MC224" s="10"/>
      <c r="MD224" s="10"/>
      <c r="ME224" s="10"/>
      <c r="MF224" s="10"/>
      <c r="MG224" s="10"/>
      <c r="MH224" s="10"/>
      <c r="MI224" s="10"/>
      <c r="MJ224" s="10"/>
      <c r="MK224" s="10"/>
      <c r="ML224" s="10"/>
      <c r="MM224" s="10"/>
      <c r="MN224" s="10"/>
      <c r="MO224" s="10"/>
      <c r="MP224" s="10"/>
      <c r="MQ224" s="10"/>
      <c r="MR224" s="10"/>
      <c r="MS224" s="10"/>
      <c r="MT224" s="10"/>
      <c r="MU224" s="10"/>
      <c r="MV224" s="10"/>
      <c r="MW224" s="10"/>
      <c r="MX224" s="10"/>
      <c r="MY224" s="10"/>
      <c r="MZ224" s="10"/>
      <c r="NA224" s="10"/>
      <c r="NB224" s="10"/>
      <c r="NC224" s="10"/>
      <c r="ND224" s="10"/>
      <c r="NE224" s="10"/>
      <c r="NF224" s="10"/>
      <c r="NG224" s="10"/>
      <c r="NH224" s="10"/>
      <c r="NI224" s="10"/>
      <c r="NJ224" s="10"/>
      <c r="NK224" s="10"/>
      <c r="NL224" s="10"/>
      <c r="NM224" s="10"/>
      <c r="NN224" s="10"/>
      <c r="NO224" s="10"/>
      <c r="NP224" s="10"/>
      <c r="NQ224" s="10"/>
      <c r="NR224" s="10"/>
      <c r="NS224" s="10"/>
      <c r="NT224" s="10"/>
      <c r="NU224" s="10"/>
      <c r="NV224" s="10"/>
      <c r="NW224" s="10"/>
      <c r="NX224" s="10"/>
      <c r="NY224" s="10"/>
      <c r="NZ224" s="10"/>
      <c r="OA224" s="10"/>
      <c r="OB224" s="10"/>
      <c r="OC224" s="10"/>
      <c r="OD224" s="10"/>
      <c r="OE224" s="10"/>
      <c r="OF224" s="10"/>
      <c r="OG224" s="10"/>
      <c r="OH224" s="10"/>
      <c r="OI224" s="10"/>
      <c r="OJ224" s="10"/>
      <c r="OK224" s="10"/>
      <c r="OL224" s="10"/>
      <c r="OM224" s="10"/>
      <c r="ON224" s="10"/>
      <c r="OO224" s="10"/>
      <c r="OP224" s="10"/>
      <c r="OQ224" s="10"/>
      <c r="OR224" s="10"/>
      <c r="OS224" s="10"/>
      <c r="OT224" s="10"/>
      <c r="OU224" s="10"/>
      <c r="OV224" s="10"/>
      <c r="OW224" s="10"/>
      <c r="OX224" s="10"/>
      <c r="OY224" s="10"/>
      <c r="OZ224" s="10"/>
      <c r="PA224" s="10"/>
      <c r="PB224" s="10"/>
      <c r="PC224" s="10"/>
      <c r="PD224" s="10"/>
      <c r="PE224" s="10"/>
    </row>
    <row r="225" spans="1:421" s="4" customFormat="1" ht="19.899999999999999" customHeight="1" x14ac:dyDescent="0.2">
      <c r="A225" s="193" t="s">
        <v>157</v>
      </c>
      <c r="B225" s="194"/>
      <c r="C225" s="195"/>
      <c r="D225" s="58" t="s">
        <v>1</v>
      </c>
      <c r="E225" s="145">
        <f t="shared" ref="E225:E245" si="50">SUM(F225:J225)</f>
        <v>101785.70504</v>
      </c>
      <c r="F225" s="38">
        <f>SUM(F226:F231)</f>
        <v>12290.529040000001</v>
      </c>
      <c r="G225" s="38">
        <f t="shared" ref="G225:J225" si="51">SUM(G226:G231)</f>
        <v>19017.736000000001</v>
      </c>
      <c r="H225" s="38">
        <f t="shared" si="51"/>
        <v>11746.24</v>
      </c>
      <c r="I225" s="38">
        <f t="shared" si="51"/>
        <v>11746.24</v>
      </c>
      <c r="J225" s="38">
        <f t="shared" si="51"/>
        <v>46984.959999999999</v>
      </c>
      <c r="K225" s="14"/>
      <c r="L225" s="14"/>
      <c r="M225" s="14"/>
      <c r="N225" s="5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  <c r="IU225" s="10"/>
      <c r="IV225" s="10"/>
      <c r="IW225" s="10"/>
      <c r="IX225" s="10"/>
      <c r="IY225" s="10"/>
      <c r="IZ225" s="10"/>
      <c r="JA225" s="10"/>
      <c r="JB225" s="10"/>
      <c r="JC225" s="10"/>
      <c r="JD225" s="10"/>
      <c r="JE225" s="10"/>
      <c r="JF225" s="10"/>
      <c r="JG225" s="10"/>
      <c r="JH225" s="10"/>
      <c r="JI225" s="10"/>
      <c r="JJ225" s="10"/>
      <c r="JK225" s="10"/>
      <c r="JL225" s="10"/>
      <c r="JM225" s="10"/>
      <c r="JN225" s="10"/>
      <c r="JO225" s="10"/>
      <c r="JP225" s="10"/>
      <c r="JQ225" s="10"/>
      <c r="JR225" s="10"/>
      <c r="JS225" s="10"/>
      <c r="JT225" s="10"/>
      <c r="JU225" s="10"/>
      <c r="JV225" s="10"/>
      <c r="JW225" s="10"/>
      <c r="JX225" s="10"/>
      <c r="JY225" s="10"/>
      <c r="JZ225" s="10"/>
      <c r="KA225" s="10"/>
      <c r="KB225" s="10"/>
      <c r="KC225" s="10"/>
      <c r="KD225" s="10"/>
      <c r="KE225" s="10"/>
      <c r="KF225" s="10"/>
      <c r="KG225" s="10"/>
      <c r="KH225" s="10"/>
      <c r="KI225" s="10"/>
      <c r="KJ225" s="10"/>
      <c r="KK225" s="10"/>
      <c r="KL225" s="10"/>
      <c r="KM225" s="10"/>
      <c r="KN225" s="10"/>
      <c r="KO225" s="10"/>
      <c r="KP225" s="10"/>
      <c r="KQ225" s="10"/>
      <c r="KR225" s="10"/>
      <c r="KS225" s="10"/>
      <c r="KT225" s="10"/>
      <c r="KU225" s="10"/>
      <c r="KV225" s="10"/>
      <c r="KW225" s="10"/>
      <c r="KX225" s="10"/>
      <c r="KY225" s="10"/>
      <c r="KZ225" s="10"/>
      <c r="LA225" s="10"/>
      <c r="LB225" s="10"/>
      <c r="LC225" s="10"/>
      <c r="LD225" s="10"/>
      <c r="LE225" s="10"/>
      <c r="LF225" s="10"/>
      <c r="LG225" s="10"/>
      <c r="LH225" s="10"/>
      <c r="LI225" s="10"/>
      <c r="LJ225" s="10"/>
      <c r="LK225" s="10"/>
      <c r="LL225" s="10"/>
      <c r="LM225" s="10"/>
      <c r="LN225" s="10"/>
      <c r="LO225" s="10"/>
      <c r="LP225" s="10"/>
      <c r="LQ225" s="10"/>
      <c r="LR225" s="10"/>
      <c r="LS225" s="10"/>
      <c r="LT225" s="10"/>
      <c r="LU225" s="10"/>
      <c r="LV225" s="10"/>
      <c r="LW225" s="10"/>
      <c r="LX225" s="10"/>
      <c r="LY225" s="10"/>
      <c r="LZ225" s="10"/>
      <c r="MA225" s="10"/>
      <c r="MB225" s="10"/>
      <c r="MC225" s="10"/>
      <c r="MD225" s="10"/>
      <c r="ME225" s="10"/>
      <c r="MF225" s="10"/>
      <c r="MG225" s="10"/>
      <c r="MH225" s="10"/>
      <c r="MI225" s="10"/>
      <c r="MJ225" s="10"/>
      <c r="MK225" s="10"/>
      <c r="ML225" s="10"/>
      <c r="MM225" s="10"/>
      <c r="MN225" s="10"/>
      <c r="MO225" s="10"/>
      <c r="MP225" s="10"/>
      <c r="MQ225" s="10"/>
      <c r="MR225" s="10"/>
      <c r="MS225" s="10"/>
      <c r="MT225" s="10"/>
      <c r="MU225" s="10"/>
      <c r="MV225" s="10"/>
      <c r="MW225" s="10"/>
      <c r="MX225" s="10"/>
      <c r="MY225" s="10"/>
      <c r="MZ225" s="10"/>
      <c r="NA225" s="10"/>
      <c r="NB225" s="10"/>
      <c r="NC225" s="10"/>
      <c r="ND225" s="10"/>
      <c r="NE225" s="10"/>
      <c r="NF225" s="10"/>
      <c r="NG225" s="10"/>
      <c r="NH225" s="10"/>
      <c r="NI225" s="10"/>
      <c r="NJ225" s="10"/>
      <c r="NK225" s="10"/>
      <c r="NL225" s="10"/>
      <c r="NM225" s="10"/>
      <c r="NN225" s="10"/>
      <c r="NO225" s="10"/>
      <c r="NP225" s="10"/>
      <c r="NQ225" s="10"/>
      <c r="NR225" s="10"/>
      <c r="NS225" s="10"/>
      <c r="NT225" s="10"/>
      <c r="NU225" s="10"/>
      <c r="NV225" s="10"/>
      <c r="NW225" s="10"/>
      <c r="NX225" s="10"/>
      <c r="NY225" s="10"/>
      <c r="NZ225" s="10"/>
      <c r="OA225" s="10"/>
      <c r="OB225" s="10"/>
      <c r="OC225" s="10"/>
      <c r="OD225" s="10"/>
      <c r="OE225" s="10"/>
      <c r="OF225" s="10"/>
      <c r="OG225" s="10"/>
      <c r="OH225" s="10"/>
      <c r="OI225" s="10"/>
      <c r="OJ225" s="10"/>
      <c r="OK225" s="10"/>
      <c r="OL225" s="10"/>
      <c r="OM225" s="10"/>
      <c r="ON225" s="10"/>
      <c r="OO225" s="10"/>
      <c r="OP225" s="10"/>
      <c r="OQ225" s="10"/>
      <c r="OR225" s="10"/>
      <c r="OS225" s="10"/>
      <c r="OT225" s="10"/>
      <c r="OU225" s="10"/>
      <c r="OV225" s="10"/>
      <c r="OW225" s="10"/>
      <c r="OX225" s="10"/>
      <c r="OY225" s="10"/>
      <c r="OZ225" s="10"/>
      <c r="PA225" s="10"/>
      <c r="PB225" s="10"/>
      <c r="PC225" s="10"/>
      <c r="PD225" s="10"/>
      <c r="PE225" s="10"/>
    </row>
    <row r="226" spans="1:421" ht="19.5" customHeight="1" x14ac:dyDescent="0.2">
      <c r="A226" s="196"/>
      <c r="B226" s="197"/>
      <c r="C226" s="198"/>
      <c r="D226" s="59" t="s">
        <v>2</v>
      </c>
      <c r="E226" s="146">
        <f t="shared" si="50"/>
        <v>0</v>
      </c>
      <c r="F226" s="38">
        <f t="shared" ref="F226:J227" si="52">F39+F60+F89</f>
        <v>0</v>
      </c>
      <c r="G226" s="38">
        <f t="shared" si="52"/>
        <v>0</v>
      </c>
      <c r="H226" s="38">
        <f t="shared" si="52"/>
        <v>0</v>
      </c>
      <c r="I226" s="38">
        <f t="shared" si="52"/>
        <v>0</v>
      </c>
      <c r="J226" s="38">
        <f t="shared" si="52"/>
        <v>0</v>
      </c>
      <c r="K226" s="14"/>
      <c r="L226" s="14"/>
      <c r="M226" s="14"/>
      <c r="N226" s="5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  <c r="IU226" s="10"/>
      <c r="IV226" s="10"/>
      <c r="IW226" s="10"/>
      <c r="IX226" s="10"/>
      <c r="IY226" s="10"/>
      <c r="IZ226" s="10"/>
      <c r="JA226" s="10"/>
      <c r="JB226" s="10"/>
      <c r="JC226" s="10"/>
      <c r="JD226" s="10"/>
      <c r="JE226" s="10"/>
      <c r="JF226" s="10"/>
      <c r="JG226" s="10"/>
      <c r="JH226" s="10"/>
      <c r="JI226" s="10"/>
      <c r="JJ226" s="10"/>
      <c r="JK226" s="10"/>
      <c r="JL226" s="10"/>
      <c r="JM226" s="10"/>
      <c r="JN226" s="10"/>
      <c r="JO226" s="10"/>
      <c r="JP226" s="10"/>
      <c r="JQ226" s="10"/>
      <c r="JR226" s="10"/>
      <c r="JS226" s="10"/>
      <c r="JT226" s="10"/>
      <c r="JU226" s="10"/>
      <c r="JV226" s="10"/>
      <c r="JW226" s="10"/>
      <c r="JX226" s="10"/>
      <c r="JY226" s="10"/>
      <c r="JZ226" s="10"/>
      <c r="KA226" s="10"/>
      <c r="KB226" s="10"/>
      <c r="KC226" s="10"/>
      <c r="KD226" s="10"/>
      <c r="KE226" s="10"/>
      <c r="KF226" s="10"/>
      <c r="KG226" s="10"/>
      <c r="KH226" s="10"/>
      <c r="KI226" s="10"/>
      <c r="KJ226" s="10"/>
      <c r="KK226" s="10"/>
      <c r="KL226" s="10"/>
      <c r="KM226" s="10"/>
      <c r="KN226" s="10"/>
      <c r="KO226" s="10"/>
      <c r="KP226" s="10"/>
      <c r="KQ226" s="10"/>
      <c r="KR226" s="10"/>
      <c r="KS226" s="10"/>
      <c r="KT226" s="10"/>
      <c r="KU226" s="10"/>
      <c r="KV226" s="10"/>
      <c r="KW226" s="10"/>
      <c r="KX226" s="10"/>
      <c r="KY226" s="10"/>
      <c r="KZ226" s="10"/>
      <c r="LA226" s="10"/>
      <c r="LB226" s="10"/>
      <c r="LC226" s="10"/>
      <c r="LD226" s="10"/>
      <c r="LE226" s="10"/>
      <c r="LF226" s="10"/>
      <c r="LG226" s="10"/>
      <c r="LH226" s="10"/>
      <c r="LI226" s="10"/>
      <c r="LJ226" s="10"/>
      <c r="LK226" s="10"/>
      <c r="LL226" s="10"/>
      <c r="LM226" s="10"/>
      <c r="LN226" s="10"/>
      <c r="LO226" s="10"/>
      <c r="LP226" s="10"/>
      <c r="LQ226" s="10"/>
      <c r="LR226" s="10"/>
      <c r="LS226" s="10"/>
      <c r="LT226" s="10"/>
      <c r="LU226" s="10"/>
      <c r="LV226" s="10"/>
      <c r="LW226" s="10"/>
      <c r="LX226" s="10"/>
      <c r="LY226" s="10"/>
      <c r="LZ226" s="10"/>
      <c r="MA226" s="10"/>
      <c r="MB226" s="10"/>
      <c r="MC226" s="10"/>
      <c r="MD226" s="10"/>
      <c r="ME226" s="10"/>
      <c r="MF226" s="10"/>
      <c r="MG226" s="10"/>
      <c r="MH226" s="10"/>
      <c r="MI226" s="10"/>
      <c r="MJ226" s="10"/>
      <c r="MK226" s="10"/>
      <c r="ML226" s="10"/>
      <c r="MM226" s="10"/>
      <c r="MN226" s="10"/>
      <c r="MO226" s="10"/>
      <c r="MP226" s="10"/>
      <c r="MQ226" s="10"/>
      <c r="MR226" s="10"/>
      <c r="MS226" s="10"/>
      <c r="MT226" s="10"/>
      <c r="MU226" s="10"/>
      <c r="MV226" s="10"/>
      <c r="MW226" s="10"/>
      <c r="MX226" s="10"/>
      <c r="MY226" s="10"/>
      <c r="MZ226" s="10"/>
      <c r="NA226" s="10"/>
      <c r="NB226" s="10"/>
      <c r="NC226" s="10"/>
      <c r="ND226" s="10"/>
      <c r="NE226" s="10"/>
      <c r="NF226" s="10"/>
      <c r="NG226" s="10"/>
      <c r="NH226" s="10"/>
      <c r="NI226" s="10"/>
      <c r="NJ226" s="10"/>
      <c r="NK226" s="10"/>
      <c r="NL226" s="10"/>
      <c r="NM226" s="10"/>
      <c r="NN226" s="10"/>
      <c r="NO226" s="10"/>
      <c r="NP226" s="10"/>
      <c r="NQ226" s="10"/>
      <c r="NR226" s="10"/>
      <c r="NS226" s="10"/>
      <c r="NT226" s="10"/>
      <c r="NU226" s="10"/>
      <c r="NV226" s="10"/>
      <c r="NW226" s="10"/>
      <c r="NX226" s="10"/>
      <c r="NY226" s="10"/>
      <c r="NZ226" s="10"/>
      <c r="OA226" s="10"/>
      <c r="OB226" s="10"/>
      <c r="OC226" s="10"/>
      <c r="OD226" s="10"/>
      <c r="OE226" s="10"/>
      <c r="OF226" s="10"/>
      <c r="OG226" s="10"/>
      <c r="OH226" s="10"/>
      <c r="OI226" s="10"/>
      <c r="OJ226" s="10"/>
      <c r="OK226" s="10"/>
      <c r="OL226" s="10"/>
      <c r="OM226" s="10"/>
      <c r="ON226" s="10"/>
      <c r="OO226" s="10"/>
      <c r="OP226" s="10"/>
      <c r="OQ226" s="10"/>
      <c r="OR226" s="10"/>
      <c r="OS226" s="10"/>
      <c r="OT226" s="10"/>
      <c r="OU226" s="10"/>
      <c r="OV226" s="10"/>
      <c r="OW226" s="10"/>
      <c r="OX226" s="10"/>
      <c r="OY226" s="10"/>
      <c r="OZ226" s="10"/>
      <c r="PA226" s="10"/>
      <c r="PB226" s="10"/>
      <c r="PC226" s="10"/>
      <c r="PD226" s="10"/>
      <c r="PE226" s="10"/>
    </row>
    <row r="227" spans="1:421" ht="21.75" customHeight="1" x14ac:dyDescent="0.2">
      <c r="A227" s="196"/>
      <c r="B227" s="197"/>
      <c r="C227" s="198"/>
      <c r="D227" s="59" t="s">
        <v>6</v>
      </c>
      <c r="E227" s="146">
        <f t="shared" si="50"/>
        <v>4892.4969999999994</v>
      </c>
      <c r="F227" s="38">
        <f t="shared" si="52"/>
        <v>0</v>
      </c>
      <c r="G227" s="38">
        <f t="shared" si="52"/>
        <v>4892.4969999999994</v>
      </c>
      <c r="H227" s="38">
        <f t="shared" si="52"/>
        <v>0</v>
      </c>
      <c r="I227" s="38">
        <f t="shared" si="52"/>
        <v>0</v>
      </c>
      <c r="J227" s="38">
        <f t="shared" si="52"/>
        <v>0</v>
      </c>
      <c r="K227" s="14"/>
      <c r="L227" s="14"/>
      <c r="M227" s="14"/>
      <c r="N227" s="5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  <c r="IU227" s="10"/>
      <c r="IV227" s="10"/>
      <c r="IW227" s="10"/>
      <c r="IX227" s="10"/>
      <c r="IY227" s="10"/>
      <c r="IZ227" s="10"/>
      <c r="JA227" s="10"/>
      <c r="JB227" s="10"/>
      <c r="JC227" s="10"/>
      <c r="JD227" s="10"/>
      <c r="JE227" s="10"/>
      <c r="JF227" s="10"/>
      <c r="JG227" s="10"/>
      <c r="JH227" s="10"/>
      <c r="JI227" s="10"/>
      <c r="JJ227" s="10"/>
      <c r="JK227" s="10"/>
      <c r="JL227" s="10"/>
      <c r="JM227" s="10"/>
      <c r="JN227" s="10"/>
      <c r="JO227" s="10"/>
      <c r="JP227" s="10"/>
      <c r="JQ227" s="10"/>
      <c r="JR227" s="10"/>
      <c r="JS227" s="10"/>
      <c r="JT227" s="10"/>
      <c r="JU227" s="10"/>
      <c r="JV227" s="10"/>
      <c r="JW227" s="10"/>
      <c r="JX227" s="10"/>
      <c r="JY227" s="10"/>
      <c r="JZ227" s="10"/>
      <c r="KA227" s="10"/>
      <c r="KB227" s="10"/>
      <c r="KC227" s="10"/>
      <c r="KD227" s="10"/>
      <c r="KE227" s="10"/>
      <c r="KF227" s="10"/>
      <c r="KG227" s="10"/>
      <c r="KH227" s="10"/>
      <c r="KI227" s="10"/>
      <c r="KJ227" s="10"/>
      <c r="KK227" s="10"/>
      <c r="KL227" s="10"/>
      <c r="KM227" s="10"/>
      <c r="KN227" s="10"/>
      <c r="KO227" s="10"/>
      <c r="KP227" s="10"/>
      <c r="KQ227" s="10"/>
      <c r="KR227" s="10"/>
      <c r="KS227" s="10"/>
      <c r="KT227" s="10"/>
      <c r="KU227" s="10"/>
      <c r="KV227" s="10"/>
      <c r="KW227" s="10"/>
      <c r="KX227" s="10"/>
      <c r="KY227" s="10"/>
      <c r="KZ227" s="10"/>
      <c r="LA227" s="10"/>
      <c r="LB227" s="10"/>
      <c r="LC227" s="10"/>
      <c r="LD227" s="10"/>
      <c r="LE227" s="10"/>
      <c r="LF227" s="10"/>
      <c r="LG227" s="10"/>
      <c r="LH227" s="10"/>
      <c r="LI227" s="10"/>
      <c r="LJ227" s="10"/>
      <c r="LK227" s="10"/>
      <c r="LL227" s="10"/>
      <c r="LM227" s="10"/>
      <c r="LN227" s="10"/>
      <c r="LO227" s="10"/>
      <c r="LP227" s="10"/>
      <c r="LQ227" s="10"/>
      <c r="LR227" s="10"/>
      <c r="LS227" s="10"/>
      <c r="LT227" s="10"/>
      <c r="LU227" s="10"/>
      <c r="LV227" s="10"/>
      <c r="LW227" s="10"/>
      <c r="LX227" s="10"/>
      <c r="LY227" s="10"/>
      <c r="LZ227" s="10"/>
      <c r="MA227" s="10"/>
      <c r="MB227" s="10"/>
      <c r="MC227" s="10"/>
      <c r="MD227" s="10"/>
      <c r="ME227" s="10"/>
      <c r="MF227" s="10"/>
      <c r="MG227" s="10"/>
      <c r="MH227" s="10"/>
      <c r="MI227" s="10"/>
      <c r="MJ227" s="10"/>
      <c r="MK227" s="10"/>
      <c r="ML227" s="10"/>
      <c r="MM227" s="10"/>
      <c r="MN227" s="10"/>
      <c r="MO227" s="10"/>
      <c r="MP227" s="10"/>
      <c r="MQ227" s="10"/>
      <c r="MR227" s="10"/>
      <c r="MS227" s="10"/>
      <c r="MT227" s="10"/>
      <c r="MU227" s="10"/>
      <c r="MV227" s="10"/>
      <c r="MW227" s="10"/>
      <c r="MX227" s="10"/>
      <c r="MY227" s="10"/>
      <c r="MZ227" s="10"/>
      <c r="NA227" s="10"/>
      <c r="NB227" s="10"/>
      <c r="NC227" s="10"/>
      <c r="ND227" s="10"/>
      <c r="NE227" s="10"/>
      <c r="NF227" s="10"/>
      <c r="NG227" s="10"/>
      <c r="NH227" s="10"/>
      <c r="NI227" s="10"/>
      <c r="NJ227" s="10"/>
      <c r="NK227" s="10"/>
      <c r="NL227" s="10"/>
      <c r="NM227" s="10"/>
      <c r="NN227" s="10"/>
      <c r="NO227" s="10"/>
      <c r="NP227" s="10"/>
      <c r="NQ227" s="10"/>
      <c r="NR227" s="10"/>
      <c r="NS227" s="10"/>
      <c r="NT227" s="10"/>
      <c r="NU227" s="10"/>
      <c r="NV227" s="10"/>
      <c r="NW227" s="10"/>
      <c r="NX227" s="10"/>
      <c r="NY227" s="10"/>
      <c r="NZ227" s="10"/>
      <c r="OA227" s="10"/>
      <c r="OB227" s="10"/>
      <c r="OC227" s="10"/>
      <c r="OD227" s="10"/>
      <c r="OE227" s="10"/>
      <c r="OF227" s="10"/>
      <c r="OG227" s="10"/>
      <c r="OH227" s="10"/>
      <c r="OI227" s="10"/>
      <c r="OJ227" s="10"/>
      <c r="OK227" s="10"/>
      <c r="OL227" s="10"/>
      <c r="OM227" s="10"/>
      <c r="ON227" s="10"/>
      <c r="OO227" s="10"/>
      <c r="OP227" s="10"/>
      <c r="OQ227" s="10"/>
      <c r="OR227" s="10"/>
      <c r="OS227" s="10"/>
      <c r="OT227" s="10"/>
      <c r="OU227" s="10"/>
      <c r="OV227" s="10"/>
      <c r="OW227" s="10"/>
      <c r="OX227" s="10"/>
      <c r="OY227" s="10"/>
      <c r="OZ227" s="10"/>
      <c r="PA227" s="10"/>
      <c r="PB227" s="10"/>
      <c r="PC227" s="10"/>
      <c r="PD227" s="10"/>
      <c r="PE227" s="10"/>
    </row>
    <row r="228" spans="1:421" ht="21.75" customHeight="1" x14ac:dyDescent="0.2">
      <c r="A228" s="196"/>
      <c r="B228" s="197"/>
      <c r="C228" s="198"/>
      <c r="D228" s="59" t="s">
        <v>4</v>
      </c>
      <c r="E228" s="146">
        <f t="shared" si="50"/>
        <v>95890.488039999997</v>
      </c>
      <c r="F228" s="25">
        <f>F41+F62+F91+F162</f>
        <v>12290.529040000001</v>
      </c>
      <c r="G228" s="25">
        <f>G41+G62+G91+G162</f>
        <v>13790.999</v>
      </c>
      <c r="H228" s="25">
        <f>H41+H62+H91+H162</f>
        <v>11412</v>
      </c>
      <c r="I228" s="25">
        <f>I41+I62+I91+I162</f>
        <v>11412</v>
      </c>
      <c r="J228" s="25">
        <f>J41+J62+J91+J162</f>
        <v>46984.959999999999</v>
      </c>
      <c r="K228" s="14"/>
      <c r="L228" s="14"/>
      <c r="M228" s="14"/>
      <c r="N228" s="5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  <c r="IU228" s="10"/>
      <c r="IV228" s="10"/>
      <c r="IW228" s="10"/>
      <c r="IX228" s="10"/>
      <c r="IY228" s="10"/>
      <c r="IZ228" s="10"/>
      <c r="JA228" s="10"/>
      <c r="JB228" s="10"/>
      <c r="JC228" s="10"/>
      <c r="JD228" s="10"/>
      <c r="JE228" s="10"/>
      <c r="JF228" s="10"/>
      <c r="JG228" s="10"/>
      <c r="JH228" s="10"/>
      <c r="JI228" s="10"/>
      <c r="JJ228" s="10"/>
      <c r="JK228" s="10"/>
      <c r="JL228" s="10"/>
      <c r="JM228" s="10"/>
      <c r="JN228" s="10"/>
      <c r="JO228" s="10"/>
      <c r="JP228" s="10"/>
      <c r="JQ228" s="10"/>
      <c r="JR228" s="10"/>
      <c r="JS228" s="10"/>
      <c r="JT228" s="10"/>
      <c r="JU228" s="10"/>
      <c r="JV228" s="10"/>
      <c r="JW228" s="10"/>
      <c r="JX228" s="10"/>
      <c r="JY228" s="10"/>
      <c r="JZ228" s="10"/>
      <c r="KA228" s="10"/>
      <c r="KB228" s="10"/>
      <c r="KC228" s="10"/>
      <c r="KD228" s="10"/>
      <c r="KE228" s="10"/>
      <c r="KF228" s="10"/>
      <c r="KG228" s="10"/>
      <c r="KH228" s="10"/>
      <c r="KI228" s="10"/>
      <c r="KJ228" s="10"/>
      <c r="KK228" s="10"/>
      <c r="KL228" s="10"/>
      <c r="KM228" s="10"/>
      <c r="KN228" s="10"/>
      <c r="KO228" s="10"/>
      <c r="KP228" s="10"/>
      <c r="KQ228" s="10"/>
      <c r="KR228" s="10"/>
      <c r="KS228" s="10"/>
      <c r="KT228" s="10"/>
      <c r="KU228" s="10"/>
      <c r="KV228" s="10"/>
      <c r="KW228" s="10"/>
      <c r="KX228" s="10"/>
      <c r="KY228" s="10"/>
      <c r="KZ228" s="10"/>
      <c r="LA228" s="10"/>
      <c r="LB228" s="10"/>
      <c r="LC228" s="10"/>
      <c r="LD228" s="10"/>
      <c r="LE228" s="10"/>
      <c r="LF228" s="10"/>
      <c r="LG228" s="10"/>
      <c r="LH228" s="10"/>
      <c r="LI228" s="10"/>
      <c r="LJ228" s="10"/>
      <c r="LK228" s="10"/>
      <c r="LL228" s="10"/>
      <c r="LM228" s="10"/>
      <c r="LN228" s="10"/>
      <c r="LO228" s="10"/>
      <c r="LP228" s="10"/>
      <c r="LQ228" s="10"/>
      <c r="LR228" s="10"/>
      <c r="LS228" s="10"/>
      <c r="LT228" s="10"/>
      <c r="LU228" s="10"/>
      <c r="LV228" s="10"/>
      <c r="LW228" s="10"/>
      <c r="LX228" s="10"/>
      <c r="LY228" s="10"/>
      <c r="LZ228" s="10"/>
      <c r="MA228" s="10"/>
      <c r="MB228" s="10"/>
      <c r="MC228" s="10"/>
      <c r="MD228" s="10"/>
      <c r="ME228" s="10"/>
      <c r="MF228" s="10"/>
      <c r="MG228" s="10"/>
      <c r="MH228" s="10"/>
      <c r="MI228" s="10"/>
      <c r="MJ228" s="10"/>
      <c r="MK228" s="10"/>
      <c r="ML228" s="10"/>
      <c r="MM228" s="10"/>
      <c r="MN228" s="10"/>
      <c r="MO228" s="10"/>
      <c r="MP228" s="10"/>
      <c r="MQ228" s="10"/>
      <c r="MR228" s="10"/>
      <c r="MS228" s="10"/>
      <c r="MT228" s="10"/>
      <c r="MU228" s="10"/>
      <c r="MV228" s="10"/>
      <c r="MW228" s="10"/>
      <c r="MX228" s="10"/>
      <c r="MY228" s="10"/>
      <c r="MZ228" s="10"/>
      <c r="NA228" s="10"/>
      <c r="NB228" s="10"/>
      <c r="NC228" s="10"/>
      <c r="ND228" s="10"/>
      <c r="NE228" s="10"/>
      <c r="NF228" s="10"/>
      <c r="NG228" s="10"/>
      <c r="NH228" s="10"/>
      <c r="NI228" s="10"/>
      <c r="NJ228" s="10"/>
      <c r="NK228" s="10"/>
      <c r="NL228" s="10"/>
      <c r="NM228" s="10"/>
      <c r="NN228" s="10"/>
      <c r="NO228" s="10"/>
      <c r="NP228" s="10"/>
      <c r="NQ228" s="10"/>
      <c r="NR228" s="10"/>
      <c r="NS228" s="10"/>
      <c r="NT228" s="10"/>
      <c r="NU228" s="10"/>
      <c r="NV228" s="10"/>
      <c r="NW228" s="10"/>
      <c r="NX228" s="10"/>
      <c r="NY228" s="10"/>
      <c r="NZ228" s="10"/>
      <c r="OA228" s="10"/>
      <c r="OB228" s="10"/>
      <c r="OC228" s="10"/>
      <c r="OD228" s="10"/>
      <c r="OE228" s="10"/>
      <c r="OF228" s="10"/>
      <c r="OG228" s="10"/>
      <c r="OH228" s="10"/>
      <c r="OI228" s="10"/>
      <c r="OJ228" s="10"/>
      <c r="OK228" s="10"/>
      <c r="OL228" s="10"/>
      <c r="OM228" s="10"/>
      <c r="ON228" s="10"/>
      <c r="OO228" s="10"/>
      <c r="OP228" s="10"/>
      <c r="OQ228" s="10"/>
      <c r="OR228" s="10"/>
      <c r="OS228" s="10"/>
      <c r="OT228" s="10"/>
      <c r="OU228" s="10"/>
      <c r="OV228" s="10"/>
      <c r="OW228" s="10"/>
      <c r="OX228" s="10"/>
      <c r="OY228" s="10"/>
      <c r="OZ228" s="10"/>
      <c r="PA228" s="10"/>
      <c r="PB228" s="10"/>
      <c r="PC228" s="10"/>
      <c r="PD228" s="10"/>
      <c r="PE228" s="10"/>
    </row>
    <row r="229" spans="1:421" ht="35.25" customHeight="1" x14ac:dyDescent="0.2">
      <c r="A229" s="196"/>
      <c r="B229" s="197"/>
      <c r="C229" s="198"/>
      <c r="D229" s="59" t="s">
        <v>18</v>
      </c>
      <c r="E229" s="146">
        <f t="shared" si="50"/>
        <v>0</v>
      </c>
      <c r="F229" s="38">
        <f t="shared" ref="F229:J230" si="53">F42+F63+F92</f>
        <v>0</v>
      </c>
      <c r="G229" s="38">
        <f t="shared" si="53"/>
        <v>0</v>
      </c>
      <c r="H229" s="38">
        <f t="shared" si="53"/>
        <v>0</v>
      </c>
      <c r="I229" s="38">
        <f t="shared" si="53"/>
        <v>0</v>
      </c>
      <c r="J229" s="38">
        <f t="shared" si="53"/>
        <v>0</v>
      </c>
      <c r="K229" s="14"/>
      <c r="L229" s="14"/>
      <c r="M229" s="14"/>
      <c r="N229" s="5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  <c r="IU229" s="10"/>
      <c r="IV229" s="10"/>
      <c r="IW229" s="10"/>
      <c r="IX229" s="10"/>
      <c r="IY229" s="10"/>
      <c r="IZ229" s="10"/>
      <c r="JA229" s="10"/>
      <c r="JB229" s="10"/>
      <c r="JC229" s="10"/>
      <c r="JD229" s="10"/>
      <c r="JE229" s="10"/>
      <c r="JF229" s="10"/>
      <c r="JG229" s="10"/>
      <c r="JH229" s="10"/>
      <c r="JI229" s="10"/>
      <c r="JJ229" s="10"/>
      <c r="JK229" s="10"/>
      <c r="JL229" s="10"/>
      <c r="JM229" s="10"/>
      <c r="JN229" s="10"/>
      <c r="JO229" s="10"/>
      <c r="JP229" s="10"/>
      <c r="JQ229" s="10"/>
      <c r="JR229" s="10"/>
      <c r="JS229" s="10"/>
      <c r="JT229" s="10"/>
      <c r="JU229" s="10"/>
      <c r="JV229" s="10"/>
      <c r="JW229" s="10"/>
      <c r="JX229" s="10"/>
      <c r="JY229" s="10"/>
      <c r="JZ229" s="10"/>
      <c r="KA229" s="10"/>
      <c r="KB229" s="10"/>
      <c r="KC229" s="10"/>
      <c r="KD229" s="10"/>
      <c r="KE229" s="10"/>
      <c r="KF229" s="10"/>
      <c r="KG229" s="10"/>
      <c r="KH229" s="10"/>
      <c r="KI229" s="10"/>
      <c r="KJ229" s="10"/>
      <c r="KK229" s="10"/>
      <c r="KL229" s="10"/>
      <c r="KM229" s="10"/>
      <c r="KN229" s="10"/>
      <c r="KO229" s="10"/>
      <c r="KP229" s="10"/>
      <c r="KQ229" s="10"/>
      <c r="KR229" s="10"/>
      <c r="KS229" s="10"/>
      <c r="KT229" s="10"/>
      <c r="KU229" s="10"/>
      <c r="KV229" s="10"/>
      <c r="KW229" s="10"/>
      <c r="KX229" s="10"/>
      <c r="KY229" s="10"/>
      <c r="KZ229" s="10"/>
      <c r="LA229" s="10"/>
      <c r="LB229" s="10"/>
      <c r="LC229" s="10"/>
      <c r="LD229" s="10"/>
      <c r="LE229" s="10"/>
      <c r="LF229" s="10"/>
      <c r="LG229" s="10"/>
      <c r="LH229" s="10"/>
      <c r="LI229" s="10"/>
      <c r="LJ229" s="10"/>
      <c r="LK229" s="10"/>
      <c r="LL229" s="10"/>
      <c r="LM229" s="10"/>
      <c r="LN229" s="10"/>
      <c r="LO229" s="10"/>
      <c r="LP229" s="10"/>
      <c r="LQ229" s="10"/>
      <c r="LR229" s="10"/>
      <c r="LS229" s="10"/>
      <c r="LT229" s="10"/>
      <c r="LU229" s="10"/>
      <c r="LV229" s="10"/>
      <c r="LW229" s="10"/>
      <c r="LX229" s="10"/>
      <c r="LY229" s="10"/>
      <c r="LZ229" s="10"/>
      <c r="MA229" s="10"/>
      <c r="MB229" s="10"/>
      <c r="MC229" s="10"/>
      <c r="MD229" s="10"/>
      <c r="ME229" s="10"/>
      <c r="MF229" s="10"/>
      <c r="MG229" s="10"/>
      <c r="MH229" s="10"/>
      <c r="MI229" s="10"/>
      <c r="MJ229" s="10"/>
      <c r="MK229" s="10"/>
      <c r="ML229" s="10"/>
      <c r="MM229" s="10"/>
      <c r="MN229" s="10"/>
      <c r="MO229" s="10"/>
      <c r="MP229" s="10"/>
      <c r="MQ229" s="10"/>
      <c r="MR229" s="10"/>
      <c r="MS229" s="10"/>
      <c r="MT229" s="10"/>
      <c r="MU229" s="10"/>
      <c r="MV229" s="10"/>
      <c r="MW229" s="10"/>
      <c r="MX229" s="10"/>
      <c r="MY229" s="10"/>
      <c r="MZ229" s="10"/>
      <c r="NA229" s="10"/>
      <c r="NB229" s="10"/>
      <c r="NC229" s="10"/>
      <c r="ND229" s="10"/>
      <c r="NE229" s="10"/>
      <c r="NF229" s="10"/>
      <c r="NG229" s="10"/>
      <c r="NH229" s="10"/>
      <c r="NI229" s="10"/>
      <c r="NJ229" s="10"/>
      <c r="NK229" s="10"/>
      <c r="NL229" s="10"/>
      <c r="NM229" s="10"/>
      <c r="NN229" s="10"/>
      <c r="NO229" s="10"/>
      <c r="NP229" s="10"/>
      <c r="NQ229" s="10"/>
      <c r="NR229" s="10"/>
      <c r="NS229" s="10"/>
      <c r="NT229" s="10"/>
      <c r="NU229" s="10"/>
      <c r="NV229" s="10"/>
      <c r="NW229" s="10"/>
      <c r="NX229" s="10"/>
      <c r="NY229" s="10"/>
      <c r="NZ229" s="10"/>
      <c r="OA229" s="10"/>
      <c r="OB229" s="10"/>
      <c r="OC229" s="10"/>
      <c r="OD229" s="10"/>
      <c r="OE229" s="10"/>
      <c r="OF229" s="10"/>
      <c r="OG229" s="10"/>
      <c r="OH229" s="10"/>
      <c r="OI229" s="10"/>
      <c r="OJ229" s="10"/>
      <c r="OK229" s="10"/>
      <c r="OL229" s="10"/>
      <c r="OM229" s="10"/>
      <c r="ON229" s="10"/>
      <c r="OO229" s="10"/>
      <c r="OP229" s="10"/>
      <c r="OQ229" s="10"/>
      <c r="OR229" s="10"/>
      <c r="OS229" s="10"/>
      <c r="OT229" s="10"/>
      <c r="OU229" s="10"/>
      <c r="OV229" s="10"/>
      <c r="OW229" s="10"/>
      <c r="OX229" s="10"/>
      <c r="OY229" s="10"/>
      <c r="OZ229" s="10"/>
      <c r="PA229" s="10"/>
      <c r="PB229" s="10"/>
      <c r="PC229" s="10"/>
      <c r="PD229" s="10"/>
      <c r="PE229" s="10"/>
    </row>
    <row r="230" spans="1:421" ht="20.25" customHeight="1" x14ac:dyDescent="0.2">
      <c r="A230" s="196"/>
      <c r="B230" s="197"/>
      <c r="C230" s="198"/>
      <c r="D230" s="59" t="s">
        <v>19</v>
      </c>
      <c r="E230" s="146">
        <f t="shared" si="50"/>
        <v>0</v>
      </c>
      <c r="F230" s="38">
        <f t="shared" si="53"/>
        <v>0</v>
      </c>
      <c r="G230" s="38">
        <f t="shared" si="53"/>
        <v>0</v>
      </c>
      <c r="H230" s="38">
        <f t="shared" si="53"/>
        <v>0</v>
      </c>
      <c r="I230" s="38">
        <f t="shared" si="53"/>
        <v>0</v>
      </c>
      <c r="J230" s="38">
        <f t="shared" si="53"/>
        <v>0</v>
      </c>
      <c r="K230" s="14"/>
      <c r="L230" s="14"/>
      <c r="M230" s="14"/>
      <c r="N230" s="5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  <c r="IU230" s="10"/>
      <c r="IV230" s="10"/>
      <c r="IW230" s="10"/>
      <c r="IX230" s="10"/>
      <c r="IY230" s="10"/>
      <c r="IZ230" s="10"/>
      <c r="JA230" s="10"/>
      <c r="JB230" s="10"/>
      <c r="JC230" s="10"/>
      <c r="JD230" s="10"/>
      <c r="JE230" s="10"/>
      <c r="JF230" s="10"/>
      <c r="JG230" s="10"/>
      <c r="JH230" s="10"/>
      <c r="JI230" s="10"/>
      <c r="JJ230" s="10"/>
      <c r="JK230" s="10"/>
      <c r="JL230" s="10"/>
      <c r="JM230" s="10"/>
      <c r="JN230" s="10"/>
      <c r="JO230" s="10"/>
      <c r="JP230" s="10"/>
      <c r="JQ230" s="10"/>
      <c r="JR230" s="10"/>
      <c r="JS230" s="10"/>
      <c r="JT230" s="10"/>
      <c r="JU230" s="10"/>
      <c r="JV230" s="10"/>
      <c r="JW230" s="10"/>
      <c r="JX230" s="10"/>
      <c r="JY230" s="10"/>
      <c r="JZ230" s="10"/>
      <c r="KA230" s="10"/>
      <c r="KB230" s="10"/>
      <c r="KC230" s="10"/>
      <c r="KD230" s="10"/>
      <c r="KE230" s="10"/>
      <c r="KF230" s="10"/>
      <c r="KG230" s="10"/>
      <c r="KH230" s="10"/>
      <c r="KI230" s="10"/>
      <c r="KJ230" s="10"/>
      <c r="KK230" s="10"/>
      <c r="KL230" s="10"/>
      <c r="KM230" s="10"/>
      <c r="KN230" s="10"/>
      <c r="KO230" s="10"/>
      <c r="KP230" s="10"/>
      <c r="KQ230" s="10"/>
      <c r="KR230" s="10"/>
      <c r="KS230" s="10"/>
      <c r="KT230" s="10"/>
      <c r="KU230" s="10"/>
      <c r="KV230" s="10"/>
      <c r="KW230" s="10"/>
      <c r="KX230" s="10"/>
      <c r="KY230" s="10"/>
      <c r="KZ230" s="10"/>
      <c r="LA230" s="10"/>
      <c r="LB230" s="10"/>
      <c r="LC230" s="10"/>
      <c r="LD230" s="10"/>
      <c r="LE230" s="10"/>
      <c r="LF230" s="10"/>
      <c r="LG230" s="10"/>
      <c r="LH230" s="10"/>
      <c r="LI230" s="10"/>
      <c r="LJ230" s="10"/>
      <c r="LK230" s="10"/>
      <c r="LL230" s="10"/>
      <c r="LM230" s="10"/>
      <c r="LN230" s="10"/>
      <c r="LO230" s="10"/>
      <c r="LP230" s="10"/>
      <c r="LQ230" s="10"/>
      <c r="LR230" s="10"/>
      <c r="LS230" s="10"/>
      <c r="LT230" s="10"/>
      <c r="LU230" s="10"/>
      <c r="LV230" s="10"/>
      <c r="LW230" s="10"/>
      <c r="LX230" s="10"/>
      <c r="LY230" s="10"/>
      <c r="LZ230" s="10"/>
      <c r="MA230" s="10"/>
      <c r="MB230" s="10"/>
      <c r="MC230" s="10"/>
      <c r="MD230" s="10"/>
      <c r="ME230" s="10"/>
      <c r="MF230" s="10"/>
      <c r="MG230" s="10"/>
      <c r="MH230" s="10"/>
      <c r="MI230" s="10"/>
      <c r="MJ230" s="10"/>
      <c r="MK230" s="10"/>
      <c r="ML230" s="10"/>
      <c r="MM230" s="10"/>
      <c r="MN230" s="10"/>
      <c r="MO230" s="10"/>
      <c r="MP230" s="10"/>
      <c r="MQ230" s="10"/>
      <c r="MR230" s="10"/>
      <c r="MS230" s="10"/>
      <c r="MT230" s="10"/>
      <c r="MU230" s="10"/>
      <c r="MV230" s="10"/>
      <c r="MW230" s="10"/>
      <c r="MX230" s="10"/>
      <c r="MY230" s="10"/>
      <c r="MZ230" s="10"/>
      <c r="NA230" s="10"/>
      <c r="NB230" s="10"/>
      <c r="NC230" s="10"/>
      <c r="ND230" s="10"/>
      <c r="NE230" s="10"/>
      <c r="NF230" s="10"/>
      <c r="NG230" s="10"/>
      <c r="NH230" s="10"/>
      <c r="NI230" s="10"/>
      <c r="NJ230" s="10"/>
      <c r="NK230" s="10"/>
      <c r="NL230" s="10"/>
      <c r="NM230" s="10"/>
      <c r="NN230" s="10"/>
      <c r="NO230" s="10"/>
      <c r="NP230" s="10"/>
      <c r="NQ230" s="10"/>
      <c r="NR230" s="10"/>
      <c r="NS230" s="10"/>
      <c r="NT230" s="10"/>
      <c r="NU230" s="10"/>
      <c r="NV230" s="10"/>
      <c r="NW230" s="10"/>
      <c r="NX230" s="10"/>
      <c r="NY230" s="10"/>
      <c r="NZ230" s="10"/>
      <c r="OA230" s="10"/>
      <c r="OB230" s="10"/>
      <c r="OC230" s="10"/>
      <c r="OD230" s="10"/>
      <c r="OE230" s="10"/>
      <c r="OF230" s="10"/>
      <c r="OG230" s="10"/>
      <c r="OH230" s="10"/>
      <c r="OI230" s="10"/>
      <c r="OJ230" s="10"/>
      <c r="OK230" s="10"/>
      <c r="OL230" s="10"/>
      <c r="OM230" s="10"/>
      <c r="ON230" s="10"/>
      <c r="OO230" s="10"/>
      <c r="OP230" s="10"/>
      <c r="OQ230" s="10"/>
      <c r="OR230" s="10"/>
      <c r="OS230" s="10"/>
      <c r="OT230" s="10"/>
      <c r="OU230" s="10"/>
      <c r="OV230" s="10"/>
      <c r="OW230" s="10"/>
      <c r="OX230" s="10"/>
      <c r="OY230" s="10"/>
      <c r="OZ230" s="10"/>
      <c r="PA230" s="10"/>
      <c r="PB230" s="10"/>
      <c r="PC230" s="10"/>
      <c r="PD230" s="10"/>
      <c r="PE230" s="10"/>
    </row>
    <row r="231" spans="1:421" ht="22.5" customHeight="1" x14ac:dyDescent="0.2">
      <c r="A231" s="199"/>
      <c r="B231" s="200"/>
      <c r="C231" s="201"/>
      <c r="D231" s="59" t="s">
        <v>7</v>
      </c>
      <c r="E231" s="146">
        <f>SUM(F231:J231)</f>
        <v>1002.72</v>
      </c>
      <c r="F231" s="38">
        <f>F44+F94+F165</f>
        <v>0</v>
      </c>
      <c r="G231" s="38">
        <f>G44+G94+G165</f>
        <v>334.24</v>
      </c>
      <c r="H231" s="38">
        <f>H44+H94+H165</f>
        <v>334.24</v>
      </c>
      <c r="I231" s="38">
        <f>I44++I94+I165</f>
        <v>334.24</v>
      </c>
      <c r="J231" s="38">
        <f>J44+J94+J165</f>
        <v>0</v>
      </c>
      <c r="K231" s="14"/>
      <c r="L231" s="14"/>
      <c r="M231" s="14"/>
      <c r="N231" s="5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  <c r="IU231" s="10"/>
      <c r="IV231" s="10"/>
      <c r="IW231" s="10"/>
      <c r="IX231" s="10"/>
      <c r="IY231" s="10"/>
      <c r="IZ231" s="10"/>
      <c r="JA231" s="10"/>
      <c r="JB231" s="10"/>
      <c r="JC231" s="10"/>
      <c r="JD231" s="10"/>
      <c r="JE231" s="10"/>
      <c r="JF231" s="10"/>
      <c r="JG231" s="10"/>
      <c r="JH231" s="10"/>
      <c r="JI231" s="10"/>
      <c r="JJ231" s="10"/>
      <c r="JK231" s="10"/>
      <c r="JL231" s="10"/>
      <c r="JM231" s="10"/>
      <c r="JN231" s="10"/>
      <c r="JO231" s="10"/>
      <c r="JP231" s="10"/>
      <c r="JQ231" s="10"/>
      <c r="JR231" s="10"/>
      <c r="JS231" s="10"/>
      <c r="JT231" s="10"/>
      <c r="JU231" s="10"/>
      <c r="JV231" s="10"/>
      <c r="JW231" s="10"/>
      <c r="JX231" s="10"/>
      <c r="JY231" s="10"/>
      <c r="JZ231" s="10"/>
      <c r="KA231" s="10"/>
      <c r="KB231" s="10"/>
      <c r="KC231" s="10"/>
      <c r="KD231" s="10"/>
      <c r="KE231" s="10"/>
      <c r="KF231" s="10"/>
      <c r="KG231" s="10"/>
      <c r="KH231" s="10"/>
      <c r="KI231" s="10"/>
      <c r="KJ231" s="10"/>
      <c r="KK231" s="10"/>
      <c r="KL231" s="10"/>
      <c r="KM231" s="10"/>
      <c r="KN231" s="10"/>
      <c r="KO231" s="10"/>
      <c r="KP231" s="10"/>
      <c r="KQ231" s="10"/>
      <c r="KR231" s="10"/>
      <c r="KS231" s="10"/>
      <c r="KT231" s="10"/>
      <c r="KU231" s="10"/>
      <c r="KV231" s="10"/>
      <c r="KW231" s="10"/>
      <c r="KX231" s="10"/>
      <c r="KY231" s="10"/>
      <c r="KZ231" s="10"/>
      <c r="LA231" s="10"/>
      <c r="LB231" s="10"/>
      <c r="LC231" s="10"/>
      <c r="LD231" s="10"/>
      <c r="LE231" s="10"/>
      <c r="LF231" s="10"/>
      <c r="LG231" s="10"/>
      <c r="LH231" s="10"/>
      <c r="LI231" s="10"/>
      <c r="LJ231" s="10"/>
      <c r="LK231" s="10"/>
      <c r="LL231" s="10"/>
      <c r="LM231" s="10"/>
      <c r="LN231" s="10"/>
      <c r="LO231" s="10"/>
      <c r="LP231" s="10"/>
      <c r="LQ231" s="10"/>
      <c r="LR231" s="10"/>
      <c r="LS231" s="10"/>
      <c r="LT231" s="10"/>
      <c r="LU231" s="10"/>
      <c r="LV231" s="10"/>
      <c r="LW231" s="10"/>
      <c r="LX231" s="10"/>
      <c r="LY231" s="10"/>
      <c r="LZ231" s="10"/>
      <c r="MA231" s="10"/>
      <c r="MB231" s="10"/>
      <c r="MC231" s="10"/>
      <c r="MD231" s="10"/>
      <c r="ME231" s="10"/>
      <c r="MF231" s="10"/>
      <c r="MG231" s="10"/>
      <c r="MH231" s="10"/>
      <c r="MI231" s="10"/>
      <c r="MJ231" s="10"/>
      <c r="MK231" s="10"/>
      <c r="ML231" s="10"/>
      <c r="MM231" s="10"/>
      <c r="MN231" s="10"/>
      <c r="MO231" s="10"/>
      <c r="MP231" s="10"/>
      <c r="MQ231" s="10"/>
      <c r="MR231" s="10"/>
      <c r="MS231" s="10"/>
      <c r="MT231" s="10"/>
      <c r="MU231" s="10"/>
      <c r="MV231" s="10"/>
      <c r="MW231" s="10"/>
      <c r="MX231" s="10"/>
      <c r="MY231" s="10"/>
      <c r="MZ231" s="10"/>
      <c r="NA231" s="10"/>
      <c r="NB231" s="10"/>
      <c r="NC231" s="10"/>
      <c r="ND231" s="10"/>
      <c r="NE231" s="10"/>
      <c r="NF231" s="10"/>
      <c r="NG231" s="10"/>
      <c r="NH231" s="10"/>
      <c r="NI231" s="10"/>
      <c r="NJ231" s="10"/>
      <c r="NK231" s="10"/>
      <c r="NL231" s="10"/>
      <c r="NM231" s="10"/>
      <c r="NN231" s="10"/>
      <c r="NO231" s="10"/>
      <c r="NP231" s="10"/>
      <c r="NQ231" s="10"/>
      <c r="NR231" s="10"/>
      <c r="NS231" s="10"/>
      <c r="NT231" s="10"/>
      <c r="NU231" s="10"/>
      <c r="NV231" s="10"/>
      <c r="NW231" s="10"/>
      <c r="NX231" s="10"/>
      <c r="NY231" s="10"/>
      <c r="NZ231" s="10"/>
      <c r="OA231" s="10"/>
      <c r="OB231" s="10"/>
      <c r="OC231" s="10"/>
      <c r="OD231" s="10"/>
      <c r="OE231" s="10"/>
      <c r="OF231" s="10"/>
      <c r="OG231" s="10"/>
      <c r="OH231" s="10"/>
      <c r="OI231" s="10"/>
      <c r="OJ231" s="10"/>
      <c r="OK231" s="10"/>
      <c r="OL231" s="10"/>
      <c r="OM231" s="10"/>
      <c r="ON231" s="10"/>
      <c r="OO231" s="10"/>
      <c r="OP231" s="10"/>
      <c r="OQ231" s="10"/>
      <c r="OR231" s="10"/>
      <c r="OS231" s="10"/>
      <c r="OT231" s="10"/>
      <c r="OU231" s="10"/>
      <c r="OV231" s="10"/>
      <c r="OW231" s="10"/>
      <c r="OX231" s="10"/>
      <c r="OY231" s="10"/>
      <c r="OZ231" s="10"/>
      <c r="PA231" s="10"/>
      <c r="PB231" s="10"/>
      <c r="PC231" s="10"/>
      <c r="PD231" s="10"/>
      <c r="PE231" s="10"/>
    </row>
    <row r="232" spans="1:421" s="4" customFormat="1" ht="19.5" customHeight="1" x14ac:dyDescent="0.2">
      <c r="A232" s="193" t="s">
        <v>135</v>
      </c>
      <c r="B232" s="194"/>
      <c r="C232" s="195"/>
      <c r="D232" s="58" t="s">
        <v>1</v>
      </c>
      <c r="E232" s="145">
        <f t="shared" si="50"/>
        <v>149987.5705</v>
      </c>
      <c r="F232" s="38">
        <f>F233+F234+F235+F236+F237+F238</f>
        <v>12802.8685</v>
      </c>
      <c r="G232" s="38">
        <f>G233+G234+G235+G236+G237+G238</f>
        <v>17883.900000000001</v>
      </c>
      <c r="H232" s="38">
        <f>H233+H234+H235+H236+H237+H238</f>
        <v>19836.900000000001</v>
      </c>
      <c r="I232" s="38">
        <f>I233+I234+I235+I236+I237+I238</f>
        <v>19836.900000000001</v>
      </c>
      <c r="J232" s="38">
        <f>J233+J234+J235+J236+J237+J238</f>
        <v>79627.002000000008</v>
      </c>
      <c r="K232" s="14"/>
      <c r="L232" s="14"/>
      <c r="M232" s="14"/>
      <c r="N232" s="5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  <c r="IU232" s="10"/>
      <c r="IV232" s="10"/>
      <c r="IW232" s="10"/>
      <c r="IX232" s="10"/>
      <c r="IY232" s="10"/>
      <c r="IZ232" s="10"/>
      <c r="JA232" s="10"/>
      <c r="JB232" s="10"/>
      <c r="JC232" s="10"/>
      <c r="JD232" s="10"/>
      <c r="JE232" s="10"/>
      <c r="JF232" s="10"/>
      <c r="JG232" s="10"/>
      <c r="JH232" s="10"/>
      <c r="JI232" s="10"/>
      <c r="JJ232" s="10"/>
      <c r="JK232" s="10"/>
      <c r="JL232" s="10"/>
      <c r="JM232" s="10"/>
      <c r="JN232" s="10"/>
      <c r="JO232" s="10"/>
      <c r="JP232" s="10"/>
      <c r="JQ232" s="10"/>
      <c r="JR232" s="10"/>
      <c r="JS232" s="10"/>
      <c r="JT232" s="10"/>
      <c r="JU232" s="10"/>
      <c r="JV232" s="10"/>
      <c r="JW232" s="10"/>
      <c r="JX232" s="10"/>
      <c r="JY232" s="10"/>
      <c r="JZ232" s="10"/>
      <c r="KA232" s="10"/>
      <c r="KB232" s="10"/>
      <c r="KC232" s="10"/>
      <c r="KD232" s="10"/>
      <c r="KE232" s="10"/>
      <c r="KF232" s="10"/>
      <c r="KG232" s="10"/>
      <c r="KH232" s="10"/>
      <c r="KI232" s="10"/>
      <c r="KJ232" s="10"/>
      <c r="KK232" s="10"/>
      <c r="KL232" s="10"/>
      <c r="KM232" s="10"/>
      <c r="KN232" s="10"/>
      <c r="KO232" s="10"/>
      <c r="KP232" s="10"/>
      <c r="KQ232" s="10"/>
      <c r="KR232" s="10"/>
      <c r="KS232" s="10"/>
      <c r="KT232" s="10"/>
      <c r="KU232" s="10"/>
      <c r="KV232" s="10"/>
      <c r="KW232" s="10"/>
      <c r="KX232" s="10"/>
      <c r="KY232" s="10"/>
      <c r="KZ232" s="10"/>
      <c r="LA232" s="10"/>
      <c r="LB232" s="10"/>
      <c r="LC232" s="10"/>
      <c r="LD232" s="10"/>
      <c r="LE232" s="10"/>
      <c r="LF232" s="10"/>
      <c r="LG232" s="10"/>
      <c r="LH232" s="10"/>
      <c r="LI232" s="10"/>
      <c r="LJ232" s="10"/>
      <c r="LK232" s="10"/>
      <c r="LL232" s="10"/>
      <c r="LM232" s="10"/>
      <c r="LN232" s="10"/>
      <c r="LO232" s="10"/>
      <c r="LP232" s="10"/>
      <c r="LQ232" s="10"/>
      <c r="LR232" s="10"/>
      <c r="LS232" s="10"/>
      <c r="LT232" s="10"/>
      <c r="LU232" s="10"/>
      <c r="LV232" s="10"/>
      <c r="LW232" s="10"/>
      <c r="LX232" s="10"/>
      <c r="LY232" s="10"/>
      <c r="LZ232" s="10"/>
      <c r="MA232" s="10"/>
      <c r="MB232" s="10"/>
      <c r="MC232" s="10"/>
      <c r="MD232" s="10"/>
      <c r="ME232" s="10"/>
      <c r="MF232" s="10"/>
      <c r="MG232" s="10"/>
      <c r="MH232" s="10"/>
      <c r="MI232" s="10"/>
      <c r="MJ232" s="10"/>
      <c r="MK232" s="10"/>
      <c r="ML232" s="10"/>
      <c r="MM232" s="10"/>
      <c r="MN232" s="10"/>
      <c r="MO232" s="10"/>
      <c r="MP232" s="10"/>
      <c r="MQ232" s="10"/>
      <c r="MR232" s="10"/>
      <c r="MS232" s="10"/>
      <c r="MT232" s="10"/>
      <c r="MU232" s="10"/>
      <c r="MV232" s="10"/>
      <c r="MW232" s="10"/>
      <c r="MX232" s="10"/>
      <c r="MY232" s="10"/>
      <c r="MZ232" s="10"/>
      <c r="NA232" s="10"/>
      <c r="NB232" s="10"/>
      <c r="NC232" s="10"/>
      <c r="ND232" s="10"/>
      <c r="NE232" s="10"/>
      <c r="NF232" s="10"/>
      <c r="NG232" s="10"/>
      <c r="NH232" s="10"/>
      <c r="NI232" s="10"/>
      <c r="NJ232" s="10"/>
      <c r="NK232" s="10"/>
      <c r="NL232" s="10"/>
      <c r="NM232" s="10"/>
      <c r="NN232" s="10"/>
      <c r="NO232" s="10"/>
      <c r="NP232" s="10"/>
      <c r="NQ232" s="10"/>
      <c r="NR232" s="10"/>
      <c r="NS232" s="10"/>
      <c r="NT232" s="10"/>
      <c r="NU232" s="10"/>
      <c r="NV232" s="10"/>
      <c r="NW232" s="10"/>
      <c r="NX232" s="10"/>
      <c r="NY232" s="10"/>
      <c r="NZ232" s="10"/>
      <c r="OA232" s="10"/>
      <c r="OB232" s="10"/>
      <c r="OC232" s="10"/>
      <c r="OD232" s="10"/>
      <c r="OE232" s="10"/>
      <c r="OF232" s="10"/>
      <c r="OG232" s="10"/>
      <c r="OH232" s="10"/>
      <c r="OI232" s="10"/>
      <c r="OJ232" s="10"/>
      <c r="OK232" s="10"/>
      <c r="OL232" s="10"/>
      <c r="OM232" s="10"/>
      <c r="ON232" s="10"/>
      <c r="OO232" s="10"/>
      <c r="OP232" s="10"/>
      <c r="OQ232" s="10"/>
      <c r="OR232" s="10"/>
      <c r="OS232" s="10"/>
      <c r="OT232" s="10"/>
      <c r="OU232" s="10"/>
      <c r="OV232" s="10"/>
      <c r="OW232" s="10"/>
      <c r="OX232" s="10"/>
      <c r="OY232" s="10"/>
      <c r="OZ232" s="10"/>
      <c r="PA232" s="10"/>
      <c r="PB232" s="10"/>
      <c r="PC232" s="10"/>
      <c r="PD232" s="10"/>
      <c r="PE232" s="10"/>
    </row>
    <row r="233" spans="1:421" ht="20.25" customHeight="1" x14ac:dyDescent="0.2">
      <c r="A233" s="196"/>
      <c r="B233" s="197"/>
      <c r="C233" s="198"/>
      <c r="D233" s="59" t="s">
        <v>2</v>
      </c>
      <c r="E233" s="146">
        <f t="shared" si="50"/>
        <v>0</v>
      </c>
      <c r="F233" s="38">
        <f t="shared" ref="F233:J234" si="54">F96+F53</f>
        <v>0</v>
      </c>
      <c r="G233" s="38">
        <f t="shared" si="54"/>
        <v>0</v>
      </c>
      <c r="H233" s="38">
        <f t="shared" si="54"/>
        <v>0</v>
      </c>
      <c r="I233" s="38">
        <f t="shared" si="54"/>
        <v>0</v>
      </c>
      <c r="J233" s="38">
        <f t="shared" si="54"/>
        <v>0</v>
      </c>
      <c r="K233" s="14"/>
      <c r="L233" s="14"/>
      <c r="M233" s="14"/>
      <c r="N233" s="5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  <c r="IU233" s="10"/>
      <c r="IV233" s="10"/>
      <c r="IW233" s="10"/>
      <c r="IX233" s="10"/>
      <c r="IY233" s="10"/>
      <c r="IZ233" s="10"/>
      <c r="JA233" s="10"/>
      <c r="JB233" s="10"/>
      <c r="JC233" s="10"/>
      <c r="JD233" s="10"/>
      <c r="JE233" s="10"/>
      <c r="JF233" s="10"/>
      <c r="JG233" s="10"/>
      <c r="JH233" s="10"/>
      <c r="JI233" s="10"/>
      <c r="JJ233" s="10"/>
      <c r="JK233" s="10"/>
      <c r="JL233" s="10"/>
      <c r="JM233" s="10"/>
      <c r="JN233" s="10"/>
      <c r="JO233" s="10"/>
      <c r="JP233" s="10"/>
      <c r="JQ233" s="10"/>
      <c r="JR233" s="10"/>
      <c r="JS233" s="10"/>
      <c r="JT233" s="10"/>
      <c r="JU233" s="10"/>
      <c r="JV233" s="10"/>
      <c r="JW233" s="10"/>
      <c r="JX233" s="10"/>
      <c r="JY233" s="10"/>
      <c r="JZ233" s="10"/>
      <c r="KA233" s="10"/>
      <c r="KB233" s="10"/>
      <c r="KC233" s="10"/>
      <c r="KD233" s="10"/>
      <c r="KE233" s="10"/>
      <c r="KF233" s="10"/>
      <c r="KG233" s="10"/>
      <c r="KH233" s="10"/>
      <c r="KI233" s="10"/>
      <c r="KJ233" s="10"/>
      <c r="KK233" s="10"/>
      <c r="KL233" s="10"/>
      <c r="KM233" s="10"/>
      <c r="KN233" s="10"/>
      <c r="KO233" s="10"/>
      <c r="KP233" s="10"/>
      <c r="KQ233" s="10"/>
      <c r="KR233" s="10"/>
      <c r="KS233" s="10"/>
      <c r="KT233" s="10"/>
      <c r="KU233" s="10"/>
      <c r="KV233" s="10"/>
      <c r="KW233" s="10"/>
      <c r="KX233" s="10"/>
      <c r="KY233" s="10"/>
      <c r="KZ233" s="10"/>
      <c r="LA233" s="10"/>
      <c r="LB233" s="10"/>
      <c r="LC233" s="10"/>
      <c r="LD233" s="10"/>
      <c r="LE233" s="10"/>
      <c r="LF233" s="10"/>
      <c r="LG233" s="10"/>
      <c r="LH233" s="10"/>
      <c r="LI233" s="10"/>
      <c r="LJ233" s="10"/>
      <c r="LK233" s="10"/>
      <c r="LL233" s="10"/>
      <c r="LM233" s="10"/>
      <c r="LN233" s="10"/>
      <c r="LO233" s="10"/>
      <c r="LP233" s="10"/>
      <c r="LQ233" s="10"/>
      <c r="LR233" s="10"/>
      <c r="LS233" s="10"/>
      <c r="LT233" s="10"/>
      <c r="LU233" s="10"/>
      <c r="LV233" s="10"/>
      <c r="LW233" s="10"/>
      <c r="LX233" s="10"/>
      <c r="LY233" s="10"/>
      <c r="LZ233" s="10"/>
      <c r="MA233" s="10"/>
      <c r="MB233" s="10"/>
      <c r="MC233" s="10"/>
      <c r="MD233" s="10"/>
      <c r="ME233" s="10"/>
      <c r="MF233" s="10"/>
      <c r="MG233" s="10"/>
      <c r="MH233" s="10"/>
      <c r="MI233" s="10"/>
      <c r="MJ233" s="10"/>
      <c r="MK233" s="10"/>
      <c r="ML233" s="10"/>
      <c r="MM233" s="10"/>
      <c r="MN233" s="10"/>
      <c r="MO233" s="10"/>
      <c r="MP233" s="10"/>
      <c r="MQ233" s="10"/>
      <c r="MR233" s="10"/>
      <c r="MS233" s="10"/>
      <c r="MT233" s="10"/>
      <c r="MU233" s="10"/>
      <c r="MV233" s="10"/>
      <c r="MW233" s="10"/>
      <c r="MX233" s="10"/>
      <c r="MY233" s="10"/>
      <c r="MZ233" s="10"/>
      <c r="NA233" s="10"/>
      <c r="NB233" s="10"/>
      <c r="NC233" s="10"/>
      <c r="ND233" s="10"/>
      <c r="NE233" s="10"/>
      <c r="NF233" s="10"/>
      <c r="NG233" s="10"/>
      <c r="NH233" s="10"/>
      <c r="NI233" s="10"/>
      <c r="NJ233" s="10"/>
      <c r="NK233" s="10"/>
      <c r="NL233" s="10"/>
      <c r="NM233" s="10"/>
      <c r="NN233" s="10"/>
      <c r="NO233" s="10"/>
      <c r="NP233" s="10"/>
      <c r="NQ233" s="10"/>
      <c r="NR233" s="10"/>
      <c r="NS233" s="10"/>
      <c r="NT233" s="10"/>
      <c r="NU233" s="10"/>
      <c r="NV233" s="10"/>
      <c r="NW233" s="10"/>
      <c r="NX233" s="10"/>
      <c r="NY233" s="10"/>
      <c r="NZ233" s="10"/>
      <c r="OA233" s="10"/>
      <c r="OB233" s="10"/>
      <c r="OC233" s="10"/>
      <c r="OD233" s="10"/>
      <c r="OE233" s="10"/>
      <c r="OF233" s="10"/>
      <c r="OG233" s="10"/>
      <c r="OH233" s="10"/>
      <c r="OI233" s="10"/>
      <c r="OJ233" s="10"/>
      <c r="OK233" s="10"/>
      <c r="OL233" s="10"/>
      <c r="OM233" s="10"/>
      <c r="ON233" s="10"/>
      <c r="OO233" s="10"/>
      <c r="OP233" s="10"/>
      <c r="OQ233" s="10"/>
      <c r="OR233" s="10"/>
      <c r="OS233" s="10"/>
      <c r="OT233" s="10"/>
      <c r="OU233" s="10"/>
      <c r="OV233" s="10"/>
      <c r="OW233" s="10"/>
      <c r="OX233" s="10"/>
      <c r="OY233" s="10"/>
      <c r="OZ233" s="10"/>
      <c r="PA233" s="10"/>
      <c r="PB233" s="10"/>
      <c r="PC233" s="10"/>
      <c r="PD233" s="10"/>
      <c r="PE233" s="10"/>
    </row>
    <row r="234" spans="1:421" ht="24.75" customHeight="1" x14ac:dyDescent="0.2">
      <c r="A234" s="196"/>
      <c r="B234" s="197"/>
      <c r="C234" s="198"/>
      <c r="D234" s="59" t="s">
        <v>6</v>
      </c>
      <c r="E234" s="146">
        <f t="shared" si="50"/>
        <v>0</v>
      </c>
      <c r="F234" s="25">
        <f t="shared" si="54"/>
        <v>0</v>
      </c>
      <c r="G234" s="25">
        <f t="shared" si="54"/>
        <v>0</v>
      </c>
      <c r="H234" s="25">
        <f t="shared" si="54"/>
        <v>0</v>
      </c>
      <c r="I234" s="25">
        <f t="shared" si="54"/>
        <v>0</v>
      </c>
      <c r="J234" s="25">
        <f t="shared" si="54"/>
        <v>0</v>
      </c>
      <c r="K234" s="14"/>
      <c r="L234" s="14"/>
      <c r="M234" s="14"/>
      <c r="N234" s="5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  <c r="IU234" s="10"/>
      <c r="IV234" s="10"/>
      <c r="IW234" s="10"/>
      <c r="IX234" s="10"/>
      <c r="IY234" s="10"/>
      <c r="IZ234" s="10"/>
      <c r="JA234" s="10"/>
      <c r="JB234" s="10"/>
      <c r="JC234" s="10"/>
      <c r="JD234" s="10"/>
      <c r="JE234" s="10"/>
      <c r="JF234" s="10"/>
      <c r="JG234" s="10"/>
      <c r="JH234" s="10"/>
      <c r="JI234" s="10"/>
      <c r="JJ234" s="10"/>
      <c r="JK234" s="10"/>
      <c r="JL234" s="10"/>
      <c r="JM234" s="10"/>
      <c r="JN234" s="10"/>
      <c r="JO234" s="10"/>
      <c r="JP234" s="10"/>
      <c r="JQ234" s="10"/>
      <c r="JR234" s="10"/>
      <c r="JS234" s="10"/>
      <c r="JT234" s="10"/>
      <c r="JU234" s="10"/>
      <c r="JV234" s="10"/>
      <c r="JW234" s="10"/>
      <c r="JX234" s="10"/>
      <c r="JY234" s="10"/>
      <c r="JZ234" s="10"/>
      <c r="KA234" s="10"/>
      <c r="KB234" s="10"/>
      <c r="KC234" s="10"/>
      <c r="KD234" s="10"/>
      <c r="KE234" s="10"/>
      <c r="KF234" s="10"/>
      <c r="KG234" s="10"/>
      <c r="KH234" s="10"/>
      <c r="KI234" s="10"/>
      <c r="KJ234" s="10"/>
      <c r="KK234" s="10"/>
      <c r="KL234" s="10"/>
      <c r="KM234" s="10"/>
      <c r="KN234" s="10"/>
      <c r="KO234" s="10"/>
      <c r="KP234" s="10"/>
      <c r="KQ234" s="10"/>
      <c r="KR234" s="10"/>
      <c r="KS234" s="10"/>
      <c r="KT234" s="10"/>
      <c r="KU234" s="10"/>
      <c r="KV234" s="10"/>
      <c r="KW234" s="10"/>
      <c r="KX234" s="10"/>
      <c r="KY234" s="10"/>
      <c r="KZ234" s="10"/>
      <c r="LA234" s="10"/>
      <c r="LB234" s="10"/>
      <c r="LC234" s="10"/>
      <c r="LD234" s="10"/>
      <c r="LE234" s="10"/>
      <c r="LF234" s="10"/>
      <c r="LG234" s="10"/>
      <c r="LH234" s="10"/>
      <c r="LI234" s="10"/>
      <c r="LJ234" s="10"/>
      <c r="LK234" s="10"/>
      <c r="LL234" s="10"/>
      <c r="LM234" s="10"/>
      <c r="LN234" s="10"/>
      <c r="LO234" s="10"/>
      <c r="LP234" s="10"/>
      <c r="LQ234" s="10"/>
      <c r="LR234" s="10"/>
      <c r="LS234" s="10"/>
      <c r="LT234" s="10"/>
      <c r="LU234" s="10"/>
      <c r="LV234" s="10"/>
      <c r="LW234" s="10"/>
      <c r="LX234" s="10"/>
      <c r="LY234" s="10"/>
      <c r="LZ234" s="10"/>
      <c r="MA234" s="10"/>
      <c r="MB234" s="10"/>
      <c r="MC234" s="10"/>
      <c r="MD234" s="10"/>
      <c r="ME234" s="10"/>
      <c r="MF234" s="10"/>
      <c r="MG234" s="10"/>
      <c r="MH234" s="10"/>
      <c r="MI234" s="10"/>
      <c r="MJ234" s="10"/>
      <c r="MK234" s="10"/>
      <c r="ML234" s="10"/>
      <c r="MM234" s="10"/>
      <c r="MN234" s="10"/>
      <c r="MO234" s="10"/>
      <c r="MP234" s="10"/>
      <c r="MQ234" s="10"/>
      <c r="MR234" s="10"/>
      <c r="MS234" s="10"/>
      <c r="MT234" s="10"/>
      <c r="MU234" s="10"/>
      <c r="MV234" s="10"/>
      <c r="MW234" s="10"/>
      <c r="MX234" s="10"/>
      <c r="MY234" s="10"/>
      <c r="MZ234" s="10"/>
      <c r="NA234" s="10"/>
      <c r="NB234" s="10"/>
      <c r="NC234" s="10"/>
      <c r="ND234" s="10"/>
      <c r="NE234" s="10"/>
      <c r="NF234" s="10"/>
      <c r="NG234" s="10"/>
      <c r="NH234" s="10"/>
      <c r="NI234" s="10"/>
      <c r="NJ234" s="10"/>
      <c r="NK234" s="10"/>
      <c r="NL234" s="10"/>
      <c r="NM234" s="10"/>
      <c r="NN234" s="10"/>
      <c r="NO234" s="10"/>
      <c r="NP234" s="10"/>
      <c r="NQ234" s="10"/>
      <c r="NR234" s="10"/>
      <c r="NS234" s="10"/>
      <c r="NT234" s="10"/>
      <c r="NU234" s="10"/>
      <c r="NV234" s="10"/>
      <c r="NW234" s="10"/>
      <c r="NX234" s="10"/>
      <c r="NY234" s="10"/>
      <c r="NZ234" s="10"/>
      <c r="OA234" s="10"/>
      <c r="OB234" s="10"/>
      <c r="OC234" s="10"/>
      <c r="OD234" s="10"/>
      <c r="OE234" s="10"/>
      <c r="OF234" s="10"/>
      <c r="OG234" s="10"/>
      <c r="OH234" s="10"/>
      <c r="OI234" s="10"/>
      <c r="OJ234" s="10"/>
      <c r="OK234" s="10"/>
      <c r="OL234" s="10"/>
      <c r="OM234" s="10"/>
      <c r="ON234" s="10"/>
      <c r="OO234" s="10"/>
      <c r="OP234" s="10"/>
      <c r="OQ234" s="10"/>
      <c r="OR234" s="10"/>
      <c r="OS234" s="10"/>
      <c r="OT234" s="10"/>
      <c r="OU234" s="10"/>
      <c r="OV234" s="10"/>
      <c r="OW234" s="10"/>
      <c r="OX234" s="10"/>
      <c r="OY234" s="10"/>
      <c r="OZ234" s="10"/>
      <c r="PA234" s="10"/>
      <c r="PB234" s="10"/>
      <c r="PC234" s="10"/>
      <c r="PD234" s="10"/>
      <c r="PE234" s="10"/>
    </row>
    <row r="235" spans="1:421" ht="20.25" customHeight="1" x14ac:dyDescent="0.2">
      <c r="A235" s="196"/>
      <c r="B235" s="197"/>
      <c r="C235" s="198"/>
      <c r="D235" s="59" t="s">
        <v>4</v>
      </c>
      <c r="E235" s="146">
        <f t="shared" si="50"/>
        <v>98052.442500000005</v>
      </c>
      <c r="F235" s="25">
        <f>F98+F55+F112</f>
        <v>12802.8685</v>
      </c>
      <c r="G235" s="25">
        <f>G98+G55+G112</f>
        <v>13883.9</v>
      </c>
      <c r="H235" s="25">
        <f>H98+H55+H112</f>
        <v>15836.9</v>
      </c>
      <c r="I235" s="25">
        <f>I98+I55+I112</f>
        <v>15836.9</v>
      </c>
      <c r="J235" s="25">
        <f>J98+J55+J112</f>
        <v>39691.874000000003</v>
      </c>
      <c r="K235" s="14"/>
      <c r="L235" s="14"/>
      <c r="M235" s="14"/>
      <c r="N235" s="5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  <c r="IU235" s="10"/>
      <c r="IV235" s="10"/>
      <c r="IW235" s="10"/>
      <c r="IX235" s="10"/>
      <c r="IY235" s="10"/>
      <c r="IZ235" s="10"/>
      <c r="JA235" s="10"/>
      <c r="JB235" s="10"/>
      <c r="JC235" s="10"/>
      <c r="JD235" s="10"/>
      <c r="JE235" s="10"/>
      <c r="JF235" s="10"/>
      <c r="JG235" s="10"/>
      <c r="JH235" s="10"/>
      <c r="JI235" s="10"/>
      <c r="JJ235" s="10"/>
      <c r="JK235" s="10"/>
      <c r="JL235" s="10"/>
      <c r="JM235" s="10"/>
      <c r="JN235" s="10"/>
      <c r="JO235" s="10"/>
      <c r="JP235" s="10"/>
      <c r="JQ235" s="10"/>
      <c r="JR235" s="10"/>
      <c r="JS235" s="10"/>
      <c r="JT235" s="10"/>
      <c r="JU235" s="10"/>
      <c r="JV235" s="10"/>
      <c r="JW235" s="10"/>
      <c r="JX235" s="10"/>
      <c r="JY235" s="10"/>
      <c r="JZ235" s="10"/>
      <c r="KA235" s="10"/>
      <c r="KB235" s="10"/>
      <c r="KC235" s="10"/>
      <c r="KD235" s="10"/>
      <c r="KE235" s="10"/>
      <c r="KF235" s="10"/>
      <c r="KG235" s="10"/>
      <c r="KH235" s="10"/>
      <c r="KI235" s="10"/>
      <c r="KJ235" s="10"/>
      <c r="KK235" s="10"/>
      <c r="KL235" s="10"/>
      <c r="KM235" s="10"/>
      <c r="KN235" s="10"/>
      <c r="KO235" s="10"/>
      <c r="KP235" s="10"/>
      <c r="KQ235" s="10"/>
      <c r="KR235" s="10"/>
      <c r="KS235" s="10"/>
      <c r="KT235" s="10"/>
      <c r="KU235" s="10"/>
      <c r="KV235" s="10"/>
      <c r="KW235" s="10"/>
      <c r="KX235" s="10"/>
      <c r="KY235" s="10"/>
      <c r="KZ235" s="10"/>
      <c r="LA235" s="10"/>
      <c r="LB235" s="10"/>
      <c r="LC235" s="10"/>
      <c r="LD235" s="10"/>
      <c r="LE235" s="10"/>
      <c r="LF235" s="10"/>
      <c r="LG235" s="10"/>
      <c r="LH235" s="10"/>
      <c r="LI235" s="10"/>
      <c r="LJ235" s="10"/>
      <c r="LK235" s="10"/>
      <c r="LL235" s="10"/>
      <c r="LM235" s="10"/>
      <c r="LN235" s="10"/>
      <c r="LO235" s="10"/>
      <c r="LP235" s="10"/>
      <c r="LQ235" s="10"/>
      <c r="LR235" s="10"/>
      <c r="LS235" s="10"/>
      <c r="LT235" s="10"/>
      <c r="LU235" s="10"/>
      <c r="LV235" s="10"/>
      <c r="LW235" s="10"/>
      <c r="LX235" s="10"/>
      <c r="LY235" s="10"/>
      <c r="LZ235" s="10"/>
      <c r="MA235" s="10"/>
      <c r="MB235" s="10"/>
      <c r="MC235" s="10"/>
      <c r="MD235" s="10"/>
      <c r="ME235" s="10"/>
      <c r="MF235" s="10"/>
      <c r="MG235" s="10"/>
      <c r="MH235" s="10"/>
      <c r="MI235" s="10"/>
      <c r="MJ235" s="10"/>
      <c r="MK235" s="10"/>
      <c r="ML235" s="10"/>
      <c r="MM235" s="10"/>
      <c r="MN235" s="10"/>
      <c r="MO235" s="10"/>
      <c r="MP235" s="10"/>
      <c r="MQ235" s="10"/>
      <c r="MR235" s="10"/>
      <c r="MS235" s="10"/>
      <c r="MT235" s="10"/>
      <c r="MU235" s="10"/>
      <c r="MV235" s="10"/>
      <c r="MW235" s="10"/>
      <c r="MX235" s="10"/>
      <c r="MY235" s="10"/>
      <c r="MZ235" s="10"/>
      <c r="NA235" s="10"/>
      <c r="NB235" s="10"/>
      <c r="NC235" s="10"/>
      <c r="ND235" s="10"/>
      <c r="NE235" s="10"/>
      <c r="NF235" s="10"/>
      <c r="NG235" s="10"/>
      <c r="NH235" s="10"/>
      <c r="NI235" s="10"/>
      <c r="NJ235" s="10"/>
      <c r="NK235" s="10"/>
      <c r="NL235" s="10"/>
      <c r="NM235" s="10"/>
      <c r="NN235" s="10"/>
      <c r="NO235" s="10"/>
      <c r="NP235" s="10"/>
      <c r="NQ235" s="10"/>
      <c r="NR235" s="10"/>
      <c r="NS235" s="10"/>
      <c r="NT235" s="10"/>
      <c r="NU235" s="10"/>
      <c r="NV235" s="10"/>
      <c r="NW235" s="10"/>
      <c r="NX235" s="10"/>
      <c r="NY235" s="10"/>
      <c r="NZ235" s="10"/>
      <c r="OA235" s="10"/>
      <c r="OB235" s="10"/>
      <c r="OC235" s="10"/>
      <c r="OD235" s="10"/>
      <c r="OE235" s="10"/>
      <c r="OF235" s="10"/>
      <c r="OG235" s="10"/>
      <c r="OH235" s="10"/>
      <c r="OI235" s="10"/>
      <c r="OJ235" s="10"/>
      <c r="OK235" s="10"/>
      <c r="OL235" s="10"/>
      <c r="OM235" s="10"/>
      <c r="ON235" s="10"/>
      <c r="OO235" s="10"/>
      <c r="OP235" s="10"/>
      <c r="OQ235" s="10"/>
      <c r="OR235" s="10"/>
      <c r="OS235" s="10"/>
      <c r="OT235" s="10"/>
      <c r="OU235" s="10"/>
      <c r="OV235" s="10"/>
      <c r="OW235" s="10"/>
      <c r="OX235" s="10"/>
      <c r="OY235" s="10"/>
      <c r="OZ235" s="10"/>
      <c r="PA235" s="10"/>
      <c r="PB235" s="10"/>
      <c r="PC235" s="10"/>
      <c r="PD235" s="10"/>
      <c r="PE235" s="10"/>
    </row>
    <row r="236" spans="1:421" ht="33.75" customHeight="1" x14ac:dyDescent="0.2">
      <c r="A236" s="196"/>
      <c r="B236" s="197"/>
      <c r="C236" s="198"/>
      <c r="D236" s="59" t="s">
        <v>18</v>
      </c>
      <c r="E236" s="146">
        <f t="shared" si="50"/>
        <v>0</v>
      </c>
      <c r="F236" s="25">
        <f t="shared" ref="F236:J237" si="55">F99+F56</f>
        <v>0</v>
      </c>
      <c r="G236" s="25">
        <f t="shared" si="55"/>
        <v>0</v>
      </c>
      <c r="H236" s="25">
        <f t="shared" si="55"/>
        <v>0</v>
      </c>
      <c r="I236" s="25">
        <f t="shared" si="55"/>
        <v>0</v>
      </c>
      <c r="J236" s="25">
        <f t="shared" si="55"/>
        <v>0</v>
      </c>
      <c r="K236" s="14"/>
      <c r="L236" s="14"/>
      <c r="M236" s="14"/>
      <c r="N236" s="5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  <c r="IU236" s="10"/>
      <c r="IV236" s="10"/>
      <c r="IW236" s="10"/>
      <c r="IX236" s="10"/>
      <c r="IY236" s="10"/>
      <c r="IZ236" s="10"/>
      <c r="JA236" s="10"/>
      <c r="JB236" s="10"/>
      <c r="JC236" s="10"/>
      <c r="JD236" s="10"/>
      <c r="JE236" s="10"/>
      <c r="JF236" s="10"/>
      <c r="JG236" s="10"/>
      <c r="JH236" s="10"/>
      <c r="JI236" s="10"/>
      <c r="JJ236" s="10"/>
      <c r="JK236" s="10"/>
      <c r="JL236" s="10"/>
      <c r="JM236" s="10"/>
      <c r="JN236" s="10"/>
      <c r="JO236" s="10"/>
      <c r="JP236" s="10"/>
      <c r="JQ236" s="10"/>
      <c r="JR236" s="10"/>
      <c r="JS236" s="10"/>
      <c r="JT236" s="10"/>
      <c r="JU236" s="10"/>
      <c r="JV236" s="10"/>
      <c r="JW236" s="10"/>
      <c r="JX236" s="10"/>
      <c r="JY236" s="10"/>
      <c r="JZ236" s="10"/>
      <c r="KA236" s="10"/>
      <c r="KB236" s="10"/>
      <c r="KC236" s="10"/>
      <c r="KD236" s="10"/>
      <c r="KE236" s="10"/>
      <c r="KF236" s="10"/>
      <c r="KG236" s="10"/>
      <c r="KH236" s="10"/>
      <c r="KI236" s="10"/>
      <c r="KJ236" s="10"/>
      <c r="KK236" s="10"/>
      <c r="KL236" s="10"/>
      <c r="KM236" s="10"/>
      <c r="KN236" s="10"/>
      <c r="KO236" s="10"/>
      <c r="KP236" s="10"/>
      <c r="KQ236" s="10"/>
      <c r="KR236" s="10"/>
      <c r="KS236" s="10"/>
      <c r="KT236" s="10"/>
      <c r="KU236" s="10"/>
      <c r="KV236" s="10"/>
      <c r="KW236" s="10"/>
      <c r="KX236" s="10"/>
      <c r="KY236" s="10"/>
      <c r="KZ236" s="10"/>
      <c r="LA236" s="10"/>
      <c r="LB236" s="10"/>
      <c r="LC236" s="10"/>
      <c r="LD236" s="10"/>
      <c r="LE236" s="10"/>
      <c r="LF236" s="10"/>
      <c r="LG236" s="10"/>
      <c r="LH236" s="10"/>
      <c r="LI236" s="10"/>
      <c r="LJ236" s="10"/>
      <c r="LK236" s="10"/>
      <c r="LL236" s="10"/>
      <c r="LM236" s="10"/>
      <c r="LN236" s="10"/>
      <c r="LO236" s="10"/>
      <c r="LP236" s="10"/>
      <c r="LQ236" s="10"/>
      <c r="LR236" s="10"/>
      <c r="LS236" s="10"/>
      <c r="LT236" s="10"/>
      <c r="LU236" s="10"/>
      <c r="LV236" s="10"/>
      <c r="LW236" s="10"/>
      <c r="LX236" s="10"/>
      <c r="LY236" s="10"/>
      <c r="LZ236" s="10"/>
      <c r="MA236" s="10"/>
      <c r="MB236" s="10"/>
      <c r="MC236" s="10"/>
      <c r="MD236" s="10"/>
      <c r="ME236" s="10"/>
      <c r="MF236" s="10"/>
      <c r="MG236" s="10"/>
      <c r="MH236" s="10"/>
      <c r="MI236" s="10"/>
      <c r="MJ236" s="10"/>
      <c r="MK236" s="10"/>
      <c r="ML236" s="10"/>
      <c r="MM236" s="10"/>
      <c r="MN236" s="10"/>
      <c r="MO236" s="10"/>
      <c r="MP236" s="10"/>
      <c r="MQ236" s="10"/>
      <c r="MR236" s="10"/>
      <c r="MS236" s="10"/>
      <c r="MT236" s="10"/>
      <c r="MU236" s="10"/>
      <c r="MV236" s="10"/>
      <c r="MW236" s="10"/>
      <c r="MX236" s="10"/>
      <c r="MY236" s="10"/>
      <c r="MZ236" s="10"/>
      <c r="NA236" s="10"/>
      <c r="NB236" s="10"/>
      <c r="NC236" s="10"/>
      <c r="ND236" s="10"/>
      <c r="NE236" s="10"/>
      <c r="NF236" s="10"/>
      <c r="NG236" s="10"/>
      <c r="NH236" s="10"/>
      <c r="NI236" s="10"/>
      <c r="NJ236" s="10"/>
      <c r="NK236" s="10"/>
      <c r="NL236" s="10"/>
      <c r="NM236" s="10"/>
      <c r="NN236" s="10"/>
      <c r="NO236" s="10"/>
      <c r="NP236" s="10"/>
      <c r="NQ236" s="10"/>
      <c r="NR236" s="10"/>
      <c r="NS236" s="10"/>
      <c r="NT236" s="10"/>
      <c r="NU236" s="10"/>
      <c r="NV236" s="10"/>
      <c r="NW236" s="10"/>
      <c r="NX236" s="10"/>
      <c r="NY236" s="10"/>
      <c r="NZ236" s="10"/>
      <c r="OA236" s="10"/>
      <c r="OB236" s="10"/>
      <c r="OC236" s="10"/>
      <c r="OD236" s="10"/>
      <c r="OE236" s="10"/>
      <c r="OF236" s="10"/>
      <c r="OG236" s="10"/>
      <c r="OH236" s="10"/>
      <c r="OI236" s="10"/>
      <c r="OJ236" s="10"/>
      <c r="OK236" s="10"/>
      <c r="OL236" s="10"/>
      <c r="OM236" s="10"/>
      <c r="ON236" s="10"/>
      <c r="OO236" s="10"/>
      <c r="OP236" s="10"/>
      <c r="OQ236" s="10"/>
      <c r="OR236" s="10"/>
      <c r="OS236" s="10"/>
      <c r="OT236" s="10"/>
      <c r="OU236" s="10"/>
      <c r="OV236" s="10"/>
      <c r="OW236" s="10"/>
      <c r="OX236" s="10"/>
      <c r="OY236" s="10"/>
      <c r="OZ236" s="10"/>
      <c r="PA236" s="10"/>
      <c r="PB236" s="10"/>
      <c r="PC236" s="10"/>
      <c r="PD236" s="10"/>
      <c r="PE236" s="10"/>
    </row>
    <row r="237" spans="1:421" ht="18.75" customHeight="1" x14ac:dyDescent="0.2">
      <c r="A237" s="196"/>
      <c r="B237" s="197"/>
      <c r="C237" s="198"/>
      <c r="D237" s="59" t="s">
        <v>19</v>
      </c>
      <c r="E237" s="146">
        <f t="shared" si="50"/>
        <v>0</v>
      </c>
      <c r="F237" s="25">
        <f t="shared" si="55"/>
        <v>0</v>
      </c>
      <c r="G237" s="25">
        <f t="shared" si="55"/>
        <v>0</v>
      </c>
      <c r="H237" s="25">
        <f t="shared" si="55"/>
        <v>0</v>
      </c>
      <c r="I237" s="25">
        <f t="shared" si="55"/>
        <v>0</v>
      </c>
      <c r="J237" s="25">
        <f t="shared" si="55"/>
        <v>0</v>
      </c>
      <c r="K237" s="14"/>
      <c r="L237" s="14"/>
      <c r="M237" s="14"/>
      <c r="N237" s="5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  <c r="IU237" s="10"/>
      <c r="IV237" s="10"/>
      <c r="IW237" s="10"/>
      <c r="IX237" s="10"/>
      <c r="IY237" s="10"/>
      <c r="IZ237" s="10"/>
      <c r="JA237" s="10"/>
      <c r="JB237" s="10"/>
      <c r="JC237" s="10"/>
      <c r="JD237" s="10"/>
      <c r="JE237" s="10"/>
      <c r="JF237" s="10"/>
      <c r="JG237" s="10"/>
      <c r="JH237" s="10"/>
      <c r="JI237" s="10"/>
      <c r="JJ237" s="10"/>
      <c r="JK237" s="10"/>
      <c r="JL237" s="10"/>
      <c r="JM237" s="10"/>
      <c r="JN237" s="10"/>
      <c r="JO237" s="10"/>
      <c r="JP237" s="10"/>
      <c r="JQ237" s="10"/>
      <c r="JR237" s="10"/>
      <c r="JS237" s="10"/>
      <c r="JT237" s="10"/>
      <c r="JU237" s="10"/>
      <c r="JV237" s="10"/>
      <c r="JW237" s="10"/>
      <c r="JX237" s="10"/>
      <c r="JY237" s="10"/>
      <c r="JZ237" s="10"/>
      <c r="KA237" s="10"/>
      <c r="KB237" s="10"/>
      <c r="KC237" s="10"/>
      <c r="KD237" s="10"/>
      <c r="KE237" s="10"/>
      <c r="KF237" s="10"/>
      <c r="KG237" s="10"/>
      <c r="KH237" s="10"/>
      <c r="KI237" s="10"/>
      <c r="KJ237" s="10"/>
      <c r="KK237" s="10"/>
      <c r="KL237" s="10"/>
      <c r="KM237" s="10"/>
      <c r="KN237" s="10"/>
      <c r="KO237" s="10"/>
      <c r="KP237" s="10"/>
      <c r="KQ237" s="10"/>
      <c r="KR237" s="10"/>
      <c r="KS237" s="10"/>
      <c r="KT237" s="10"/>
      <c r="KU237" s="10"/>
      <c r="KV237" s="10"/>
      <c r="KW237" s="10"/>
      <c r="KX237" s="10"/>
      <c r="KY237" s="10"/>
      <c r="KZ237" s="10"/>
      <c r="LA237" s="10"/>
      <c r="LB237" s="10"/>
      <c r="LC237" s="10"/>
      <c r="LD237" s="10"/>
      <c r="LE237" s="10"/>
      <c r="LF237" s="10"/>
      <c r="LG237" s="10"/>
      <c r="LH237" s="10"/>
      <c r="LI237" s="10"/>
      <c r="LJ237" s="10"/>
      <c r="LK237" s="10"/>
      <c r="LL237" s="10"/>
      <c r="LM237" s="10"/>
      <c r="LN237" s="10"/>
      <c r="LO237" s="10"/>
      <c r="LP237" s="10"/>
      <c r="LQ237" s="10"/>
      <c r="LR237" s="10"/>
      <c r="LS237" s="10"/>
      <c r="LT237" s="10"/>
      <c r="LU237" s="10"/>
      <c r="LV237" s="10"/>
      <c r="LW237" s="10"/>
      <c r="LX237" s="10"/>
      <c r="LY237" s="10"/>
      <c r="LZ237" s="10"/>
      <c r="MA237" s="10"/>
      <c r="MB237" s="10"/>
      <c r="MC237" s="10"/>
      <c r="MD237" s="10"/>
      <c r="ME237" s="10"/>
      <c r="MF237" s="10"/>
      <c r="MG237" s="10"/>
      <c r="MH237" s="10"/>
      <c r="MI237" s="10"/>
      <c r="MJ237" s="10"/>
      <c r="MK237" s="10"/>
      <c r="ML237" s="10"/>
      <c r="MM237" s="10"/>
      <c r="MN237" s="10"/>
      <c r="MO237" s="10"/>
      <c r="MP237" s="10"/>
      <c r="MQ237" s="10"/>
      <c r="MR237" s="10"/>
      <c r="MS237" s="10"/>
      <c r="MT237" s="10"/>
      <c r="MU237" s="10"/>
      <c r="MV237" s="10"/>
      <c r="MW237" s="10"/>
      <c r="MX237" s="10"/>
      <c r="MY237" s="10"/>
      <c r="MZ237" s="10"/>
      <c r="NA237" s="10"/>
      <c r="NB237" s="10"/>
      <c r="NC237" s="10"/>
      <c r="ND237" s="10"/>
      <c r="NE237" s="10"/>
      <c r="NF237" s="10"/>
      <c r="NG237" s="10"/>
      <c r="NH237" s="10"/>
      <c r="NI237" s="10"/>
      <c r="NJ237" s="10"/>
      <c r="NK237" s="10"/>
      <c r="NL237" s="10"/>
      <c r="NM237" s="10"/>
      <c r="NN237" s="10"/>
      <c r="NO237" s="10"/>
      <c r="NP237" s="10"/>
      <c r="NQ237" s="10"/>
      <c r="NR237" s="10"/>
      <c r="NS237" s="10"/>
      <c r="NT237" s="10"/>
      <c r="NU237" s="10"/>
      <c r="NV237" s="10"/>
      <c r="NW237" s="10"/>
      <c r="NX237" s="10"/>
      <c r="NY237" s="10"/>
      <c r="NZ237" s="10"/>
      <c r="OA237" s="10"/>
      <c r="OB237" s="10"/>
      <c r="OC237" s="10"/>
      <c r="OD237" s="10"/>
      <c r="OE237" s="10"/>
      <c r="OF237" s="10"/>
      <c r="OG237" s="10"/>
      <c r="OH237" s="10"/>
      <c r="OI237" s="10"/>
      <c r="OJ237" s="10"/>
      <c r="OK237" s="10"/>
      <c r="OL237" s="10"/>
      <c r="OM237" s="10"/>
      <c r="ON237" s="10"/>
      <c r="OO237" s="10"/>
      <c r="OP237" s="10"/>
      <c r="OQ237" s="10"/>
      <c r="OR237" s="10"/>
      <c r="OS237" s="10"/>
      <c r="OT237" s="10"/>
      <c r="OU237" s="10"/>
      <c r="OV237" s="10"/>
      <c r="OW237" s="10"/>
      <c r="OX237" s="10"/>
      <c r="OY237" s="10"/>
      <c r="OZ237" s="10"/>
      <c r="PA237" s="10"/>
      <c r="PB237" s="10"/>
      <c r="PC237" s="10"/>
      <c r="PD237" s="10"/>
      <c r="PE237" s="10"/>
    </row>
    <row r="238" spans="1:421" ht="25.5" customHeight="1" x14ac:dyDescent="0.2">
      <c r="A238" s="199"/>
      <c r="B238" s="200"/>
      <c r="C238" s="201"/>
      <c r="D238" s="59" t="s">
        <v>7</v>
      </c>
      <c r="E238" s="146">
        <f t="shared" si="50"/>
        <v>51935.127999999997</v>
      </c>
      <c r="F238" s="25">
        <f>F58+F101+F115</f>
        <v>0</v>
      </c>
      <c r="G238" s="25">
        <f>G58+G101+G115</f>
        <v>4000</v>
      </c>
      <c r="H238" s="25">
        <f>H58+H101+H115</f>
        <v>4000</v>
      </c>
      <c r="I238" s="25">
        <f>I58+I101+I115</f>
        <v>4000</v>
      </c>
      <c r="J238" s="25">
        <f>J58+J101+J115</f>
        <v>39935.127999999997</v>
      </c>
      <c r="K238" s="14"/>
      <c r="L238" s="14"/>
      <c r="M238" s="14"/>
      <c r="N238" s="5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  <c r="IU238" s="10"/>
      <c r="IV238" s="10"/>
      <c r="IW238" s="10"/>
      <c r="IX238" s="10"/>
      <c r="IY238" s="10"/>
      <c r="IZ238" s="10"/>
      <c r="JA238" s="10"/>
      <c r="JB238" s="10"/>
      <c r="JC238" s="10"/>
      <c r="JD238" s="10"/>
      <c r="JE238" s="10"/>
      <c r="JF238" s="10"/>
      <c r="JG238" s="10"/>
      <c r="JH238" s="10"/>
      <c r="JI238" s="10"/>
      <c r="JJ238" s="10"/>
      <c r="JK238" s="10"/>
      <c r="JL238" s="10"/>
      <c r="JM238" s="10"/>
      <c r="JN238" s="10"/>
      <c r="JO238" s="10"/>
      <c r="JP238" s="10"/>
      <c r="JQ238" s="10"/>
      <c r="JR238" s="10"/>
      <c r="JS238" s="10"/>
      <c r="JT238" s="10"/>
      <c r="JU238" s="10"/>
      <c r="JV238" s="10"/>
      <c r="JW238" s="10"/>
      <c r="JX238" s="10"/>
      <c r="JY238" s="10"/>
      <c r="JZ238" s="10"/>
      <c r="KA238" s="10"/>
      <c r="KB238" s="10"/>
      <c r="KC238" s="10"/>
      <c r="KD238" s="10"/>
      <c r="KE238" s="10"/>
      <c r="KF238" s="10"/>
      <c r="KG238" s="10"/>
      <c r="KH238" s="10"/>
      <c r="KI238" s="10"/>
      <c r="KJ238" s="10"/>
      <c r="KK238" s="10"/>
      <c r="KL238" s="10"/>
      <c r="KM238" s="10"/>
      <c r="KN238" s="10"/>
      <c r="KO238" s="10"/>
      <c r="KP238" s="10"/>
      <c r="KQ238" s="10"/>
      <c r="KR238" s="10"/>
      <c r="KS238" s="10"/>
      <c r="KT238" s="10"/>
      <c r="KU238" s="10"/>
      <c r="KV238" s="10"/>
      <c r="KW238" s="10"/>
      <c r="KX238" s="10"/>
      <c r="KY238" s="10"/>
      <c r="KZ238" s="10"/>
      <c r="LA238" s="10"/>
      <c r="LB238" s="10"/>
      <c r="LC238" s="10"/>
      <c r="LD238" s="10"/>
      <c r="LE238" s="10"/>
      <c r="LF238" s="10"/>
      <c r="LG238" s="10"/>
      <c r="LH238" s="10"/>
      <c r="LI238" s="10"/>
      <c r="LJ238" s="10"/>
      <c r="LK238" s="10"/>
      <c r="LL238" s="10"/>
      <c r="LM238" s="10"/>
      <c r="LN238" s="10"/>
      <c r="LO238" s="10"/>
      <c r="LP238" s="10"/>
      <c r="LQ238" s="10"/>
      <c r="LR238" s="10"/>
      <c r="LS238" s="10"/>
      <c r="LT238" s="10"/>
      <c r="LU238" s="10"/>
      <c r="LV238" s="10"/>
      <c r="LW238" s="10"/>
      <c r="LX238" s="10"/>
      <c r="LY238" s="10"/>
      <c r="LZ238" s="10"/>
      <c r="MA238" s="10"/>
      <c r="MB238" s="10"/>
      <c r="MC238" s="10"/>
      <c r="MD238" s="10"/>
      <c r="ME238" s="10"/>
      <c r="MF238" s="10"/>
      <c r="MG238" s="10"/>
      <c r="MH238" s="10"/>
      <c r="MI238" s="10"/>
      <c r="MJ238" s="10"/>
      <c r="MK238" s="10"/>
      <c r="ML238" s="10"/>
      <c r="MM238" s="10"/>
      <c r="MN238" s="10"/>
      <c r="MO238" s="10"/>
      <c r="MP238" s="10"/>
      <c r="MQ238" s="10"/>
      <c r="MR238" s="10"/>
      <c r="MS238" s="10"/>
      <c r="MT238" s="10"/>
      <c r="MU238" s="10"/>
      <c r="MV238" s="10"/>
      <c r="MW238" s="10"/>
      <c r="MX238" s="10"/>
      <c r="MY238" s="10"/>
      <c r="MZ238" s="10"/>
      <c r="NA238" s="10"/>
      <c r="NB238" s="10"/>
      <c r="NC238" s="10"/>
      <c r="ND238" s="10"/>
      <c r="NE238" s="10"/>
      <c r="NF238" s="10"/>
      <c r="NG238" s="10"/>
      <c r="NH238" s="10"/>
      <c r="NI238" s="10"/>
      <c r="NJ238" s="10"/>
      <c r="NK238" s="10"/>
      <c r="NL238" s="10"/>
      <c r="NM238" s="10"/>
      <c r="NN238" s="10"/>
      <c r="NO238" s="10"/>
      <c r="NP238" s="10"/>
      <c r="NQ238" s="10"/>
      <c r="NR238" s="10"/>
      <c r="NS238" s="10"/>
      <c r="NT238" s="10"/>
      <c r="NU238" s="10"/>
      <c r="NV238" s="10"/>
      <c r="NW238" s="10"/>
      <c r="NX238" s="10"/>
      <c r="NY238" s="10"/>
      <c r="NZ238" s="10"/>
      <c r="OA238" s="10"/>
      <c r="OB238" s="10"/>
      <c r="OC238" s="10"/>
      <c r="OD238" s="10"/>
      <c r="OE238" s="10"/>
      <c r="OF238" s="10"/>
      <c r="OG238" s="10"/>
      <c r="OH238" s="10"/>
      <c r="OI238" s="10"/>
      <c r="OJ238" s="10"/>
      <c r="OK238" s="10"/>
      <c r="OL238" s="10"/>
      <c r="OM238" s="10"/>
      <c r="ON238" s="10"/>
      <c r="OO238" s="10"/>
      <c r="OP238" s="10"/>
      <c r="OQ238" s="10"/>
      <c r="OR238" s="10"/>
      <c r="OS238" s="10"/>
      <c r="OT238" s="10"/>
      <c r="OU238" s="10"/>
      <c r="OV238" s="10"/>
      <c r="OW238" s="10"/>
      <c r="OX238" s="10"/>
      <c r="OY238" s="10"/>
      <c r="OZ238" s="10"/>
      <c r="PA238" s="10"/>
      <c r="PB238" s="10"/>
      <c r="PC238" s="10"/>
      <c r="PD238" s="10"/>
      <c r="PE238" s="10"/>
    </row>
    <row r="239" spans="1:421" s="4" customFormat="1" ht="19.5" customHeight="1" x14ac:dyDescent="0.2">
      <c r="A239" s="193" t="s">
        <v>136</v>
      </c>
      <c r="B239" s="194"/>
      <c r="C239" s="195"/>
      <c r="D239" s="58" t="s">
        <v>1</v>
      </c>
      <c r="E239" s="145">
        <f t="shared" si="50"/>
        <v>22999.986499999999</v>
      </c>
      <c r="F239" s="38">
        <f t="shared" ref="F239:J239" si="56">SUM(F240:F245)</f>
        <v>999.98649999999998</v>
      </c>
      <c r="G239" s="38">
        <f t="shared" si="56"/>
        <v>2000</v>
      </c>
      <c r="H239" s="38">
        <f t="shared" si="56"/>
        <v>2000</v>
      </c>
      <c r="I239" s="38">
        <f t="shared" si="56"/>
        <v>2000</v>
      </c>
      <c r="J239" s="38">
        <f t="shared" si="56"/>
        <v>16000</v>
      </c>
      <c r="K239" s="14"/>
      <c r="L239" s="14"/>
      <c r="M239" s="14"/>
      <c r="N239" s="5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  <c r="IU239" s="10"/>
      <c r="IV239" s="10"/>
      <c r="IW239" s="10"/>
      <c r="IX239" s="10"/>
      <c r="IY239" s="10"/>
      <c r="IZ239" s="10"/>
      <c r="JA239" s="10"/>
      <c r="JB239" s="10"/>
      <c r="JC239" s="10"/>
      <c r="JD239" s="10"/>
      <c r="JE239" s="10"/>
      <c r="JF239" s="10"/>
      <c r="JG239" s="10"/>
      <c r="JH239" s="10"/>
      <c r="JI239" s="10"/>
      <c r="JJ239" s="10"/>
      <c r="JK239" s="10"/>
      <c r="JL239" s="10"/>
      <c r="JM239" s="10"/>
      <c r="JN239" s="10"/>
      <c r="JO239" s="10"/>
      <c r="JP239" s="10"/>
      <c r="JQ239" s="10"/>
      <c r="JR239" s="10"/>
      <c r="JS239" s="10"/>
      <c r="JT239" s="10"/>
      <c r="JU239" s="10"/>
      <c r="JV239" s="10"/>
      <c r="JW239" s="10"/>
      <c r="JX239" s="10"/>
      <c r="JY239" s="10"/>
      <c r="JZ239" s="10"/>
      <c r="KA239" s="10"/>
      <c r="KB239" s="10"/>
      <c r="KC239" s="10"/>
      <c r="KD239" s="10"/>
      <c r="KE239" s="10"/>
      <c r="KF239" s="10"/>
      <c r="KG239" s="10"/>
      <c r="KH239" s="10"/>
      <c r="KI239" s="10"/>
      <c r="KJ239" s="10"/>
      <c r="KK239" s="10"/>
      <c r="KL239" s="10"/>
      <c r="KM239" s="10"/>
      <c r="KN239" s="10"/>
      <c r="KO239" s="10"/>
      <c r="KP239" s="10"/>
      <c r="KQ239" s="10"/>
      <c r="KR239" s="10"/>
      <c r="KS239" s="10"/>
      <c r="KT239" s="10"/>
      <c r="KU239" s="10"/>
      <c r="KV239" s="10"/>
      <c r="KW239" s="10"/>
      <c r="KX239" s="10"/>
      <c r="KY239" s="10"/>
      <c r="KZ239" s="10"/>
      <c r="LA239" s="10"/>
      <c r="LB239" s="10"/>
      <c r="LC239" s="10"/>
      <c r="LD239" s="10"/>
      <c r="LE239" s="10"/>
      <c r="LF239" s="10"/>
      <c r="LG239" s="10"/>
      <c r="LH239" s="10"/>
      <c r="LI239" s="10"/>
      <c r="LJ239" s="10"/>
      <c r="LK239" s="10"/>
      <c r="LL239" s="10"/>
      <c r="LM239" s="10"/>
      <c r="LN239" s="10"/>
      <c r="LO239" s="10"/>
      <c r="LP239" s="10"/>
      <c r="LQ239" s="10"/>
      <c r="LR239" s="10"/>
      <c r="LS239" s="10"/>
      <c r="LT239" s="10"/>
      <c r="LU239" s="10"/>
      <c r="LV239" s="10"/>
      <c r="LW239" s="10"/>
      <c r="LX239" s="10"/>
      <c r="LY239" s="10"/>
      <c r="LZ239" s="10"/>
      <c r="MA239" s="10"/>
      <c r="MB239" s="10"/>
      <c r="MC239" s="10"/>
      <c r="MD239" s="10"/>
      <c r="ME239" s="10"/>
      <c r="MF239" s="10"/>
      <c r="MG239" s="10"/>
      <c r="MH239" s="10"/>
      <c r="MI239" s="10"/>
      <c r="MJ239" s="10"/>
      <c r="MK239" s="10"/>
      <c r="ML239" s="10"/>
      <c r="MM239" s="10"/>
      <c r="MN239" s="10"/>
      <c r="MO239" s="10"/>
      <c r="MP239" s="10"/>
      <c r="MQ239" s="10"/>
      <c r="MR239" s="10"/>
      <c r="MS239" s="10"/>
      <c r="MT239" s="10"/>
      <c r="MU239" s="10"/>
      <c r="MV239" s="10"/>
      <c r="MW239" s="10"/>
      <c r="MX239" s="10"/>
      <c r="MY239" s="10"/>
      <c r="MZ239" s="10"/>
      <c r="NA239" s="10"/>
      <c r="NB239" s="10"/>
      <c r="NC239" s="10"/>
      <c r="ND239" s="10"/>
      <c r="NE239" s="10"/>
      <c r="NF239" s="10"/>
      <c r="NG239" s="10"/>
      <c r="NH239" s="10"/>
      <c r="NI239" s="10"/>
      <c r="NJ239" s="10"/>
      <c r="NK239" s="10"/>
      <c r="NL239" s="10"/>
      <c r="NM239" s="10"/>
      <c r="NN239" s="10"/>
      <c r="NO239" s="10"/>
      <c r="NP239" s="10"/>
      <c r="NQ239" s="10"/>
      <c r="NR239" s="10"/>
      <c r="NS239" s="10"/>
      <c r="NT239" s="10"/>
      <c r="NU239" s="10"/>
      <c r="NV239" s="10"/>
      <c r="NW239" s="10"/>
      <c r="NX239" s="10"/>
      <c r="NY239" s="10"/>
      <c r="NZ239" s="10"/>
      <c r="OA239" s="10"/>
      <c r="OB239" s="10"/>
      <c r="OC239" s="10"/>
      <c r="OD239" s="10"/>
      <c r="OE239" s="10"/>
      <c r="OF239" s="10"/>
      <c r="OG239" s="10"/>
      <c r="OH239" s="10"/>
      <c r="OI239" s="10"/>
      <c r="OJ239" s="10"/>
      <c r="OK239" s="10"/>
      <c r="OL239" s="10"/>
      <c r="OM239" s="10"/>
      <c r="ON239" s="10"/>
      <c r="OO239" s="10"/>
      <c r="OP239" s="10"/>
      <c r="OQ239" s="10"/>
      <c r="OR239" s="10"/>
      <c r="OS239" s="10"/>
      <c r="OT239" s="10"/>
      <c r="OU239" s="10"/>
      <c r="OV239" s="10"/>
      <c r="OW239" s="10"/>
      <c r="OX239" s="10"/>
      <c r="OY239" s="10"/>
      <c r="OZ239" s="10"/>
      <c r="PA239" s="10"/>
      <c r="PB239" s="10"/>
      <c r="PC239" s="10"/>
      <c r="PD239" s="10"/>
      <c r="PE239" s="10"/>
    </row>
    <row r="240" spans="1:421" ht="20.25" customHeight="1" x14ac:dyDescent="0.2">
      <c r="A240" s="196"/>
      <c r="B240" s="197"/>
      <c r="C240" s="198"/>
      <c r="D240" s="59" t="s">
        <v>2</v>
      </c>
      <c r="E240" s="146">
        <f t="shared" si="50"/>
        <v>0</v>
      </c>
      <c r="F240" s="25">
        <f t="shared" ref="F240:J245" si="57">F103</f>
        <v>0</v>
      </c>
      <c r="G240" s="25">
        <f t="shared" si="57"/>
        <v>0</v>
      </c>
      <c r="H240" s="25">
        <f t="shared" si="57"/>
        <v>0</v>
      </c>
      <c r="I240" s="25">
        <f t="shared" si="57"/>
        <v>0</v>
      </c>
      <c r="J240" s="25">
        <f t="shared" si="57"/>
        <v>0</v>
      </c>
      <c r="K240" s="14"/>
      <c r="L240" s="14"/>
      <c r="M240" s="14"/>
      <c r="N240" s="5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  <c r="IU240" s="10"/>
      <c r="IV240" s="10"/>
      <c r="IW240" s="10"/>
      <c r="IX240" s="10"/>
      <c r="IY240" s="10"/>
      <c r="IZ240" s="10"/>
      <c r="JA240" s="10"/>
      <c r="JB240" s="10"/>
      <c r="JC240" s="10"/>
      <c r="JD240" s="10"/>
      <c r="JE240" s="10"/>
      <c r="JF240" s="10"/>
      <c r="JG240" s="10"/>
      <c r="JH240" s="10"/>
      <c r="JI240" s="10"/>
      <c r="JJ240" s="10"/>
      <c r="JK240" s="10"/>
      <c r="JL240" s="10"/>
      <c r="JM240" s="10"/>
      <c r="JN240" s="10"/>
      <c r="JO240" s="10"/>
      <c r="JP240" s="10"/>
      <c r="JQ240" s="10"/>
      <c r="JR240" s="10"/>
      <c r="JS240" s="10"/>
      <c r="JT240" s="10"/>
      <c r="JU240" s="10"/>
      <c r="JV240" s="10"/>
      <c r="JW240" s="10"/>
      <c r="JX240" s="10"/>
      <c r="JY240" s="10"/>
      <c r="JZ240" s="10"/>
      <c r="KA240" s="10"/>
      <c r="KB240" s="10"/>
      <c r="KC240" s="10"/>
      <c r="KD240" s="10"/>
      <c r="KE240" s="10"/>
      <c r="KF240" s="10"/>
      <c r="KG240" s="10"/>
      <c r="KH240" s="10"/>
      <c r="KI240" s="10"/>
      <c r="KJ240" s="10"/>
      <c r="KK240" s="10"/>
      <c r="KL240" s="10"/>
      <c r="KM240" s="10"/>
      <c r="KN240" s="10"/>
      <c r="KO240" s="10"/>
      <c r="KP240" s="10"/>
      <c r="KQ240" s="10"/>
      <c r="KR240" s="10"/>
      <c r="KS240" s="10"/>
      <c r="KT240" s="10"/>
      <c r="KU240" s="10"/>
      <c r="KV240" s="10"/>
      <c r="KW240" s="10"/>
      <c r="KX240" s="10"/>
      <c r="KY240" s="10"/>
      <c r="KZ240" s="10"/>
      <c r="LA240" s="10"/>
      <c r="LB240" s="10"/>
      <c r="LC240" s="10"/>
      <c r="LD240" s="10"/>
      <c r="LE240" s="10"/>
      <c r="LF240" s="10"/>
      <c r="LG240" s="10"/>
      <c r="LH240" s="10"/>
      <c r="LI240" s="10"/>
      <c r="LJ240" s="10"/>
      <c r="LK240" s="10"/>
      <c r="LL240" s="10"/>
      <c r="LM240" s="10"/>
      <c r="LN240" s="10"/>
      <c r="LO240" s="10"/>
      <c r="LP240" s="10"/>
      <c r="LQ240" s="10"/>
      <c r="LR240" s="10"/>
      <c r="LS240" s="10"/>
      <c r="LT240" s="10"/>
      <c r="LU240" s="10"/>
      <c r="LV240" s="10"/>
      <c r="LW240" s="10"/>
      <c r="LX240" s="10"/>
      <c r="LY240" s="10"/>
      <c r="LZ240" s="10"/>
      <c r="MA240" s="10"/>
      <c r="MB240" s="10"/>
      <c r="MC240" s="10"/>
      <c r="MD240" s="10"/>
      <c r="ME240" s="10"/>
      <c r="MF240" s="10"/>
      <c r="MG240" s="10"/>
      <c r="MH240" s="10"/>
      <c r="MI240" s="10"/>
      <c r="MJ240" s="10"/>
      <c r="MK240" s="10"/>
      <c r="ML240" s="10"/>
      <c r="MM240" s="10"/>
      <c r="MN240" s="10"/>
      <c r="MO240" s="10"/>
      <c r="MP240" s="10"/>
      <c r="MQ240" s="10"/>
      <c r="MR240" s="10"/>
      <c r="MS240" s="10"/>
      <c r="MT240" s="10"/>
      <c r="MU240" s="10"/>
      <c r="MV240" s="10"/>
      <c r="MW240" s="10"/>
      <c r="MX240" s="10"/>
      <c r="MY240" s="10"/>
      <c r="MZ240" s="10"/>
      <c r="NA240" s="10"/>
      <c r="NB240" s="10"/>
      <c r="NC240" s="10"/>
      <c r="ND240" s="10"/>
      <c r="NE240" s="10"/>
      <c r="NF240" s="10"/>
      <c r="NG240" s="10"/>
      <c r="NH240" s="10"/>
      <c r="NI240" s="10"/>
      <c r="NJ240" s="10"/>
      <c r="NK240" s="10"/>
      <c r="NL240" s="10"/>
      <c r="NM240" s="10"/>
      <c r="NN240" s="10"/>
      <c r="NO240" s="10"/>
      <c r="NP240" s="10"/>
      <c r="NQ240" s="10"/>
      <c r="NR240" s="10"/>
      <c r="NS240" s="10"/>
      <c r="NT240" s="10"/>
      <c r="NU240" s="10"/>
      <c r="NV240" s="10"/>
      <c r="NW240" s="10"/>
      <c r="NX240" s="10"/>
      <c r="NY240" s="10"/>
      <c r="NZ240" s="10"/>
      <c r="OA240" s="10"/>
      <c r="OB240" s="10"/>
      <c r="OC240" s="10"/>
      <c r="OD240" s="10"/>
      <c r="OE240" s="10"/>
      <c r="OF240" s="10"/>
      <c r="OG240" s="10"/>
      <c r="OH240" s="10"/>
      <c r="OI240" s="10"/>
      <c r="OJ240" s="10"/>
      <c r="OK240" s="10"/>
      <c r="OL240" s="10"/>
      <c r="OM240" s="10"/>
      <c r="ON240" s="10"/>
      <c r="OO240" s="10"/>
      <c r="OP240" s="10"/>
      <c r="OQ240" s="10"/>
      <c r="OR240" s="10"/>
      <c r="OS240" s="10"/>
      <c r="OT240" s="10"/>
      <c r="OU240" s="10"/>
      <c r="OV240" s="10"/>
      <c r="OW240" s="10"/>
      <c r="OX240" s="10"/>
      <c r="OY240" s="10"/>
      <c r="OZ240" s="10"/>
      <c r="PA240" s="10"/>
      <c r="PB240" s="10"/>
      <c r="PC240" s="10"/>
      <c r="PD240" s="10"/>
      <c r="PE240" s="10"/>
    </row>
    <row r="241" spans="1:421" ht="27" customHeight="1" x14ac:dyDescent="0.2">
      <c r="A241" s="196"/>
      <c r="B241" s="197"/>
      <c r="C241" s="198"/>
      <c r="D241" s="59" t="s">
        <v>6</v>
      </c>
      <c r="E241" s="146">
        <f t="shared" si="50"/>
        <v>0</v>
      </c>
      <c r="F241" s="25">
        <f t="shared" si="57"/>
        <v>0</v>
      </c>
      <c r="G241" s="25">
        <f t="shared" si="57"/>
        <v>0</v>
      </c>
      <c r="H241" s="25">
        <f t="shared" si="57"/>
        <v>0</v>
      </c>
      <c r="I241" s="25">
        <f t="shared" si="57"/>
        <v>0</v>
      </c>
      <c r="J241" s="25">
        <f t="shared" si="57"/>
        <v>0</v>
      </c>
      <c r="K241" s="14"/>
      <c r="L241" s="14"/>
      <c r="M241" s="14"/>
      <c r="N241" s="5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  <c r="IU241" s="10"/>
      <c r="IV241" s="10"/>
      <c r="IW241" s="10"/>
      <c r="IX241" s="10"/>
      <c r="IY241" s="10"/>
      <c r="IZ241" s="10"/>
      <c r="JA241" s="10"/>
      <c r="JB241" s="10"/>
      <c r="JC241" s="10"/>
      <c r="JD241" s="10"/>
      <c r="JE241" s="10"/>
      <c r="JF241" s="10"/>
      <c r="JG241" s="10"/>
      <c r="JH241" s="10"/>
      <c r="JI241" s="10"/>
      <c r="JJ241" s="10"/>
      <c r="JK241" s="10"/>
      <c r="JL241" s="10"/>
      <c r="JM241" s="10"/>
      <c r="JN241" s="10"/>
      <c r="JO241" s="10"/>
      <c r="JP241" s="10"/>
      <c r="JQ241" s="10"/>
      <c r="JR241" s="10"/>
      <c r="JS241" s="10"/>
      <c r="JT241" s="10"/>
      <c r="JU241" s="10"/>
      <c r="JV241" s="10"/>
      <c r="JW241" s="10"/>
      <c r="JX241" s="10"/>
      <c r="JY241" s="10"/>
      <c r="JZ241" s="10"/>
      <c r="KA241" s="10"/>
      <c r="KB241" s="10"/>
      <c r="KC241" s="10"/>
      <c r="KD241" s="10"/>
      <c r="KE241" s="10"/>
      <c r="KF241" s="10"/>
      <c r="KG241" s="10"/>
      <c r="KH241" s="10"/>
      <c r="KI241" s="10"/>
      <c r="KJ241" s="10"/>
      <c r="KK241" s="10"/>
      <c r="KL241" s="10"/>
      <c r="KM241" s="10"/>
      <c r="KN241" s="10"/>
      <c r="KO241" s="10"/>
      <c r="KP241" s="10"/>
      <c r="KQ241" s="10"/>
      <c r="KR241" s="10"/>
      <c r="KS241" s="10"/>
      <c r="KT241" s="10"/>
      <c r="KU241" s="10"/>
      <c r="KV241" s="10"/>
      <c r="KW241" s="10"/>
      <c r="KX241" s="10"/>
      <c r="KY241" s="10"/>
      <c r="KZ241" s="10"/>
      <c r="LA241" s="10"/>
      <c r="LB241" s="10"/>
      <c r="LC241" s="10"/>
      <c r="LD241" s="10"/>
      <c r="LE241" s="10"/>
      <c r="LF241" s="10"/>
      <c r="LG241" s="10"/>
      <c r="LH241" s="10"/>
      <c r="LI241" s="10"/>
      <c r="LJ241" s="10"/>
      <c r="LK241" s="10"/>
      <c r="LL241" s="10"/>
      <c r="LM241" s="10"/>
      <c r="LN241" s="10"/>
      <c r="LO241" s="10"/>
      <c r="LP241" s="10"/>
      <c r="LQ241" s="10"/>
      <c r="LR241" s="10"/>
      <c r="LS241" s="10"/>
      <c r="LT241" s="10"/>
      <c r="LU241" s="10"/>
      <c r="LV241" s="10"/>
      <c r="LW241" s="10"/>
      <c r="LX241" s="10"/>
      <c r="LY241" s="10"/>
      <c r="LZ241" s="10"/>
      <c r="MA241" s="10"/>
      <c r="MB241" s="10"/>
      <c r="MC241" s="10"/>
      <c r="MD241" s="10"/>
      <c r="ME241" s="10"/>
      <c r="MF241" s="10"/>
      <c r="MG241" s="10"/>
      <c r="MH241" s="10"/>
      <c r="MI241" s="10"/>
      <c r="MJ241" s="10"/>
      <c r="MK241" s="10"/>
      <c r="ML241" s="10"/>
      <c r="MM241" s="10"/>
      <c r="MN241" s="10"/>
      <c r="MO241" s="10"/>
      <c r="MP241" s="10"/>
      <c r="MQ241" s="10"/>
      <c r="MR241" s="10"/>
      <c r="MS241" s="10"/>
      <c r="MT241" s="10"/>
      <c r="MU241" s="10"/>
      <c r="MV241" s="10"/>
      <c r="MW241" s="10"/>
      <c r="MX241" s="10"/>
      <c r="MY241" s="10"/>
      <c r="MZ241" s="10"/>
      <c r="NA241" s="10"/>
      <c r="NB241" s="10"/>
      <c r="NC241" s="10"/>
      <c r="ND241" s="10"/>
      <c r="NE241" s="10"/>
      <c r="NF241" s="10"/>
      <c r="NG241" s="10"/>
      <c r="NH241" s="10"/>
      <c r="NI241" s="10"/>
      <c r="NJ241" s="10"/>
      <c r="NK241" s="10"/>
      <c r="NL241" s="10"/>
      <c r="NM241" s="10"/>
      <c r="NN241" s="10"/>
      <c r="NO241" s="10"/>
      <c r="NP241" s="10"/>
      <c r="NQ241" s="10"/>
      <c r="NR241" s="10"/>
      <c r="NS241" s="10"/>
      <c r="NT241" s="10"/>
      <c r="NU241" s="10"/>
      <c r="NV241" s="10"/>
      <c r="NW241" s="10"/>
      <c r="NX241" s="10"/>
      <c r="NY241" s="10"/>
      <c r="NZ241" s="10"/>
      <c r="OA241" s="10"/>
      <c r="OB241" s="10"/>
      <c r="OC241" s="10"/>
      <c r="OD241" s="10"/>
      <c r="OE241" s="10"/>
      <c r="OF241" s="10"/>
      <c r="OG241" s="10"/>
      <c r="OH241" s="10"/>
      <c r="OI241" s="10"/>
      <c r="OJ241" s="10"/>
      <c r="OK241" s="10"/>
      <c r="OL241" s="10"/>
      <c r="OM241" s="10"/>
      <c r="ON241" s="10"/>
      <c r="OO241" s="10"/>
      <c r="OP241" s="10"/>
      <c r="OQ241" s="10"/>
      <c r="OR241" s="10"/>
      <c r="OS241" s="10"/>
      <c r="OT241" s="10"/>
      <c r="OU241" s="10"/>
      <c r="OV241" s="10"/>
      <c r="OW241" s="10"/>
      <c r="OX241" s="10"/>
      <c r="OY241" s="10"/>
      <c r="OZ241" s="10"/>
      <c r="PA241" s="10"/>
      <c r="PB241" s="10"/>
      <c r="PC241" s="10"/>
      <c r="PD241" s="10"/>
      <c r="PE241" s="10"/>
    </row>
    <row r="242" spans="1:421" ht="17.25" customHeight="1" x14ac:dyDescent="0.2">
      <c r="A242" s="196"/>
      <c r="B242" s="197"/>
      <c r="C242" s="198"/>
      <c r="D242" s="59" t="s">
        <v>4</v>
      </c>
      <c r="E242" s="146">
        <f t="shared" si="50"/>
        <v>17999.986499999999</v>
      </c>
      <c r="F242" s="25">
        <f t="shared" si="57"/>
        <v>999.98649999999998</v>
      </c>
      <c r="G242" s="25">
        <f t="shared" si="57"/>
        <v>1000</v>
      </c>
      <c r="H242" s="25">
        <f t="shared" si="57"/>
        <v>0</v>
      </c>
      <c r="I242" s="25">
        <f t="shared" si="57"/>
        <v>0</v>
      </c>
      <c r="J242" s="25">
        <f t="shared" si="57"/>
        <v>16000</v>
      </c>
      <c r="K242" s="14"/>
      <c r="L242" s="14"/>
      <c r="M242" s="14"/>
      <c r="N242" s="5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  <c r="IU242" s="10"/>
      <c r="IV242" s="10"/>
      <c r="IW242" s="10"/>
      <c r="IX242" s="10"/>
      <c r="IY242" s="10"/>
      <c r="IZ242" s="10"/>
      <c r="JA242" s="10"/>
      <c r="JB242" s="10"/>
      <c r="JC242" s="10"/>
      <c r="JD242" s="10"/>
      <c r="JE242" s="10"/>
      <c r="JF242" s="10"/>
      <c r="JG242" s="10"/>
      <c r="JH242" s="10"/>
      <c r="JI242" s="10"/>
      <c r="JJ242" s="10"/>
      <c r="JK242" s="10"/>
      <c r="JL242" s="10"/>
      <c r="JM242" s="10"/>
      <c r="JN242" s="10"/>
      <c r="JO242" s="10"/>
      <c r="JP242" s="10"/>
      <c r="JQ242" s="10"/>
      <c r="JR242" s="10"/>
      <c r="JS242" s="10"/>
      <c r="JT242" s="10"/>
      <c r="JU242" s="10"/>
      <c r="JV242" s="10"/>
      <c r="JW242" s="10"/>
      <c r="JX242" s="10"/>
      <c r="JY242" s="10"/>
      <c r="JZ242" s="10"/>
      <c r="KA242" s="10"/>
      <c r="KB242" s="10"/>
      <c r="KC242" s="10"/>
      <c r="KD242" s="10"/>
      <c r="KE242" s="10"/>
      <c r="KF242" s="10"/>
      <c r="KG242" s="10"/>
      <c r="KH242" s="10"/>
      <c r="KI242" s="10"/>
      <c r="KJ242" s="10"/>
      <c r="KK242" s="10"/>
      <c r="KL242" s="10"/>
      <c r="KM242" s="10"/>
      <c r="KN242" s="10"/>
      <c r="KO242" s="10"/>
      <c r="KP242" s="10"/>
      <c r="KQ242" s="10"/>
      <c r="KR242" s="10"/>
      <c r="KS242" s="10"/>
      <c r="KT242" s="10"/>
      <c r="KU242" s="10"/>
      <c r="KV242" s="10"/>
      <c r="KW242" s="10"/>
      <c r="KX242" s="10"/>
      <c r="KY242" s="10"/>
      <c r="KZ242" s="10"/>
      <c r="LA242" s="10"/>
      <c r="LB242" s="10"/>
      <c r="LC242" s="10"/>
      <c r="LD242" s="10"/>
      <c r="LE242" s="10"/>
      <c r="LF242" s="10"/>
      <c r="LG242" s="10"/>
      <c r="LH242" s="10"/>
      <c r="LI242" s="10"/>
      <c r="LJ242" s="10"/>
      <c r="LK242" s="10"/>
      <c r="LL242" s="10"/>
      <c r="LM242" s="10"/>
      <c r="LN242" s="10"/>
      <c r="LO242" s="10"/>
      <c r="LP242" s="10"/>
      <c r="LQ242" s="10"/>
      <c r="LR242" s="10"/>
      <c r="LS242" s="10"/>
      <c r="LT242" s="10"/>
      <c r="LU242" s="10"/>
      <c r="LV242" s="10"/>
      <c r="LW242" s="10"/>
      <c r="LX242" s="10"/>
      <c r="LY242" s="10"/>
      <c r="LZ242" s="10"/>
      <c r="MA242" s="10"/>
      <c r="MB242" s="10"/>
      <c r="MC242" s="10"/>
      <c r="MD242" s="10"/>
      <c r="ME242" s="10"/>
      <c r="MF242" s="10"/>
      <c r="MG242" s="10"/>
      <c r="MH242" s="10"/>
      <c r="MI242" s="10"/>
      <c r="MJ242" s="10"/>
      <c r="MK242" s="10"/>
      <c r="ML242" s="10"/>
      <c r="MM242" s="10"/>
      <c r="MN242" s="10"/>
      <c r="MO242" s="10"/>
      <c r="MP242" s="10"/>
      <c r="MQ242" s="10"/>
      <c r="MR242" s="10"/>
      <c r="MS242" s="10"/>
      <c r="MT242" s="10"/>
      <c r="MU242" s="10"/>
      <c r="MV242" s="10"/>
      <c r="MW242" s="10"/>
      <c r="MX242" s="10"/>
      <c r="MY242" s="10"/>
      <c r="MZ242" s="10"/>
      <c r="NA242" s="10"/>
      <c r="NB242" s="10"/>
      <c r="NC242" s="10"/>
      <c r="ND242" s="10"/>
      <c r="NE242" s="10"/>
      <c r="NF242" s="10"/>
      <c r="NG242" s="10"/>
      <c r="NH242" s="10"/>
      <c r="NI242" s="10"/>
      <c r="NJ242" s="10"/>
      <c r="NK242" s="10"/>
      <c r="NL242" s="10"/>
      <c r="NM242" s="10"/>
      <c r="NN242" s="10"/>
      <c r="NO242" s="10"/>
      <c r="NP242" s="10"/>
      <c r="NQ242" s="10"/>
      <c r="NR242" s="10"/>
      <c r="NS242" s="10"/>
      <c r="NT242" s="10"/>
      <c r="NU242" s="10"/>
      <c r="NV242" s="10"/>
      <c r="NW242" s="10"/>
      <c r="NX242" s="10"/>
      <c r="NY242" s="10"/>
      <c r="NZ242" s="10"/>
      <c r="OA242" s="10"/>
      <c r="OB242" s="10"/>
      <c r="OC242" s="10"/>
      <c r="OD242" s="10"/>
      <c r="OE242" s="10"/>
      <c r="OF242" s="10"/>
      <c r="OG242" s="10"/>
      <c r="OH242" s="10"/>
      <c r="OI242" s="10"/>
      <c r="OJ242" s="10"/>
      <c r="OK242" s="10"/>
      <c r="OL242" s="10"/>
      <c r="OM242" s="10"/>
      <c r="ON242" s="10"/>
      <c r="OO242" s="10"/>
      <c r="OP242" s="10"/>
      <c r="OQ242" s="10"/>
      <c r="OR242" s="10"/>
      <c r="OS242" s="10"/>
      <c r="OT242" s="10"/>
      <c r="OU242" s="10"/>
      <c r="OV242" s="10"/>
      <c r="OW242" s="10"/>
      <c r="OX242" s="10"/>
      <c r="OY242" s="10"/>
      <c r="OZ242" s="10"/>
      <c r="PA242" s="10"/>
      <c r="PB242" s="10"/>
      <c r="PC242" s="10"/>
      <c r="PD242" s="10"/>
      <c r="PE242" s="10"/>
    </row>
    <row r="243" spans="1:421" ht="34.5" customHeight="1" x14ac:dyDescent="0.2">
      <c r="A243" s="196"/>
      <c r="B243" s="197"/>
      <c r="C243" s="198"/>
      <c r="D243" s="59" t="s">
        <v>18</v>
      </c>
      <c r="E243" s="146">
        <f t="shared" si="50"/>
        <v>0</v>
      </c>
      <c r="F243" s="25">
        <f t="shared" si="57"/>
        <v>0</v>
      </c>
      <c r="G243" s="25">
        <f t="shared" si="57"/>
        <v>0</v>
      </c>
      <c r="H243" s="25">
        <f t="shared" si="57"/>
        <v>0</v>
      </c>
      <c r="I243" s="25">
        <f t="shared" si="57"/>
        <v>0</v>
      </c>
      <c r="J243" s="25">
        <f t="shared" si="57"/>
        <v>0</v>
      </c>
      <c r="K243" s="14"/>
      <c r="L243" s="14"/>
      <c r="M243" s="14"/>
      <c r="N243" s="5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  <c r="CP243" s="10"/>
      <c r="CQ243" s="10"/>
      <c r="CR243" s="10"/>
      <c r="CS243" s="10"/>
      <c r="CT243" s="10"/>
      <c r="CU243" s="10"/>
      <c r="CV243" s="10"/>
      <c r="CW243" s="10"/>
      <c r="CX243" s="10"/>
      <c r="CY243" s="10"/>
      <c r="CZ243" s="10"/>
      <c r="DA243" s="10"/>
      <c r="DB243" s="10"/>
      <c r="DC243" s="10"/>
      <c r="DD243" s="10"/>
      <c r="DE243" s="10"/>
      <c r="DF243" s="10"/>
      <c r="DG243" s="10"/>
      <c r="DH243" s="10"/>
      <c r="DI243" s="10"/>
      <c r="DJ243" s="10"/>
      <c r="DK243" s="10"/>
      <c r="DL243" s="10"/>
      <c r="DM243" s="10"/>
      <c r="DN243" s="10"/>
      <c r="DO243" s="10"/>
      <c r="DP243" s="10"/>
      <c r="DQ243" s="10"/>
      <c r="DR243" s="10"/>
      <c r="DS243" s="10"/>
      <c r="DT243" s="10"/>
      <c r="DU243" s="10"/>
      <c r="DV243" s="10"/>
      <c r="DW243" s="10"/>
      <c r="DX243" s="10"/>
      <c r="DY243" s="10"/>
      <c r="DZ243" s="10"/>
      <c r="EA243" s="10"/>
      <c r="EB243" s="10"/>
      <c r="EC243" s="10"/>
      <c r="ED243" s="10"/>
      <c r="EE243" s="10"/>
      <c r="EF243" s="10"/>
      <c r="EG243" s="10"/>
      <c r="EH243" s="10"/>
      <c r="EI243" s="10"/>
      <c r="EJ243" s="10"/>
      <c r="EK243" s="10"/>
      <c r="EL243" s="10"/>
      <c r="EM243" s="10"/>
      <c r="EN243" s="10"/>
      <c r="EO243" s="10"/>
      <c r="EP243" s="10"/>
      <c r="EQ243" s="10"/>
      <c r="ER243" s="10"/>
      <c r="ES243" s="10"/>
      <c r="ET243" s="10"/>
      <c r="EU243" s="10"/>
      <c r="EV243" s="10"/>
      <c r="EW243" s="10"/>
      <c r="EX243" s="10"/>
      <c r="EY243" s="10"/>
      <c r="EZ243" s="10"/>
      <c r="FA243" s="10"/>
      <c r="FB243" s="10"/>
      <c r="FC243" s="10"/>
      <c r="FD243" s="10"/>
      <c r="FE243" s="10"/>
      <c r="FF243" s="10"/>
      <c r="FG243" s="10"/>
      <c r="FH243" s="10"/>
      <c r="FI243" s="10"/>
      <c r="FJ243" s="10"/>
      <c r="FK243" s="10"/>
      <c r="FL243" s="10"/>
      <c r="FM243" s="10"/>
      <c r="FN243" s="10"/>
      <c r="FO243" s="10"/>
      <c r="FP243" s="10"/>
      <c r="FQ243" s="10"/>
      <c r="FR243" s="10"/>
      <c r="FS243" s="10"/>
      <c r="FT243" s="10"/>
      <c r="FU243" s="10"/>
      <c r="FV243" s="10"/>
      <c r="FW243" s="10"/>
      <c r="FX243" s="10"/>
      <c r="FY243" s="10"/>
      <c r="FZ243" s="10"/>
      <c r="GA243" s="10"/>
      <c r="GB243" s="10"/>
      <c r="GC243" s="10"/>
      <c r="GD243" s="10"/>
      <c r="GE243" s="10"/>
      <c r="GF243" s="10"/>
      <c r="GG243" s="10"/>
      <c r="GH243" s="10"/>
      <c r="GI243" s="10"/>
      <c r="GJ243" s="10"/>
      <c r="GK243" s="10"/>
      <c r="GL243" s="10"/>
      <c r="GM243" s="10"/>
      <c r="GN243" s="10"/>
      <c r="GO243" s="10"/>
      <c r="GP243" s="10"/>
      <c r="GQ243" s="10"/>
      <c r="GR243" s="10"/>
      <c r="GS243" s="10"/>
      <c r="GT243" s="10"/>
      <c r="GU243" s="10"/>
      <c r="GV243" s="10"/>
      <c r="GW243" s="10"/>
      <c r="GX243" s="10"/>
      <c r="GY243" s="10"/>
      <c r="GZ243" s="10"/>
      <c r="HA243" s="10"/>
      <c r="HB243" s="10"/>
      <c r="HC243" s="10"/>
      <c r="HD243" s="10"/>
      <c r="HE243" s="10"/>
      <c r="HF243" s="10"/>
      <c r="HG243" s="10"/>
      <c r="HH243" s="10"/>
      <c r="HI243" s="10"/>
      <c r="HJ243" s="10"/>
      <c r="HK243" s="10"/>
      <c r="HL243" s="10"/>
      <c r="HM243" s="10"/>
      <c r="HN243" s="10"/>
      <c r="HO243" s="10"/>
      <c r="HP243" s="10"/>
      <c r="HQ243" s="10"/>
      <c r="HR243" s="10"/>
      <c r="HS243" s="10"/>
      <c r="HT243" s="10"/>
      <c r="HU243" s="10"/>
      <c r="HV243" s="10"/>
      <c r="HW243" s="10"/>
      <c r="HX243" s="10"/>
      <c r="HY243" s="10"/>
      <c r="HZ243" s="10"/>
      <c r="IA243" s="10"/>
      <c r="IB243" s="10"/>
      <c r="IC243" s="10"/>
      <c r="ID243" s="10"/>
      <c r="IE243" s="10"/>
      <c r="IF243" s="10"/>
      <c r="IG243" s="10"/>
      <c r="IH243" s="10"/>
      <c r="II243" s="10"/>
      <c r="IJ243" s="10"/>
      <c r="IK243" s="10"/>
      <c r="IL243" s="10"/>
      <c r="IM243" s="10"/>
      <c r="IN243" s="10"/>
      <c r="IO243" s="10"/>
      <c r="IP243" s="10"/>
      <c r="IQ243" s="10"/>
      <c r="IR243" s="10"/>
      <c r="IS243" s="10"/>
      <c r="IT243" s="10"/>
      <c r="IU243" s="10"/>
      <c r="IV243" s="10"/>
      <c r="IW243" s="10"/>
      <c r="IX243" s="10"/>
      <c r="IY243" s="10"/>
      <c r="IZ243" s="10"/>
      <c r="JA243" s="10"/>
      <c r="JB243" s="10"/>
      <c r="JC243" s="10"/>
      <c r="JD243" s="10"/>
      <c r="JE243" s="10"/>
      <c r="JF243" s="10"/>
      <c r="JG243" s="10"/>
      <c r="JH243" s="10"/>
      <c r="JI243" s="10"/>
      <c r="JJ243" s="10"/>
      <c r="JK243" s="10"/>
      <c r="JL243" s="10"/>
      <c r="JM243" s="10"/>
      <c r="JN243" s="10"/>
      <c r="JO243" s="10"/>
      <c r="JP243" s="10"/>
      <c r="JQ243" s="10"/>
      <c r="JR243" s="10"/>
      <c r="JS243" s="10"/>
      <c r="JT243" s="10"/>
      <c r="JU243" s="10"/>
      <c r="JV243" s="10"/>
      <c r="JW243" s="10"/>
      <c r="JX243" s="10"/>
      <c r="JY243" s="10"/>
      <c r="JZ243" s="10"/>
      <c r="KA243" s="10"/>
      <c r="KB243" s="10"/>
      <c r="KC243" s="10"/>
      <c r="KD243" s="10"/>
      <c r="KE243" s="10"/>
      <c r="KF243" s="10"/>
      <c r="KG243" s="10"/>
      <c r="KH243" s="10"/>
      <c r="KI243" s="10"/>
      <c r="KJ243" s="10"/>
      <c r="KK243" s="10"/>
      <c r="KL243" s="10"/>
      <c r="KM243" s="10"/>
      <c r="KN243" s="10"/>
      <c r="KO243" s="10"/>
      <c r="KP243" s="10"/>
      <c r="KQ243" s="10"/>
      <c r="KR243" s="10"/>
      <c r="KS243" s="10"/>
      <c r="KT243" s="10"/>
      <c r="KU243" s="10"/>
      <c r="KV243" s="10"/>
      <c r="KW243" s="10"/>
      <c r="KX243" s="10"/>
      <c r="KY243" s="10"/>
      <c r="KZ243" s="10"/>
      <c r="LA243" s="10"/>
      <c r="LB243" s="10"/>
      <c r="LC243" s="10"/>
      <c r="LD243" s="10"/>
      <c r="LE243" s="10"/>
      <c r="LF243" s="10"/>
      <c r="LG243" s="10"/>
      <c r="LH243" s="10"/>
      <c r="LI243" s="10"/>
      <c r="LJ243" s="10"/>
      <c r="LK243" s="10"/>
      <c r="LL243" s="10"/>
      <c r="LM243" s="10"/>
      <c r="LN243" s="10"/>
      <c r="LO243" s="10"/>
      <c r="LP243" s="10"/>
      <c r="LQ243" s="10"/>
      <c r="LR243" s="10"/>
      <c r="LS243" s="10"/>
      <c r="LT243" s="10"/>
      <c r="LU243" s="10"/>
      <c r="LV243" s="10"/>
      <c r="LW243" s="10"/>
      <c r="LX243" s="10"/>
      <c r="LY243" s="10"/>
      <c r="LZ243" s="10"/>
      <c r="MA243" s="10"/>
      <c r="MB243" s="10"/>
      <c r="MC243" s="10"/>
      <c r="MD243" s="10"/>
      <c r="ME243" s="10"/>
      <c r="MF243" s="10"/>
      <c r="MG243" s="10"/>
      <c r="MH243" s="10"/>
      <c r="MI243" s="10"/>
      <c r="MJ243" s="10"/>
      <c r="MK243" s="10"/>
      <c r="ML243" s="10"/>
      <c r="MM243" s="10"/>
      <c r="MN243" s="10"/>
      <c r="MO243" s="10"/>
      <c r="MP243" s="10"/>
      <c r="MQ243" s="10"/>
      <c r="MR243" s="10"/>
      <c r="MS243" s="10"/>
      <c r="MT243" s="10"/>
      <c r="MU243" s="10"/>
      <c r="MV243" s="10"/>
      <c r="MW243" s="10"/>
      <c r="MX243" s="10"/>
      <c r="MY243" s="10"/>
      <c r="MZ243" s="10"/>
      <c r="NA243" s="10"/>
      <c r="NB243" s="10"/>
      <c r="NC243" s="10"/>
      <c r="ND243" s="10"/>
      <c r="NE243" s="10"/>
      <c r="NF243" s="10"/>
      <c r="NG243" s="10"/>
      <c r="NH243" s="10"/>
      <c r="NI243" s="10"/>
      <c r="NJ243" s="10"/>
      <c r="NK243" s="10"/>
      <c r="NL243" s="10"/>
      <c r="NM243" s="10"/>
      <c r="NN243" s="10"/>
      <c r="NO243" s="10"/>
      <c r="NP243" s="10"/>
      <c r="NQ243" s="10"/>
      <c r="NR243" s="10"/>
      <c r="NS243" s="10"/>
      <c r="NT243" s="10"/>
      <c r="NU243" s="10"/>
      <c r="NV243" s="10"/>
      <c r="NW243" s="10"/>
      <c r="NX243" s="10"/>
      <c r="NY243" s="10"/>
      <c r="NZ243" s="10"/>
      <c r="OA243" s="10"/>
      <c r="OB243" s="10"/>
      <c r="OC243" s="10"/>
      <c r="OD243" s="10"/>
      <c r="OE243" s="10"/>
      <c r="OF243" s="10"/>
      <c r="OG243" s="10"/>
      <c r="OH243" s="10"/>
      <c r="OI243" s="10"/>
      <c r="OJ243" s="10"/>
      <c r="OK243" s="10"/>
      <c r="OL243" s="10"/>
      <c r="OM243" s="10"/>
      <c r="ON243" s="10"/>
      <c r="OO243" s="10"/>
      <c r="OP243" s="10"/>
      <c r="OQ243" s="10"/>
      <c r="OR243" s="10"/>
      <c r="OS243" s="10"/>
      <c r="OT243" s="10"/>
      <c r="OU243" s="10"/>
      <c r="OV243" s="10"/>
      <c r="OW243" s="10"/>
      <c r="OX243" s="10"/>
      <c r="OY243" s="10"/>
      <c r="OZ243" s="10"/>
      <c r="PA243" s="10"/>
      <c r="PB243" s="10"/>
      <c r="PC243" s="10"/>
      <c r="PD243" s="10"/>
      <c r="PE243" s="10"/>
    </row>
    <row r="244" spans="1:421" ht="18.75" customHeight="1" x14ac:dyDescent="0.2">
      <c r="A244" s="196"/>
      <c r="B244" s="197"/>
      <c r="C244" s="198"/>
      <c r="D244" s="59" t="s">
        <v>19</v>
      </c>
      <c r="E244" s="146">
        <f t="shared" si="50"/>
        <v>0</v>
      </c>
      <c r="F244" s="25">
        <f t="shared" si="57"/>
        <v>0</v>
      </c>
      <c r="G244" s="25">
        <f t="shared" si="57"/>
        <v>0</v>
      </c>
      <c r="H244" s="25">
        <f t="shared" si="57"/>
        <v>0</v>
      </c>
      <c r="I244" s="25">
        <f t="shared" si="57"/>
        <v>0</v>
      </c>
      <c r="J244" s="25">
        <f t="shared" si="57"/>
        <v>0</v>
      </c>
      <c r="K244" s="41"/>
      <c r="L244" s="41"/>
      <c r="M244" s="41"/>
      <c r="N244" s="48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  <c r="CI244" s="10"/>
      <c r="CJ244" s="10"/>
      <c r="CK244" s="10"/>
      <c r="CL244" s="10"/>
      <c r="CM244" s="10"/>
      <c r="CN244" s="10"/>
      <c r="CO244" s="10"/>
      <c r="CP244" s="10"/>
      <c r="CQ244" s="10"/>
      <c r="CR244" s="10"/>
      <c r="CS244" s="10"/>
      <c r="CT244" s="10"/>
      <c r="CU244" s="10"/>
      <c r="CV244" s="10"/>
      <c r="CW244" s="10"/>
      <c r="CX244" s="10"/>
      <c r="CY244" s="10"/>
      <c r="CZ244" s="10"/>
      <c r="DA244" s="10"/>
      <c r="DB244" s="10"/>
      <c r="DC244" s="10"/>
      <c r="DD244" s="10"/>
      <c r="DE244" s="10"/>
      <c r="DF244" s="10"/>
      <c r="DG244" s="10"/>
      <c r="DH244" s="10"/>
      <c r="DI244" s="10"/>
      <c r="DJ244" s="10"/>
      <c r="DK244" s="10"/>
      <c r="DL244" s="10"/>
      <c r="DM244" s="10"/>
      <c r="DN244" s="10"/>
      <c r="DO244" s="10"/>
      <c r="DP244" s="10"/>
      <c r="DQ244" s="10"/>
      <c r="DR244" s="10"/>
      <c r="DS244" s="10"/>
      <c r="DT244" s="10"/>
      <c r="DU244" s="10"/>
      <c r="DV244" s="10"/>
      <c r="DW244" s="10"/>
      <c r="DX244" s="10"/>
      <c r="DY244" s="10"/>
      <c r="DZ244" s="10"/>
      <c r="EA244" s="10"/>
      <c r="EB244" s="10"/>
      <c r="EC244" s="10"/>
      <c r="ED244" s="10"/>
      <c r="EE244" s="10"/>
      <c r="EF244" s="10"/>
      <c r="EG244" s="10"/>
      <c r="EH244" s="10"/>
      <c r="EI244" s="10"/>
      <c r="EJ244" s="10"/>
      <c r="EK244" s="10"/>
      <c r="EL244" s="10"/>
      <c r="EM244" s="10"/>
      <c r="EN244" s="10"/>
      <c r="EO244" s="10"/>
      <c r="EP244" s="10"/>
      <c r="EQ244" s="10"/>
      <c r="ER244" s="10"/>
      <c r="ES244" s="10"/>
      <c r="ET244" s="10"/>
      <c r="EU244" s="10"/>
      <c r="EV244" s="10"/>
      <c r="EW244" s="10"/>
      <c r="EX244" s="10"/>
      <c r="EY244" s="10"/>
      <c r="EZ244" s="10"/>
      <c r="FA244" s="10"/>
      <c r="FB244" s="10"/>
      <c r="FC244" s="10"/>
      <c r="FD244" s="10"/>
      <c r="FE244" s="10"/>
      <c r="FF244" s="10"/>
      <c r="FG244" s="10"/>
      <c r="FH244" s="10"/>
      <c r="FI244" s="10"/>
      <c r="FJ244" s="10"/>
      <c r="FK244" s="10"/>
      <c r="FL244" s="10"/>
      <c r="FM244" s="10"/>
      <c r="FN244" s="10"/>
      <c r="FO244" s="10"/>
      <c r="FP244" s="10"/>
      <c r="FQ244" s="10"/>
      <c r="FR244" s="10"/>
      <c r="FS244" s="10"/>
      <c r="FT244" s="10"/>
      <c r="FU244" s="10"/>
      <c r="FV244" s="10"/>
      <c r="FW244" s="10"/>
      <c r="FX244" s="10"/>
      <c r="FY244" s="10"/>
      <c r="FZ244" s="10"/>
      <c r="GA244" s="10"/>
      <c r="GB244" s="10"/>
      <c r="GC244" s="10"/>
      <c r="GD244" s="10"/>
      <c r="GE244" s="10"/>
      <c r="GF244" s="10"/>
      <c r="GG244" s="10"/>
      <c r="GH244" s="10"/>
      <c r="GI244" s="10"/>
      <c r="GJ244" s="10"/>
      <c r="GK244" s="10"/>
      <c r="GL244" s="10"/>
      <c r="GM244" s="10"/>
      <c r="GN244" s="10"/>
      <c r="GO244" s="10"/>
      <c r="GP244" s="10"/>
      <c r="GQ244" s="10"/>
      <c r="GR244" s="10"/>
      <c r="GS244" s="10"/>
      <c r="GT244" s="10"/>
      <c r="GU244" s="10"/>
      <c r="GV244" s="10"/>
      <c r="GW244" s="10"/>
      <c r="GX244" s="10"/>
      <c r="GY244" s="10"/>
      <c r="GZ244" s="10"/>
      <c r="HA244" s="10"/>
      <c r="HB244" s="10"/>
      <c r="HC244" s="10"/>
      <c r="HD244" s="10"/>
      <c r="HE244" s="10"/>
      <c r="HF244" s="10"/>
      <c r="HG244" s="10"/>
      <c r="HH244" s="10"/>
      <c r="HI244" s="10"/>
      <c r="HJ244" s="10"/>
      <c r="HK244" s="10"/>
      <c r="HL244" s="10"/>
      <c r="HM244" s="10"/>
      <c r="HN244" s="10"/>
      <c r="HO244" s="10"/>
      <c r="HP244" s="10"/>
      <c r="HQ244" s="10"/>
      <c r="HR244" s="10"/>
      <c r="HS244" s="10"/>
      <c r="HT244" s="10"/>
      <c r="HU244" s="10"/>
      <c r="HV244" s="10"/>
      <c r="HW244" s="10"/>
      <c r="HX244" s="10"/>
      <c r="HY244" s="10"/>
      <c r="HZ244" s="10"/>
      <c r="IA244" s="10"/>
      <c r="IB244" s="10"/>
      <c r="IC244" s="10"/>
      <c r="ID244" s="10"/>
      <c r="IE244" s="10"/>
      <c r="IF244" s="10"/>
      <c r="IG244" s="10"/>
      <c r="IH244" s="10"/>
      <c r="II244" s="10"/>
      <c r="IJ244" s="10"/>
      <c r="IK244" s="10"/>
      <c r="IL244" s="10"/>
      <c r="IM244" s="10"/>
      <c r="IN244" s="10"/>
      <c r="IO244" s="10"/>
      <c r="IP244" s="10"/>
      <c r="IQ244" s="10"/>
      <c r="IR244" s="10"/>
      <c r="IS244" s="10"/>
      <c r="IT244" s="10"/>
      <c r="IU244" s="10"/>
      <c r="IV244" s="10"/>
      <c r="IW244" s="10"/>
      <c r="IX244" s="10"/>
      <c r="IY244" s="10"/>
      <c r="IZ244" s="10"/>
      <c r="JA244" s="10"/>
      <c r="JB244" s="10"/>
      <c r="JC244" s="10"/>
      <c r="JD244" s="10"/>
      <c r="JE244" s="10"/>
      <c r="JF244" s="10"/>
      <c r="JG244" s="10"/>
      <c r="JH244" s="10"/>
      <c r="JI244" s="10"/>
      <c r="JJ244" s="10"/>
      <c r="JK244" s="10"/>
      <c r="JL244" s="10"/>
      <c r="JM244" s="10"/>
      <c r="JN244" s="10"/>
      <c r="JO244" s="10"/>
      <c r="JP244" s="10"/>
      <c r="JQ244" s="10"/>
      <c r="JR244" s="10"/>
      <c r="JS244" s="10"/>
      <c r="JT244" s="10"/>
      <c r="JU244" s="10"/>
      <c r="JV244" s="10"/>
      <c r="JW244" s="10"/>
      <c r="JX244" s="10"/>
      <c r="JY244" s="10"/>
      <c r="JZ244" s="10"/>
      <c r="KA244" s="10"/>
      <c r="KB244" s="10"/>
      <c r="KC244" s="10"/>
      <c r="KD244" s="10"/>
      <c r="KE244" s="10"/>
      <c r="KF244" s="10"/>
      <c r="KG244" s="10"/>
      <c r="KH244" s="10"/>
      <c r="KI244" s="10"/>
      <c r="KJ244" s="10"/>
      <c r="KK244" s="10"/>
      <c r="KL244" s="10"/>
      <c r="KM244" s="10"/>
      <c r="KN244" s="10"/>
      <c r="KO244" s="10"/>
      <c r="KP244" s="10"/>
      <c r="KQ244" s="10"/>
      <c r="KR244" s="10"/>
      <c r="KS244" s="10"/>
      <c r="KT244" s="10"/>
      <c r="KU244" s="10"/>
      <c r="KV244" s="10"/>
      <c r="KW244" s="10"/>
      <c r="KX244" s="10"/>
      <c r="KY244" s="10"/>
      <c r="KZ244" s="10"/>
      <c r="LA244" s="10"/>
      <c r="LB244" s="10"/>
      <c r="LC244" s="10"/>
      <c r="LD244" s="10"/>
      <c r="LE244" s="10"/>
      <c r="LF244" s="10"/>
      <c r="LG244" s="10"/>
      <c r="LH244" s="10"/>
      <c r="LI244" s="10"/>
      <c r="LJ244" s="10"/>
      <c r="LK244" s="10"/>
      <c r="LL244" s="10"/>
      <c r="LM244" s="10"/>
      <c r="LN244" s="10"/>
      <c r="LO244" s="10"/>
      <c r="LP244" s="10"/>
      <c r="LQ244" s="10"/>
      <c r="LR244" s="10"/>
      <c r="LS244" s="10"/>
      <c r="LT244" s="10"/>
      <c r="LU244" s="10"/>
      <c r="LV244" s="10"/>
      <c r="LW244" s="10"/>
      <c r="LX244" s="10"/>
      <c r="LY244" s="10"/>
      <c r="LZ244" s="10"/>
      <c r="MA244" s="10"/>
      <c r="MB244" s="10"/>
      <c r="MC244" s="10"/>
      <c r="MD244" s="10"/>
      <c r="ME244" s="10"/>
      <c r="MF244" s="10"/>
      <c r="MG244" s="10"/>
      <c r="MH244" s="10"/>
      <c r="MI244" s="10"/>
      <c r="MJ244" s="10"/>
      <c r="MK244" s="10"/>
      <c r="ML244" s="10"/>
      <c r="MM244" s="10"/>
      <c r="MN244" s="10"/>
      <c r="MO244" s="10"/>
      <c r="MP244" s="10"/>
      <c r="MQ244" s="10"/>
      <c r="MR244" s="10"/>
      <c r="MS244" s="10"/>
      <c r="MT244" s="10"/>
      <c r="MU244" s="10"/>
      <c r="MV244" s="10"/>
      <c r="MW244" s="10"/>
      <c r="MX244" s="10"/>
      <c r="MY244" s="10"/>
      <c r="MZ244" s="10"/>
      <c r="NA244" s="10"/>
      <c r="NB244" s="10"/>
      <c r="NC244" s="10"/>
      <c r="ND244" s="10"/>
      <c r="NE244" s="10"/>
      <c r="NF244" s="10"/>
      <c r="NG244" s="10"/>
      <c r="NH244" s="10"/>
      <c r="NI244" s="10"/>
      <c r="NJ244" s="10"/>
      <c r="NK244" s="10"/>
      <c r="NL244" s="10"/>
      <c r="NM244" s="10"/>
      <c r="NN244" s="10"/>
      <c r="NO244" s="10"/>
      <c r="NP244" s="10"/>
      <c r="NQ244" s="10"/>
      <c r="NR244" s="10"/>
      <c r="NS244" s="10"/>
      <c r="NT244" s="10"/>
      <c r="NU244" s="10"/>
      <c r="NV244" s="10"/>
      <c r="NW244" s="10"/>
      <c r="NX244" s="10"/>
      <c r="NY244" s="10"/>
      <c r="NZ244" s="10"/>
      <c r="OA244" s="10"/>
      <c r="OB244" s="10"/>
      <c r="OC244" s="10"/>
      <c r="OD244" s="10"/>
      <c r="OE244" s="10"/>
      <c r="OF244" s="10"/>
      <c r="OG244" s="10"/>
      <c r="OH244" s="10"/>
      <c r="OI244" s="10"/>
      <c r="OJ244" s="10"/>
      <c r="OK244" s="10"/>
      <c r="OL244" s="10"/>
      <c r="OM244" s="10"/>
      <c r="ON244" s="10"/>
      <c r="OO244" s="10"/>
      <c r="OP244" s="10"/>
      <c r="OQ244" s="10"/>
      <c r="OR244" s="10"/>
      <c r="OS244" s="10"/>
      <c r="OT244" s="10"/>
      <c r="OU244" s="10"/>
      <c r="OV244" s="10"/>
      <c r="OW244" s="10"/>
      <c r="OX244" s="10"/>
      <c r="OY244" s="10"/>
      <c r="OZ244" s="10"/>
      <c r="PA244" s="10"/>
      <c r="PB244" s="10"/>
      <c r="PC244" s="10"/>
      <c r="PD244" s="10"/>
      <c r="PE244" s="10"/>
    </row>
    <row r="245" spans="1:421" ht="17.25" customHeight="1" x14ac:dyDescent="0.2">
      <c r="A245" s="199"/>
      <c r="B245" s="200"/>
      <c r="C245" s="201"/>
      <c r="D245" s="59" t="s">
        <v>7</v>
      </c>
      <c r="E245" s="146">
        <f t="shared" si="50"/>
        <v>5000</v>
      </c>
      <c r="F245" s="25">
        <f t="shared" si="57"/>
        <v>0</v>
      </c>
      <c r="G245" s="25">
        <f t="shared" si="57"/>
        <v>1000</v>
      </c>
      <c r="H245" s="25">
        <f t="shared" si="57"/>
        <v>2000</v>
      </c>
      <c r="I245" s="25">
        <f t="shared" si="57"/>
        <v>2000</v>
      </c>
      <c r="J245" s="25">
        <f t="shared" si="57"/>
        <v>0</v>
      </c>
      <c r="K245" s="24"/>
      <c r="L245" s="24"/>
      <c r="M245" s="24"/>
      <c r="N245" s="48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  <c r="CH245" s="10"/>
      <c r="CI245" s="10"/>
      <c r="CJ245" s="10"/>
      <c r="CK245" s="10"/>
      <c r="CL245" s="10"/>
      <c r="CM245" s="10"/>
      <c r="CN245" s="10"/>
      <c r="CO245" s="10"/>
      <c r="CP245" s="10"/>
      <c r="CQ245" s="10"/>
      <c r="CR245" s="10"/>
      <c r="CS245" s="10"/>
      <c r="CT245" s="10"/>
      <c r="CU245" s="10"/>
      <c r="CV245" s="10"/>
      <c r="CW245" s="10"/>
      <c r="CX245" s="10"/>
      <c r="CY245" s="10"/>
      <c r="CZ245" s="10"/>
      <c r="DA245" s="10"/>
      <c r="DB245" s="10"/>
      <c r="DC245" s="10"/>
      <c r="DD245" s="10"/>
      <c r="DE245" s="10"/>
      <c r="DF245" s="10"/>
      <c r="DG245" s="10"/>
      <c r="DH245" s="10"/>
      <c r="DI245" s="10"/>
      <c r="DJ245" s="10"/>
      <c r="DK245" s="10"/>
      <c r="DL245" s="10"/>
      <c r="DM245" s="10"/>
      <c r="DN245" s="10"/>
      <c r="DO245" s="10"/>
      <c r="DP245" s="10"/>
      <c r="DQ245" s="10"/>
      <c r="DR245" s="10"/>
      <c r="DS245" s="10"/>
      <c r="DT245" s="10"/>
      <c r="DU245" s="10"/>
      <c r="DV245" s="10"/>
      <c r="DW245" s="10"/>
      <c r="DX245" s="10"/>
      <c r="DY245" s="10"/>
      <c r="DZ245" s="10"/>
      <c r="EA245" s="10"/>
      <c r="EB245" s="10"/>
      <c r="EC245" s="10"/>
      <c r="ED245" s="10"/>
      <c r="EE245" s="10"/>
      <c r="EF245" s="10"/>
      <c r="EG245" s="10"/>
      <c r="EH245" s="10"/>
      <c r="EI245" s="10"/>
      <c r="EJ245" s="10"/>
      <c r="EK245" s="10"/>
      <c r="EL245" s="10"/>
      <c r="EM245" s="10"/>
      <c r="EN245" s="10"/>
      <c r="EO245" s="10"/>
      <c r="EP245" s="10"/>
      <c r="EQ245" s="10"/>
      <c r="ER245" s="10"/>
      <c r="ES245" s="10"/>
      <c r="ET245" s="10"/>
      <c r="EU245" s="10"/>
      <c r="EV245" s="10"/>
      <c r="EW245" s="10"/>
      <c r="EX245" s="10"/>
      <c r="EY245" s="10"/>
      <c r="EZ245" s="10"/>
      <c r="FA245" s="10"/>
      <c r="FB245" s="10"/>
      <c r="FC245" s="10"/>
      <c r="FD245" s="10"/>
      <c r="FE245" s="10"/>
      <c r="FF245" s="10"/>
      <c r="FG245" s="10"/>
      <c r="FH245" s="10"/>
      <c r="FI245" s="10"/>
      <c r="FJ245" s="10"/>
      <c r="FK245" s="10"/>
      <c r="FL245" s="10"/>
      <c r="FM245" s="10"/>
      <c r="FN245" s="10"/>
      <c r="FO245" s="10"/>
      <c r="FP245" s="10"/>
      <c r="FQ245" s="10"/>
      <c r="FR245" s="10"/>
      <c r="FS245" s="10"/>
      <c r="FT245" s="10"/>
      <c r="FU245" s="10"/>
      <c r="FV245" s="10"/>
      <c r="FW245" s="10"/>
      <c r="FX245" s="10"/>
      <c r="FY245" s="10"/>
      <c r="FZ245" s="10"/>
      <c r="GA245" s="10"/>
      <c r="GB245" s="10"/>
      <c r="GC245" s="10"/>
      <c r="GD245" s="10"/>
      <c r="GE245" s="10"/>
      <c r="GF245" s="10"/>
      <c r="GG245" s="10"/>
      <c r="GH245" s="10"/>
      <c r="GI245" s="10"/>
      <c r="GJ245" s="10"/>
      <c r="GK245" s="10"/>
      <c r="GL245" s="10"/>
      <c r="GM245" s="10"/>
      <c r="GN245" s="10"/>
      <c r="GO245" s="10"/>
      <c r="GP245" s="10"/>
      <c r="GQ245" s="10"/>
      <c r="GR245" s="10"/>
      <c r="GS245" s="10"/>
      <c r="GT245" s="10"/>
      <c r="GU245" s="10"/>
      <c r="GV245" s="10"/>
      <c r="GW245" s="10"/>
      <c r="GX245" s="10"/>
      <c r="GY245" s="10"/>
      <c r="GZ245" s="10"/>
      <c r="HA245" s="10"/>
      <c r="HB245" s="10"/>
      <c r="HC245" s="10"/>
      <c r="HD245" s="10"/>
      <c r="HE245" s="10"/>
      <c r="HF245" s="10"/>
      <c r="HG245" s="10"/>
      <c r="HH245" s="10"/>
      <c r="HI245" s="10"/>
      <c r="HJ245" s="10"/>
      <c r="HK245" s="10"/>
      <c r="HL245" s="10"/>
      <c r="HM245" s="10"/>
      <c r="HN245" s="10"/>
      <c r="HO245" s="10"/>
      <c r="HP245" s="10"/>
      <c r="HQ245" s="10"/>
      <c r="HR245" s="10"/>
      <c r="HS245" s="10"/>
      <c r="HT245" s="10"/>
      <c r="HU245" s="10"/>
      <c r="HV245" s="10"/>
      <c r="HW245" s="10"/>
      <c r="HX245" s="10"/>
      <c r="HY245" s="10"/>
      <c r="HZ245" s="10"/>
      <c r="IA245" s="10"/>
      <c r="IB245" s="10"/>
      <c r="IC245" s="10"/>
      <c r="ID245" s="10"/>
      <c r="IE245" s="10"/>
      <c r="IF245" s="10"/>
      <c r="IG245" s="10"/>
      <c r="IH245" s="10"/>
      <c r="II245" s="10"/>
      <c r="IJ245" s="10"/>
      <c r="IK245" s="10"/>
      <c r="IL245" s="10"/>
      <c r="IM245" s="10"/>
      <c r="IN245" s="10"/>
      <c r="IO245" s="10"/>
      <c r="IP245" s="10"/>
      <c r="IQ245" s="10"/>
      <c r="IR245" s="10"/>
      <c r="IS245" s="10"/>
      <c r="IT245" s="10"/>
      <c r="IU245" s="10"/>
      <c r="IV245" s="10"/>
      <c r="IW245" s="10"/>
      <c r="IX245" s="10"/>
      <c r="IY245" s="10"/>
      <c r="IZ245" s="10"/>
      <c r="JA245" s="10"/>
      <c r="JB245" s="10"/>
      <c r="JC245" s="10"/>
      <c r="JD245" s="10"/>
      <c r="JE245" s="10"/>
      <c r="JF245" s="10"/>
      <c r="JG245" s="10"/>
      <c r="JH245" s="10"/>
      <c r="JI245" s="10"/>
      <c r="JJ245" s="10"/>
      <c r="JK245" s="10"/>
      <c r="JL245" s="10"/>
      <c r="JM245" s="10"/>
      <c r="JN245" s="10"/>
      <c r="JO245" s="10"/>
      <c r="JP245" s="10"/>
      <c r="JQ245" s="10"/>
      <c r="JR245" s="10"/>
      <c r="JS245" s="10"/>
      <c r="JT245" s="10"/>
      <c r="JU245" s="10"/>
      <c r="JV245" s="10"/>
      <c r="JW245" s="10"/>
      <c r="JX245" s="10"/>
      <c r="JY245" s="10"/>
      <c r="JZ245" s="10"/>
      <c r="KA245" s="10"/>
      <c r="KB245" s="10"/>
      <c r="KC245" s="10"/>
      <c r="KD245" s="10"/>
      <c r="KE245" s="10"/>
      <c r="KF245" s="10"/>
      <c r="KG245" s="10"/>
      <c r="KH245" s="10"/>
      <c r="KI245" s="10"/>
      <c r="KJ245" s="10"/>
      <c r="KK245" s="10"/>
      <c r="KL245" s="10"/>
      <c r="KM245" s="10"/>
      <c r="KN245" s="10"/>
      <c r="KO245" s="10"/>
      <c r="KP245" s="10"/>
      <c r="KQ245" s="10"/>
      <c r="KR245" s="10"/>
      <c r="KS245" s="10"/>
      <c r="KT245" s="10"/>
      <c r="KU245" s="10"/>
      <c r="KV245" s="10"/>
      <c r="KW245" s="10"/>
      <c r="KX245" s="10"/>
      <c r="KY245" s="10"/>
      <c r="KZ245" s="10"/>
      <c r="LA245" s="10"/>
      <c r="LB245" s="10"/>
      <c r="LC245" s="10"/>
      <c r="LD245" s="10"/>
      <c r="LE245" s="10"/>
      <c r="LF245" s="10"/>
      <c r="LG245" s="10"/>
      <c r="LH245" s="10"/>
      <c r="LI245" s="10"/>
      <c r="LJ245" s="10"/>
      <c r="LK245" s="10"/>
      <c r="LL245" s="10"/>
      <c r="LM245" s="10"/>
      <c r="LN245" s="10"/>
      <c r="LO245" s="10"/>
      <c r="LP245" s="10"/>
      <c r="LQ245" s="10"/>
      <c r="LR245" s="10"/>
      <c r="LS245" s="10"/>
      <c r="LT245" s="10"/>
      <c r="LU245" s="10"/>
      <c r="LV245" s="10"/>
      <c r="LW245" s="10"/>
      <c r="LX245" s="10"/>
      <c r="LY245" s="10"/>
      <c r="LZ245" s="10"/>
      <c r="MA245" s="10"/>
      <c r="MB245" s="10"/>
      <c r="MC245" s="10"/>
      <c r="MD245" s="10"/>
      <c r="ME245" s="10"/>
      <c r="MF245" s="10"/>
      <c r="MG245" s="10"/>
      <c r="MH245" s="10"/>
      <c r="MI245" s="10"/>
      <c r="MJ245" s="10"/>
      <c r="MK245" s="10"/>
      <c r="ML245" s="10"/>
      <c r="MM245" s="10"/>
      <c r="MN245" s="10"/>
      <c r="MO245" s="10"/>
      <c r="MP245" s="10"/>
      <c r="MQ245" s="10"/>
      <c r="MR245" s="10"/>
      <c r="MS245" s="10"/>
      <c r="MT245" s="10"/>
      <c r="MU245" s="10"/>
      <c r="MV245" s="10"/>
      <c r="MW245" s="10"/>
      <c r="MX245" s="10"/>
      <c r="MY245" s="10"/>
      <c r="MZ245" s="10"/>
      <c r="NA245" s="10"/>
      <c r="NB245" s="10"/>
      <c r="NC245" s="10"/>
      <c r="ND245" s="10"/>
      <c r="NE245" s="10"/>
      <c r="NF245" s="10"/>
      <c r="NG245" s="10"/>
      <c r="NH245" s="10"/>
      <c r="NI245" s="10"/>
      <c r="NJ245" s="10"/>
      <c r="NK245" s="10"/>
      <c r="NL245" s="10"/>
      <c r="NM245" s="10"/>
      <c r="NN245" s="10"/>
      <c r="NO245" s="10"/>
      <c r="NP245" s="10"/>
      <c r="NQ245" s="10"/>
      <c r="NR245" s="10"/>
      <c r="NS245" s="10"/>
      <c r="NT245" s="10"/>
      <c r="NU245" s="10"/>
      <c r="NV245" s="10"/>
      <c r="NW245" s="10"/>
      <c r="NX245" s="10"/>
      <c r="NY245" s="10"/>
      <c r="NZ245" s="10"/>
      <c r="OA245" s="10"/>
      <c r="OB245" s="10"/>
      <c r="OC245" s="10"/>
      <c r="OD245" s="10"/>
      <c r="OE245" s="10"/>
      <c r="OF245" s="10"/>
      <c r="OG245" s="10"/>
      <c r="OH245" s="10"/>
      <c r="OI245" s="10"/>
      <c r="OJ245" s="10"/>
      <c r="OK245" s="10"/>
      <c r="OL245" s="10"/>
      <c r="OM245" s="10"/>
      <c r="ON245" s="10"/>
      <c r="OO245" s="10"/>
      <c r="OP245" s="10"/>
      <c r="OQ245" s="10"/>
      <c r="OR245" s="10"/>
      <c r="OS245" s="10"/>
      <c r="OT245" s="10"/>
      <c r="OU245" s="10"/>
      <c r="OV245" s="10"/>
      <c r="OW245" s="10"/>
      <c r="OX245" s="10"/>
      <c r="OY245" s="10"/>
      <c r="OZ245" s="10"/>
      <c r="PA245" s="10"/>
      <c r="PB245" s="10"/>
      <c r="PC245" s="10"/>
      <c r="PD245" s="10"/>
      <c r="PE245" s="10"/>
    </row>
    <row r="246" spans="1:421" s="10" customFormat="1" ht="19.5" customHeight="1" x14ac:dyDescent="0.2">
      <c r="A246" s="193" t="s">
        <v>156</v>
      </c>
      <c r="B246" s="194"/>
      <c r="C246" s="195"/>
      <c r="D246" s="58" t="s">
        <v>1</v>
      </c>
      <c r="E246" s="145">
        <f t="shared" ref="E246:E251" si="58">SUM(F246:J246)</f>
        <v>261459.72044999999</v>
      </c>
      <c r="F246" s="38">
        <f t="shared" ref="F246:I246" si="59">SUM(F247:F252)</f>
        <v>39711.89458</v>
      </c>
      <c r="G246" s="38">
        <f t="shared" si="59"/>
        <v>37053.237590000004</v>
      </c>
      <c r="H246" s="38">
        <f t="shared" si="59"/>
        <v>24472.913280000001</v>
      </c>
      <c r="I246" s="38">
        <f t="shared" si="59"/>
        <v>32044.334999999999</v>
      </c>
      <c r="J246" s="38">
        <f>SUM(J247:J252)</f>
        <v>128177.34</v>
      </c>
      <c r="K246" s="14"/>
      <c r="L246" s="14"/>
      <c r="M246" s="14"/>
      <c r="N246" s="5"/>
    </row>
    <row r="247" spans="1:421" s="10" customFormat="1" ht="20.25" customHeight="1" x14ac:dyDescent="0.2">
      <c r="A247" s="196"/>
      <c r="B247" s="197"/>
      <c r="C247" s="198"/>
      <c r="D247" s="59" t="s">
        <v>2</v>
      </c>
      <c r="E247" s="146">
        <f t="shared" si="58"/>
        <v>0</v>
      </c>
      <c r="F247" s="25">
        <f t="shared" ref="F247:J251" si="60">F167</f>
        <v>0</v>
      </c>
      <c r="G247" s="25">
        <f t="shared" si="60"/>
        <v>0</v>
      </c>
      <c r="H247" s="25">
        <f t="shared" si="60"/>
        <v>0</v>
      </c>
      <c r="I247" s="25">
        <f t="shared" si="60"/>
        <v>0</v>
      </c>
      <c r="J247" s="25">
        <f t="shared" si="60"/>
        <v>0</v>
      </c>
      <c r="K247" s="14"/>
      <c r="L247" s="14"/>
      <c r="M247" s="14"/>
      <c r="N247" s="5"/>
    </row>
    <row r="248" spans="1:421" s="10" customFormat="1" ht="27" customHeight="1" x14ac:dyDescent="0.2">
      <c r="A248" s="196"/>
      <c r="B248" s="197"/>
      <c r="C248" s="198"/>
      <c r="D248" s="59" t="s">
        <v>6</v>
      </c>
      <c r="E248" s="146">
        <f t="shared" si="58"/>
        <v>0</v>
      </c>
      <c r="F248" s="25">
        <f t="shared" si="60"/>
        <v>0</v>
      </c>
      <c r="G248" s="25">
        <f t="shared" si="60"/>
        <v>0</v>
      </c>
      <c r="H248" s="25">
        <f t="shared" si="60"/>
        <v>0</v>
      </c>
      <c r="I248" s="25">
        <f t="shared" si="60"/>
        <v>0</v>
      </c>
      <c r="J248" s="25">
        <f t="shared" si="60"/>
        <v>0</v>
      </c>
      <c r="K248" s="14"/>
      <c r="L248" s="14"/>
      <c r="M248" s="14"/>
      <c r="N248" s="5"/>
    </row>
    <row r="249" spans="1:421" s="10" customFormat="1" ht="17.25" customHeight="1" x14ac:dyDescent="0.2">
      <c r="A249" s="196"/>
      <c r="B249" s="197"/>
      <c r="C249" s="198"/>
      <c r="D249" s="59" t="s">
        <v>4</v>
      </c>
      <c r="E249" s="146">
        <f>SUM(F249:J249)</f>
        <v>200676.28216999999</v>
      </c>
      <c r="F249" s="25">
        <f>F134+F155+F141+F127+F48</f>
        <v>39711.89458</v>
      </c>
      <c r="G249" s="25">
        <f>G134+G155+G141+G127+G48</f>
        <v>36787.047590000002</v>
      </c>
      <c r="H249" s="25">
        <f>H134+H155+H141+H127+H48</f>
        <v>20000</v>
      </c>
      <c r="I249" s="25">
        <f>I134+I155+I141+I127+I48</f>
        <v>20000</v>
      </c>
      <c r="J249" s="25">
        <f>J134+J155+J141+J127+J48</f>
        <v>84177.34</v>
      </c>
      <c r="K249" s="14"/>
      <c r="L249" s="14"/>
      <c r="M249" s="14"/>
      <c r="N249" s="5"/>
    </row>
    <row r="250" spans="1:421" s="10" customFormat="1" ht="34.5" customHeight="1" x14ac:dyDescent="0.2">
      <c r="A250" s="196"/>
      <c r="B250" s="197"/>
      <c r="C250" s="198"/>
      <c r="D250" s="59" t="s">
        <v>18</v>
      </c>
      <c r="E250" s="146">
        <f t="shared" si="58"/>
        <v>0</v>
      </c>
      <c r="F250" s="25">
        <f t="shared" si="60"/>
        <v>0</v>
      </c>
      <c r="G250" s="25">
        <f t="shared" si="60"/>
        <v>0</v>
      </c>
      <c r="H250" s="25">
        <f t="shared" si="60"/>
        <v>0</v>
      </c>
      <c r="I250" s="25">
        <f t="shared" si="60"/>
        <v>0</v>
      </c>
      <c r="J250" s="25">
        <f t="shared" si="60"/>
        <v>0</v>
      </c>
      <c r="K250" s="14"/>
      <c r="L250" s="14"/>
      <c r="M250" s="14"/>
      <c r="N250" s="5"/>
    </row>
    <row r="251" spans="1:421" s="10" customFormat="1" ht="18.75" customHeight="1" x14ac:dyDescent="0.2">
      <c r="A251" s="196"/>
      <c r="B251" s="197"/>
      <c r="C251" s="198"/>
      <c r="D251" s="59" t="s">
        <v>19</v>
      </c>
      <c r="E251" s="146">
        <f t="shared" si="58"/>
        <v>0</v>
      </c>
      <c r="F251" s="25">
        <f t="shared" si="60"/>
        <v>0</v>
      </c>
      <c r="G251" s="25">
        <f t="shared" si="60"/>
        <v>0</v>
      </c>
      <c r="H251" s="25">
        <f t="shared" si="60"/>
        <v>0</v>
      </c>
      <c r="I251" s="25">
        <f t="shared" si="60"/>
        <v>0</v>
      </c>
      <c r="J251" s="25">
        <f t="shared" si="60"/>
        <v>0</v>
      </c>
      <c r="K251" s="41"/>
      <c r="L251" s="41"/>
      <c r="M251" s="41"/>
      <c r="N251" s="48"/>
    </row>
    <row r="252" spans="1:421" s="10" customFormat="1" ht="17.25" customHeight="1" x14ac:dyDescent="0.2">
      <c r="A252" s="199"/>
      <c r="B252" s="200"/>
      <c r="C252" s="201"/>
      <c r="D252" s="59" t="s">
        <v>7</v>
      </c>
      <c r="E252" s="146">
        <f>SUM(F252:J252)</f>
        <v>60783.438280000002</v>
      </c>
      <c r="F252" s="25">
        <f>F137+F158+F144+F130+F65</f>
        <v>0</v>
      </c>
      <c r="G252" s="25">
        <f>G137+G158+G144+G130+G65</f>
        <v>266.19</v>
      </c>
      <c r="H252" s="25">
        <f>H137+H158+H144+H130+H65</f>
        <v>4472.9132799999988</v>
      </c>
      <c r="I252" s="25">
        <f>I137+I158+I144+I130+I65</f>
        <v>12044.335000000001</v>
      </c>
      <c r="J252" s="25">
        <f>J137+J158+J144+J130+J65</f>
        <v>44000</v>
      </c>
      <c r="K252" s="24"/>
      <c r="L252" s="24"/>
      <c r="M252" s="24"/>
      <c r="N252" s="48"/>
    </row>
    <row r="253" spans="1:421" s="10" customFormat="1" ht="159.75" customHeight="1" x14ac:dyDescent="0.2">
      <c r="A253" s="183" t="s">
        <v>20</v>
      </c>
      <c r="B253" s="183"/>
      <c r="C253" s="183"/>
      <c r="D253" s="183"/>
      <c r="E253" s="183"/>
      <c r="F253" s="183"/>
      <c r="G253" s="183"/>
      <c r="H253" s="183"/>
      <c r="I253" s="183"/>
      <c r="J253" s="183"/>
      <c r="N253" s="15"/>
    </row>
    <row r="255" spans="1:421" ht="18.600000000000001" customHeight="1" x14ac:dyDescent="0.3"/>
    <row r="256" spans="1:421" ht="18.600000000000001" customHeight="1" x14ac:dyDescent="0.3"/>
    <row r="257" ht="17.45" customHeight="1" x14ac:dyDescent="0.3"/>
  </sheetData>
  <mergeCells count="71">
    <mergeCell ref="C109:C115"/>
    <mergeCell ref="A74:A115"/>
    <mergeCell ref="B74:B115"/>
    <mergeCell ref="C102:C108"/>
    <mergeCell ref="C88:C94"/>
    <mergeCell ref="C95:C101"/>
    <mergeCell ref="C81:C87"/>
    <mergeCell ref="C74:C80"/>
    <mergeCell ref="A1:J1"/>
    <mergeCell ref="A218:C224"/>
    <mergeCell ref="A2:M2"/>
    <mergeCell ref="A7:J7"/>
    <mergeCell ref="E5:E6"/>
    <mergeCell ref="E4:J4"/>
    <mergeCell ref="F5:J5"/>
    <mergeCell ref="A3:A6"/>
    <mergeCell ref="B3:B6"/>
    <mergeCell ref="C3:C6"/>
    <mergeCell ref="D3:D6"/>
    <mergeCell ref="E3:J3"/>
    <mergeCell ref="A9:J9"/>
    <mergeCell ref="A10:A16"/>
    <mergeCell ref="A8:J8"/>
    <mergeCell ref="B10:B16"/>
    <mergeCell ref="C10:C16"/>
    <mergeCell ref="B17:B23"/>
    <mergeCell ref="C31:C37"/>
    <mergeCell ref="C59:C65"/>
    <mergeCell ref="B59:B65"/>
    <mergeCell ref="C38:C44"/>
    <mergeCell ref="A59:A65"/>
    <mergeCell ref="A17:A23"/>
    <mergeCell ref="C17:C23"/>
    <mergeCell ref="A73:J73"/>
    <mergeCell ref="A66:C72"/>
    <mergeCell ref="C24:C30"/>
    <mergeCell ref="B24:B58"/>
    <mergeCell ref="A24:A58"/>
    <mergeCell ref="C52:C58"/>
    <mergeCell ref="C45:C51"/>
    <mergeCell ref="A253:J253"/>
    <mergeCell ref="A188:C194"/>
    <mergeCell ref="A232:C238"/>
    <mergeCell ref="A116:C122"/>
    <mergeCell ref="A180:J180"/>
    <mergeCell ref="A239:C245"/>
    <mergeCell ref="A211:C217"/>
    <mergeCell ref="A225:C231"/>
    <mergeCell ref="A210:J210"/>
    <mergeCell ref="A181:C187"/>
    <mergeCell ref="A173:C179"/>
    <mergeCell ref="A196:C202"/>
    <mergeCell ref="A203:C209"/>
    <mergeCell ref="A195:J195"/>
    <mergeCell ref="A123:J123"/>
    <mergeCell ref="A246:C252"/>
    <mergeCell ref="A166:C172"/>
    <mergeCell ref="B124:B130"/>
    <mergeCell ref="B138:B144"/>
    <mergeCell ref="B131:B137"/>
    <mergeCell ref="C124:C130"/>
    <mergeCell ref="C138:C144"/>
    <mergeCell ref="C159:C165"/>
    <mergeCell ref="C131:C137"/>
    <mergeCell ref="A138:A144"/>
    <mergeCell ref="C152:C158"/>
    <mergeCell ref="C145:C151"/>
    <mergeCell ref="B145:B165"/>
    <mergeCell ref="A145:A165"/>
    <mergeCell ref="A124:A130"/>
    <mergeCell ref="A131:A137"/>
  </mergeCells>
  <printOptions horizontalCentered="1"/>
  <pageMargins left="0.23622047244094491" right="0.23622047244094491" top="1.1417322834645669" bottom="0.74803149606299213" header="0.31496062992125984" footer="0.31496062992125984"/>
  <pageSetup paperSize="9" scale="49" fitToHeight="0" orientation="landscape" r:id="rId1"/>
  <headerFooter alignWithMargins="0"/>
  <rowBreaks count="7" manualBreakCount="7">
    <brk id="29" max="9" man="1"/>
    <brk id="58" max="9" man="1"/>
    <brk id="115" max="9" man="1"/>
    <brk id="144" max="9" man="1"/>
    <brk id="177" max="9" man="1"/>
    <brk id="210" max="9" man="1"/>
    <brk id="245" max="9" man="1"/>
  </rowBreaks>
  <ignoredErrors>
    <ignoredError sqref="G225:J225 H77:J77 H7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view="pageBreakPreview" topLeftCell="A17" zoomScale="70" zoomScaleNormal="60" zoomScaleSheetLayoutView="70" workbookViewId="0">
      <selection activeCell="E10" sqref="E10"/>
    </sheetView>
  </sheetViews>
  <sheetFormatPr defaultRowHeight="15.75" x14ac:dyDescent="0.25"/>
  <cols>
    <col min="1" max="1" width="16" style="18" customWidth="1"/>
    <col min="2" max="2" width="54.85546875" style="18" customWidth="1"/>
    <col min="3" max="3" width="63.85546875" style="18" customWidth="1"/>
    <col min="4" max="4" width="86.42578125" style="18" customWidth="1"/>
    <col min="5" max="5" width="72" style="1" customWidth="1"/>
    <col min="6" max="16384" width="9.140625" style="1"/>
  </cols>
  <sheetData>
    <row r="1" spans="1:4" hidden="1" x14ac:dyDescent="0.25"/>
    <row r="2" spans="1:4" x14ac:dyDescent="0.25">
      <c r="D2" s="19" t="s">
        <v>35</v>
      </c>
    </row>
    <row r="3" spans="1:4" x14ac:dyDescent="0.25">
      <c r="A3" s="19"/>
    </row>
    <row r="4" spans="1:4" ht="19.5" x14ac:dyDescent="0.25">
      <c r="A4" s="291" t="s">
        <v>31</v>
      </c>
      <c r="B4" s="291"/>
      <c r="C4" s="291"/>
      <c r="D4" s="291"/>
    </row>
    <row r="5" spans="1:4" x14ac:dyDescent="0.25">
      <c r="A5" s="20"/>
    </row>
    <row r="6" spans="1:4" x14ac:dyDescent="0.25">
      <c r="A6" s="292" t="s">
        <v>24</v>
      </c>
      <c r="B6" s="292" t="s">
        <v>32</v>
      </c>
      <c r="C6" s="292" t="s">
        <v>33</v>
      </c>
      <c r="D6" s="292" t="s">
        <v>34</v>
      </c>
    </row>
    <row r="7" spans="1:4" ht="7.5" customHeight="1" x14ac:dyDescent="0.25">
      <c r="A7" s="292"/>
      <c r="B7" s="292"/>
      <c r="C7" s="292"/>
      <c r="D7" s="292"/>
    </row>
    <row r="8" spans="1:4" ht="106.5" customHeight="1" x14ac:dyDescent="0.25">
      <c r="A8" s="292"/>
      <c r="B8" s="292"/>
      <c r="C8" s="292"/>
      <c r="D8" s="292"/>
    </row>
    <row r="9" spans="1:4" x14ac:dyDescent="0.25">
      <c r="A9" s="17">
        <v>1</v>
      </c>
      <c r="B9" s="17">
        <v>2</v>
      </c>
      <c r="C9" s="17">
        <v>3</v>
      </c>
      <c r="D9" s="17">
        <v>4</v>
      </c>
    </row>
    <row r="10" spans="1:4" ht="49.5" customHeight="1" x14ac:dyDescent="0.25">
      <c r="A10" s="287" t="s">
        <v>153</v>
      </c>
      <c r="B10" s="287"/>
      <c r="C10" s="287"/>
      <c r="D10" s="287"/>
    </row>
    <row r="11" spans="1:4" ht="52.5" customHeight="1" x14ac:dyDescent="0.25">
      <c r="A11" s="282" t="s">
        <v>36</v>
      </c>
      <c r="B11" s="282"/>
      <c r="C11" s="282"/>
      <c r="D11" s="282"/>
    </row>
    <row r="12" spans="1:4" ht="33" customHeight="1" x14ac:dyDescent="0.25">
      <c r="A12" s="287" t="s">
        <v>45</v>
      </c>
      <c r="B12" s="287"/>
      <c r="C12" s="287"/>
      <c r="D12" s="287"/>
    </row>
    <row r="13" spans="1:4" ht="147" customHeight="1" x14ac:dyDescent="0.25">
      <c r="A13" s="290" t="s">
        <v>25</v>
      </c>
      <c r="B13" s="283" t="s">
        <v>73</v>
      </c>
      <c r="C13" s="26" t="s">
        <v>47</v>
      </c>
      <c r="D13" s="26" t="s">
        <v>51</v>
      </c>
    </row>
    <row r="14" spans="1:4" ht="120" customHeight="1" x14ac:dyDescent="0.25">
      <c r="A14" s="284"/>
      <c r="B14" s="288"/>
      <c r="C14" s="26" t="s">
        <v>46</v>
      </c>
      <c r="D14" s="22"/>
    </row>
    <row r="15" spans="1:4" ht="215.25" customHeight="1" x14ac:dyDescent="0.25">
      <c r="A15" s="284"/>
      <c r="B15" s="288"/>
      <c r="C15" s="26" t="s">
        <v>57</v>
      </c>
      <c r="D15" s="21"/>
    </row>
    <row r="16" spans="1:4" s="7" customFormat="1" ht="153" customHeight="1" x14ac:dyDescent="0.25">
      <c r="A16" s="285"/>
      <c r="B16" s="289"/>
      <c r="C16" s="26" t="s">
        <v>37</v>
      </c>
      <c r="D16" s="13"/>
    </row>
    <row r="17" spans="1:6" s="7" customFormat="1" ht="193.5" customHeight="1" x14ac:dyDescent="0.25">
      <c r="A17" s="114" t="s">
        <v>26</v>
      </c>
      <c r="B17" s="115" t="s">
        <v>75</v>
      </c>
      <c r="C17" s="29" t="s">
        <v>38</v>
      </c>
      <c r="D17" s="28"/>
    </row>
    <row r="18" spans="1:6" s="7" customFormat="1" ht="334.5" customHeight="1" x14ac:dyDescent="0.25">
      <c r="A18" s="30" t="s">
        <v>27</v>
      </c>
      <c r="B18" s="32" t="s">
        <v>76</v>
      </c>
      <c r="C18" s="116" t="s">
        <v>39</v>
      </c>
      <c r="D18" s="155" t="s">
        <v>174</v>
      </c>
    </row>
    <row r="19" spans="1:6" s="7" customFormat="1" ht="402.75" customHeight="1" x14ac:dyDescent="0.25">
      <c r="A19" s="117" t="s">
        <v>56</v>
      </c>
      <c r="B19" s="117" t="s">
        <v>74</v>
      </c>
      <c r="C19" s="110" t="s">
        <v>58</v>
      </c>
      <c r="D19" s="111"/>
    </row>
    <row r="20" spans="1:6" s="18" customFormat="1" x14ac:dyDescent="0.25">
      <c r="A20" s="287" t="s">
        <v>17</v>
      </c>
      <c r="B20" s="287"/>
      <c r="C20" s="287"/>
      <c r="D20" s="287"/>
    </row>
    <row r="21" spans="1:6" ht="21" customHeight="1" x14ac:dyDescent="0.25">
      <c r="A21" s="287" t="s">
        <v>44</v>
      </c>
      <c r="B21" s="287"/>
      <c r="C21" s="287"/>
      <c r="D21" s="287"/>
    </row>
    <row r="22" spans="1:6" ht="167.25" customHeight="1" x14ac:dyDescent="0.25">
      <c r="A22" s="283" t="s">
        <v>28</v>
      </c>
      <c r="B22" s="283" t="s">
        <v>77</v>
      </c>
      <c r="C22" s="26" t="s">
        <v>40</v>
      </c>
      <c r="D22" s="104"/>
      <c r="E22" s="33"/>
    </row>
    <row r="23" spans="1:6" ht="93.75" customHeight="1" x14ac:dyDescent="0.25">
      <c r="A23" s="284"/>
      <c r="B23" s="284"/>
      <c r="C23" s="27" t="s">
        <v>41</v>
      </c>
      <c r="D23" s="107" t="s">
        <v>132</v>
      </c>
      <c r="E23" s="18"/>
    </row>
    <row r="24" spans="1:6" ht="261" customHeight="1" x14ac:dyDescent="0.25">
      <c r="A24" s="284"/>
      <c r="B24" s="284"/>
      <c r="C24" s="31" t="s">
        <v>42</v>
      </c>
      <c r="D24" s="106"/>
    </row>
    <row r="25" spans="1:6" ht="67.5" customHeight="1" x14ac:dyDescent="0.25">
      <c r="A25" s="285"/>
      <c r="B25" s="285"/>
      <c r="C25" s="26" t="s">
        <v>43</v>
      </c>
      <c r="D25" s="105"/>
    </row>
    <row r="26" spans="1:6" ht="25.5" customHeight="1" x14ac:dyDescent="0.25">
      <c r="A26" s="282" t="s">
        <v>146</v>
      </c>
      <c r="B26" s="282"/>
      <c r="C26" s="282"/>
      <c r="D26" s="282"/>
      <c r="E26" s="119"/>
      <c r="F26" s="119"/>
    </row>
    <row r="27" spans="1:6" x14ac:dyDescent="0.25">
      <c r="A27" s="282" t="s">
        <v>170</v>
      </c>
      <c r="B27" s="282"/>
      <c r="C27" s="282"/>
      <c r="D27" s="282"/>
      <c r="E27" s="119"/>
      <c r="F27" s="119"/>
    </row>
    <row r="28" spans="1:6" ht="20.25" customHeight="1" x14ac:dyDescent="0.25">
      <c r="A28" s="282" t="s">
        <v>154</v>
      </c>
      <c r="B28" s="282"/>
      <c r="C28" s="282"/>
      <c r="D28" s="282"/>
      <c r="E28" s="119"/>
      <c r="F28" s="119"/>
    </row>
    <row r="29" spans="1:6" ht="70.5" customHeight="1" x14ac:dyDescent="0.25">
      <c r="A29" s="121" t="s">
        <v>141</v>
      </c>
      <c r="B29" s="126" t="s">
        <v>147</v>
      </c>
      <c r="C29" s="26" t="s">
        <v>148</v>
      </c>
      <c r="D29" s="26" t="s">
        <v>83</v>
      </c>
      <c r="E29" s="119"/>
      <c r="F29" s="119"/>
    </row>
    <row r="30" spans="1:6" ht="73.5" customHeight="1" x14ac:dyDescent="0.25">
      <c r="A30" s="122" t="s">
        <v>142</v>
      </c>
      <c r="B30" s="127" t="s">
        <v>165</v>
      </c>
      <c r="C30" s="127" t="s">
        <v>173</v>
      </c>
      <c r="D30" s="26" t="s">
        <v>83</v>
      </c>
      <c r="E30" s="119"/>
      <c r="F30" s="119"/>
    </row>
    <row r="31" spans="1:6" ht="78.75" x14ac:dyDescent="0.25">
      <c r="A31" s="283" t="s">
        <v>143</v>
      </c>
      <c r="B31" s="279" t="s">
        <v>163</v>
      </c>
      <c r="C31" s="127" t="s">
        <v>149</v>
      </c>
      <c r="D31" s="26" t="s">
        <v>83</v>
      </c>
      <c r="E31" s="119"/>
      <c r="F31" s="119"/>
    </row>
    <row r="32" spans="1:6" ht="63.75" customHeight="1" x14ac:dyDescent="0.25">
      <c r="A32" s="286"/>
      <c r="B32" s="280"/>
      <c r="C32" s="132" t="s">
        <v>150</v>
      </c>
      <c r="D32" s="26" t="s">
        <v>83</v>
      </c>
      <c r="E32" s="119"/>
      <c r="F32" s="119"/>
    </row>
    <row r="33" spans="1:6" ht="72" customHeight="1" x14ac:dyDescent="0.25">
      <c r="A33" s="282" t="s">
        <v>144</v>
      </c>
      <c r="B33" s="281" t="s">
        <v>164</v>
      </c>
      <c r="C33" s="127" t="s">
        <v>151</v>
      </c>
      <c r="D33" s="26" t="s">
        <v>83</v>
      </c>
      <c r="E33" s="119"/>
      <c r="F33" s="119"/>
    </row>
    <row r="34" spans="1:6" ht="87.75" customHeight="1" x14ac:dyDescent="0.25">
      <c r="A34" s="282"/>
      <c r="B34" s="281"/>
      <c r="C34" s="127" t="s">
        <v>152</v>
      </c>
      <c r="D34" s="26" t="s">
        <v>83</v>
      </c>
      <c r="E34" s="119"/>
      <c r="F34" s="119"/>
    </row>
  </sheetData>
  <mergeCells count="21">
    <mergeCell ref="A11:D11"/>
    <mergeCell ref="A4:D4"/>
    <mergeCell ref="A6:A8"/>
    <mergeCell ref="A10:D10"/>
    <mergeCell ref="B6:B8"/>
    <mergeCell ref="C6:C8"/>
    <mergeCell ref="D6:D8"/>
    <mergeCell ref="A12:D12"/>
    <mergeCell ref="A20:D20"/>
    <mergeCell ref="A21:D21"/>
    <mergeCell ref="B13:B16"/>
    <mergeCell ref="A13:A16"/>
    <mergeCell ref="B31:B32"/>
    <mergeCell ref="B33:B34"/>
    <mergeCell ref="A33:A34"/>
    <mergeCell ref="B22:B25"/>
    <mergeCell ref="A22:A25"/>
    <mergeCell ref="A26:D26"/>
    <mergeCell ref="A27:D27"/>
    <mergeCell ref="A28:D28"/>
    <mergeCell ref="A31:A32"/>
  </mergeCells>
  <pageMargins left="0.7" right="0.7" top="0.75" bottom="0.75" header="0.3" footer="0.3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7"/>
  <sheetViews>
    <sheetView view="pageBreakPreview" zoomScale="69" zoomScaleNormal="100" zoomScaleSheetLayoutView="69" workbookViewId="0">
      <selection activeCell="R5" sqref="R5"/>
    </sheetView>
  </sheetViews>
  <sheetFormatPr defaultRowHeight="15" x14ac:dyDescent="0.2"/>
  <cols>
    <col min="1" max="1" width="5.5703125" style="88" customWidth="1"/>
    <col min="2" max="2" width="33.85546875" style="88" customWidth="1"/>
    <col min="3" max="3" width="17.42578125" style="88" customWidth="1"/>
    <col min="4" max="5" width="19.5703125" style="88" customWidth="1"/>
    <col min="6" max="6" width="13.140625" style="88" customWidth="1"/>
    <col min="7" max="7" width="18.28515625" style="88" customWidth="1"/>
    <col min="8" max="8" width="17.85546875" style="88" customWidth="1"/>
    <col min="9" max="9" width="15.28515625" style="88" customWidth="1"/>
    <col min="10" max="11" width="16.5703125" style="88" customWidth="1"/>
    <col min="12" max="12" width="19" style="88" hidden="1" customWidth="1"/>
    <col min="13" max="13" width="18.28515625" style="88" customWidth="1"/>
    <col min="14" max="14" width="19" style="88" customWidth="1"/>
    <col min="15" max="15" width="19.5703125" style="64" customWidth="1"/>
    <col min="16" max="16" width="14.85546875" style="64" customWidth="1"/>
    <col min="17" max="17" width="13" style="64" customWidth="1"/>
    <col min="18" max="256" width="9.140625" style="64"/>
    <col min="257" max="257" width="5.5703125" style="64" customWidth="1"/>
    <col min="258" max="258" width="33.85546875" style="64" customWidth="1"/>
    <col min="259" max="259" width="17.42578125" style="64" customWidth="1"/>
    <col min="260" max="261" width="19.5703125" style="64" customWidth="1"/>
    <col min="262" max="262" width="13.140625" style="64" customWidth="1"/>
    <col min="263" max="263" width="18.28515625" style="64" customWidth="1"/>
    <col min="264" max="264" width="17.85546875" style="64" customWidth="1"/>
    <col min="265" max="265" width="15.28515625" style="64" customWidth="1"/>
    <col min="266" max="267" width="16.5703125" style="64" customWidth="1"/>
    <col min="268" max="268" width="0" style="64" hidden="1" customWidth="1"/>
    <col min="269" max="269" width="18.28515625" style="64" customWidth="1"/>
    <col min="270" max="270" width="19" style="64" customWidth="1"/>
    <col min="271" max="271" width="19.5703125" style="64" customWidth="1"/>
    <col min="272" max="272" width="14.85546875" style="64" customWidth="1"/>
    <col min="273" max="273" width="13" style="64" customWidth="1"/>
    <col min="274" max="512" width="9.140625" style="64"/>
    <col min="513" max="513" width="5.5703125" style="64" customWidth="1"/>
    <col min="514" max="514" width="33.85546875" style="64" customWidth="1"/>
    <col min="515" max="515" width="17.42578125" style="64" customWidth="1"/>
    <col min="516" max="517" width="19.5703125" style="64" customWidth="1"/>
    <col min="518" max="518" width="13.140625" style="64" customWidth="1"/>
    <col min="519" max="519" width="18.28515625" style="64" customWidth="1"/>
    <col min="520" max="520" width="17.85546875" style="64" customWidth="1"/>
    <col min="521" max="521" width="15.28515625" style="64" customWidth="1"/>
    <col min="522" max="523" width="16.5703125" style="64" customWidth="1"/>
    <col min="524" max="524" width="0" style="64" hidden="1" customWidth="1"/>
    <col min="525" max="525" width="18.28515625" style="64" customWidth="1"/>
    <col min="526" max="526" width="19" style="64" customWidth="1"/>
    <col min="527" max="527" width="19.5703125" style="64" customWidth="1"/>
    <col min="528" max="528" width="14.85546875" style="64" customWidth="1"/>
    <col min="529" max="529" width="13" style="64" customWidth="1"/>
    <col min="530" max="768" width="9.140625" style="64"/>
    <col min="769" max="769" width="5.5703125" style="64" customWidth="1"/>
    <col min="770" max="770" width="33.85546875" style="64" customWidth="1"/>
    <col min="771" max="771" width="17.42578125" style="64" customWidth="1"/>
    <col min="772" max="773" width="19.5703125" style="64" customWidth="1"/>
    <col min="774" max="774" width="13.140625" style="64" customWidth="1"/>
    <col min="775" max="775" width="18.28515625" style="64" customWidth="1"/>
    <col min="776" max="776" width="17.85546875" style="64" customWidth="1"/>
    <col min="777" max="777" width="15.28515625" style="64" customWidth="1"/>
    <col min="778" max="779" width="16.5703125" style="64" customWidth="1"/>
    <col min="780" max="780" width="0" style="64" hidden="1" customWidth="1"/>
    <col min="781" max="781" width="18.28515625" style="64" customWidth="1"/>
    <col min="782" max="782" width="19" style="64" customWidth="1"/>
    <col min="783" max="783" width="19.5703125" style="64" customWidth="1"/>
    <col min="784" max="784" width="14.85546875" style="64" customWidth="1"/>
    <col min="785" max="785" width="13" style="64" customWidth="1"/>
    <col min="786" max="1024" width="9.140625" style="64"/>
    <col min="1025" max="1025" width="5.5703125" style="64" customWidth="1"/>
    <col min="1026" max="1026" width="33.85546875" style="64" customWidth="1"/>
    <col min="1027" max="1027" width="17.42578125" style="64" customWidth="1"/>
    <col min="1028" max="1029" width="19.5703125" style="64" customWidth="1"/>
    <col min="1030" max="1030" width="13.140625" style="64" customWidth="1"/>
    <col min="1031" max="1031" width="18.28515625" style="64" customWidth="1"/>
    <col min="1032" max="1032" width="17.85546875" style="64" customWidth="1"/>
    <col min="1033" max="1033" width="15.28515625" style="64" customWidth="1"/>
    <col min="1034" max="1035" width="16.5703125" style="64" customWidth="1"/>
    <col min="1036" max="1036" width="0" style="64" hidden="1" customWidth="1"/>
    <col min="1037" max="1037" width="18.28515625" style="64" customWidth="1"/>
    <col min="1038" max="1038" width="19" style="64" customWidth="1"/>
    <col min="1039" max="1039" width="19.5703125" style="64" customWidth="1"/>
    <col min="1040" max="1040" width="14.85546875" style="64" customWidth="1"/>
    <col min="1041" max="1041" width="13" style="64" customWidth="1"/>
    <col min="1042" max="1280" width="9.140625" style="64"/>
    <col min="1281" max="1281" width="5.5703125" style="64" customWidth="1"/>
    <col min="1282" max="1282" width="33.85546875" style="64" customWidth="1"/>
    <col min="1283" max="1283" width="17.42578125" style="64" customWidth="1"/>
    <col min="1284" max="1285" width="19.5703125" style="64" customWidth="1"/>
    <col min="1286" max="1286" width="13.140625" style="64" customWidth="1"/>
    <col min="1287" max="1287" width="18.28515625" style="64" customWidth="1"/>
    <col min="1288" max="1288" width="17.85546875" style="64" customWidth="1"/>
    <col min="1289" max="1289" width="15.28515625" style="64" customWidth="1"/>
    <col min="1290" max="1291" width="16.5703125" style="64" customWidth="1"/>
    <col min="1292" max="1292" width="0" style="64" hidden="1" customWidth="1"/>
    <col min="1293" max="1293" width="18.28515625" style="64" customWidth="1"/>
    <col min="1294" max="1294" width="19" style="64" customWidth="1"/>
    <col min="1295" max="1295" width="19.5703125" style="64" customWidth="1"/>
    <col min="1296" max="1296" width="14.85546875" style="64" customWidth="1"/>
    <col min="1297" max="1297" width="13" style="64" customWidth="1"/>
    <col min="1298" max="1536" width="9.140625" style="64"/>
    <col min="1537" max="1537" width="5.5703125" style="64" customWidth="1"/>
    <col min="1538" max="1538" width="33.85546875" style="64" customWidth="1"/>
    <col min="1539" max="1539" width="17.42578125" style="64" customWidth="1"/>
    <col min="1540" max="1541" width="19.5703125" style="64" customWidth="1"/>
    <col min="1542" max="1542" width="13.140625" style="64" customWidth="1"/>
    <col min="1543" max="1543" width="18.28515625" style="64" customWidth="1"/>
    <col min="1544" max="1544" width="17.85546875" style="64" customWidth="1"/>
    <col min="1545" max="1545" width="15.28515625" style="64" customWidth="1"/>
    <col min="1546" max="1547" width="16.5703125" style="64" customWidth="1"/>
    <col min="1548" max="1548" width="0" style="64" hidden="1" customWidth="1"/>
    <col min="1549" max="1549" width="18.28515625" style="64" customWidth="1"/>
    <col min="1550" max="1550" width="19" style="64" customWidth="1"/>
    <col min="1551" max="1551" width="19.5703125" style="64" customWidth="1"/>
    <col min="1552" max="1552" width="14.85546875" style="64" customWidth="1"/>
    <col min="1553" max="1553" width="13" style="64" customWidth="1"/>
    <col min="1554" max="1792" width="9.140625" style="64"/>
    <col min="1793" max="1793" width="5.5703125" style="64" customWidth="1"/>
    <col min="1794" max="1794" width="33.85546875" style="64" customWidth="1"/>
    <col min="1795" max="1795" width="17.42578125" style="64" customWidth="1"/>
    <col min="1796" max="1797" width="19.5703125" style="64" customWidth="1"/>
    <col min="1798" max="1798" width="13.140625" style="64" customWidth="1"/>
    <col min="1799" max="1799" width="18.28515625" style="64" customWidth="1"/>
    <col min="1800" max="1800" width="17.85546875" style="64" customWidth="1"/>
    <col min="1801" max="1801" width="15.28515625" style="64" customWidth="1"/>
    <col min="1802" max="1803" width="16.5703125" style="64" customWidth="1"/>
    <col min="1804" max="1804" width="0" style="64" hidden="1" customWidth="1"/>
    <col min="1805" max="1805" width="18.28515625" style="64" customWidth="1"/>
    <col min="1806" max="1806" width="19" style="64" customWidth="1"/>
    <col min="1807" max="1807" width="19.5703125" style="64" customWidth="1"/>
    <col min="1808" max="1808" width="14.85546875" style="64" customWidth="1"/>
    <col min="1809" max="1809" width="13" style="64" customWidth="1"/>
    <col min="1810" max="2048" width="9.140625" style="64"/>
    <col min="2049" max="2049" width="5.5703125" style="64" customWidth="1"/>
    <col min="2050" max="2050" width="33.85546875" style="64" customWidth="1"/>
    <col min="2051" max="2051" width="17.42578125" style="64" customWidth="1"/>
    <col min="2052" max="2053" width="19.5703125" style="64" customWidth="1"/>
    <col min="2054" max="2054" width="13.140625" style="64" customWidth="1"/>
    <col min="2055" max="2055" width="18.28515625" style="64" customWidth="1"/>
    <col min="2056" max="2056" width="17.85546875" style="64" customWidth="1"/>
    <col min="2057" max="2057" width="15.28515625" style="64" customWidth="1"/>
    <col min="2058" max="2059" width="16.5703125" style="64" customWidth="1"/>
    <col min="2060" max="2060" width="0" style="64" hidden="1" customWidth="1"/>
    <col min="2061" max="2061" width="18.28515625" style="64" customWidth="1"/>
    <col min="2062" max="2062" width="19" style="64" customWidth="1"/>
    <col min="2063" max="2063" width="19.5703125" style="64" customWidth="1"/>
    <col min="2064" max="2064" width="14.85546875" style="64" customWidth="1"/>
    <col min="2065" max="2065" width="13" style="64" customWidth="1"/>
    <col min="2066" max="2304" width="9.140625" style="64"/>
    <col min="2305" max="2305" width="5.5703125" style="64" customWidth="1"/>
    <col min="2306" max="2306" width="33.85546875" style="64" customWidth="1"/>
    <col min="2307" max="2307" width="17.42578125" style="64" customWidth="1"/>
    <col min="2308" max="2309" width="19.5703125" style="64" customWidth="1"/>
    <col min="2310" max="2310" width="13.140625" style="64" customWidth="1"/>
    <col min="2311" max="2311" width="18.28515625" style="64" customWidth="1"/>
    <col min="2312" max="2312" width="17.85546875" style="64" customWidth="1"/>
    <col min="2313" max="2313" width="15.28515625" style="64" customWidth="1"/>
    <col min="2314" max="2315" width="16.5703125" style="64" customWidth="1"/>
    <col min="2316" max="2316" width="0" style="64" hidden="1" customWidth="1"/>
    <col min="2317" max="2317" width="18.28515625" style="64" customWidth="1"/>
    <col min="2318" max="2318" width="19" style="64" customWidth="1"/>
    <col min="2319" max="2319" width="19.5703125" style="64" customWidth="1"/>
    <col min="2320" max="2320" width="14.85546875" style="64" customWidth="1"/>
    <col min="2321" max="2321" width="13" style="64" customWidth="1"/>
    <col min="2322" max="2560" width="9.140625" style="64"/>
    <col min="2561" max="2561" width="5.5703125" style="64" customWidth="1"/>
    <col min="2562" max="2562" width="33.85546875" style="64" customWidth="1"/>
    <col min="2563" max="2563" width="17.42578125" style="64" customWidth="1"/>
    <col min="2564" max="2565" width="19.5703125" style="64" customWidth="1"/>
    <col min="2566" max="2566" width="13.140625" style="64" customWidth="1"/>
    <col min="2567" max="2567" width="18.28515625" style="64" customWidth="1"/>
    <col min="2568" max="2568" width="17.85546875" style="64" customWidth="1"/>
    <col min="2569" max="2569" width="15.28515625" style="64" customWidth="1"/>
    <col min="2570" max="2571" width="16.5703125" style="64" customWidth="1"/>
    <col min="2572" max="2572" width="0" style="64" hidden="1" customWidth="1"/>
    <col min="2573" max="2573" width="18.28515625" style="64" customWidth="1"/>
    <col min="2574" max="2574" width="19" style="64" customWidth="1"/>
    <col min="2575" max="2575" width="19.5703125" style="64" customWidth="1"/>
    <col min="2576" max="2576" width="14.85546875" style="64" customWidth="1"/>
    <col min="2577" max="2577" width="13" style="64" customWidth="1"/>
    <col min="2578" max="2816" width="9.140625" style="64"/>
    <col min="2817" max="2817" width="5.5703125" style="64" customWidth="1"/>
    <col min="2818" max="2818" width="33.85546875" style="64" customWidth="1"/>
    <col min="2819" max="2819" width="17.42578125" style="64" customWidth="1"/>
    <col min="2820" max="2821" width="19.5703125" style="64" customWidth="1"/>
    <col min="2822" max="2822" width="13.140625" style="64" customWidth="1"/>
    <col min="2823" max="2823" width="18.28515625" style="64" customWidth="1"/>
    <col min="2824" max="2824" width="17.85546875" style="64" customWidth="1"/>
    <col min="2825" max="2825" width="15.28515625" style="64" customWidth="1"/>
    <col min="2826" max="2827" width="16.5703125" style="64" customWidth="1"/>
    <col min="2828" max="2828" width="0" style="64" hidden="1" customWidth="1"/>
    <col min="2829" max="2829" width="18.28515625" style="64" customWidth="1"/>
    <col min="2830" max="2830" width="19" style="64" customWidth="1"/>
    <col min="2831" max="2831" width="19.5703125" style="64" customWidth="1"/>
    <col min="2832" max="2832" width="14.85546875" style="64" customWidth="1"/>
    <col min="2833" max="2833" width="13" style="64" customWidth="1"/>
    <col min="2834" max="3072" width="9.140625" style="64"/>
    <col min="3073" max="3073" width="5.5703125" style="64" customWidth="1"/>
    <col min="3074" max="3074" width="33.85546875" style="64" customWidth="1"/>
    <col min="3075" max="3075" width="17.42578125" style="64" customWidth="1"/>
    <col min="3076" max="3077" width="19.5703125" style="64" customWidth="1"/>
    <col min="3078" max="3078" width="13.140625" style="64" customWidth="1"/>
    <col min="3079" max="3079" width="18.28515625" style="64" customWidth="1"/>
    <col min="3080" max="3080" width="17.85546875" style="64" customWidth="1"/>
    <col min="3081" max="3081" width="15.28515625" style="64" customWidth="1"/>
    <col min="3082" max="3083" width="16.5703125" style="64" customWidth="1"/>
    <col min="3084" max="3084" width="0" style="64" hidden="1" customWidth="1"/>
    <col min="3085" max="3085" width="18.28515625" style="64" customWidth="1"/>
    <col min="3086" max="3086" width="19" style="64" customWidth="1"/>
    <col min="3087" max="3087" width="19.5703125" style="64" customWidth="1"/>
    <col min="3088" max="3088" width="14.85546875" style="64" customWidth="1"/>
    <col min="3089" max="3089" width="13" style="64" customWidth="1"/>
    <col min="3090" max="3328" width="9.140625" style="64"/>
    <col min="3329" max="3329" width="5.5703125" style="64" customWidth="1"/>
    <col min="3330" max="3330" width="33.85546875" style="64" customWidth="1"/>
    <col min="3331" max="3331" width="17.42578125" style="64" customWidth="1"/>
    <col min="3332" max="3333" width="19.5703125" style="64" customWidth="1"/>
    <col min="3334" max="3334" width="13.140625" style="64" customWidth="1"/>
    <col min="3335" max="3335" width="18.28515625" style="64" customWidth="1"/>
    <col min="3336" max="3336" width="17.85546875" style="64" customWidth="1"/>
    <col min="3337" max="3337" width="15.28515625" style="64" customWidth="1"/>
    <col min="3338" max="3339" width="16.5703125" style="64" customWidth="1"/>
    <col min="3340" max="3340" width="0" style="64" hidden="1" customWidth="1"/>
    <col min="3341" max="3341" width="18.28515625" style="64" customWidth="1"/>
    <col min="3342" max="3342" width="19" style="64" customWidth="1"/>
    <col min="3343" max="3343" width="19.5703125" style="64" customWidth="1"/>
    <col min="3344" max="3344" width="14.85546875" style="64" customWidth="1"/>
    <col min="3345" max="3345" width="13" style="64" customWidth="1"/>
    <col min="3346" max="3584" width="9.140625" style="64"/>
    <col min="3585" max="3585" width="5.5703125" style="64" customWidth="1"/>
    <col min="3586" max="3586" width="33.85546875" style="64" customWidth="1"/>
    <col min="3587" max="3587" width="17.42578125" style="64" customWidth="1"/>
    <col min="3588" max="3589" width="19.5703125" style="64" customWidth="1"/>
    <col min="3590" max="3590" width="13.140625" style="64" customWidth="1"/>
    <col min="3591" max="3591" width="18.28515625" style="64" customWidth="1"/>
    <col min="3592" max="3592" width="17.85546875" style="64" customWidth="1"/>
    <col min="3593" max="3593" width="15.28515625" style="64" customWidth="1"/>
    <col min="3594" max="3595" width="16.5703125" style="64" customWidth="1"/>
    <col min="3596" max="3596" width="0" style="64" hidden="1" customWidth="1"/>
    <col min="3597" max="3597" width="18.28515625" style="64" customWidth="1"/>
    <col min="3598" max="3598" width="19" style="64" customWidth="1"/>
    <col min="3599" max="3599" width="19.5703125" style="64" customWidth="1"/>
    <col min="3600" max="3600" width="14.85546875" style="64" customWidth="1"/>
    <col min="3601" max="3601" width="13" style="64" customWidth="1"/>
    <col min="3602" max="3840" width="9.140625" style="64"/>
    <col min="3841" max="3841" width="5.5703125" style="64" customWidth="1"/>
    <col min="3842" max="3842" width="33.85546875" style="64" customWidth="1"/>
    <col min="3843" max="3843" width="17.42578125" style="64" customWidth="1"/>
    <col min="3844" max="3845" width="19.5703125" style="64" customWidth="1"/>
    <col min="3846" max="3846" width="13.140625" style="64" customWidth="1"/>
    <col min="3847" max="3847" width="18.28515625" style="64" customWidth="1"/>
    <col min="3848" max="3848" width="17.85546875" style="64" customWidth="1"/>
    <col min="3849" max="3849" width="15.28515625" style="64" customWidth="1"/>
    <col min="3850" max="3851" width="16.5703125" style="64" customWidth="1"/>
    <col min="3852" max="3852" width="0" style="64" hidden="1" customWidth="1"/>
    <col min="3853" max="3853" width="18.28515625" style="64" customWidth="1"/>
    <col min="3854" max="3854" width="19" style="64" customWidth="1"/>
    <col min="3855" max="3855" width="19.5703125" style="64" customWidth="1"/>
    <col min="3856" max="3856" width="14.85546875" style="64" customWidth="1"/>
    <col min="3857" max="3857" width="13" style="64" customWidth="1"/>
    <col min="3858" max="4096" width="9.140625" style="64"/>
    <col min="4097" max="4097" width="5.5703125" style="64" customWidth="1"/>
    <col min="4098" max="4098" width="33.85546875" style="64" customWidth="1"/>
    <col min="4099" max="4099" width="17.42578125" style="64" customWidth="1"/>
    <col min="4100" max="4101" width="19.5703125" style="64" customWidth="1"/>
    <col min="4102" max="4102" width="13.140625" style="64" customWidth="1"/>
    <col min="4103" max="4103" width="18.28515625" style="64" customWidth="1"/>
    <col min="4104" max="4104" width="17.85546875" style="64" customWidth="1"/>
    <col min="4105" max="4105" width="15.28515625" style="64" customWidth="1"/>
    <col min="4106" max="4107" width="16.5703125" style="64" customWidth="1"/>
    <col min="4108" max="4108" width="0" style="64" hidden="1" customWidth="1"/>
    <col min="4109" max="4109" width="18.28515625" style="64" customWidth="1"/>
    <col min="4110" max="4110" width="19" style="64" customWidth="1"/>
    <col min="4111" max="4111" width="19.5703125" style="64" customWidth="1"/>
    <col min="4112" max="4112" width="14.85546875" style="64" customWidth="1"/>
    <col min="4113" max="4113" width="13" style="64" customWidth="1"/>
    <col min="4114" max="4352" width="9.140625" style="64"/>
    <col min="4353" max="4353" width="5.5703125" style="64" customWidth="1"/>
    <col min="4354" max="4354" width="33.85546875" style="64" customWidth="1"/>
    <col min="4355" max="4355" width="17.42578125" style="64" customWidth="1"/>
    <col min="4356" max="4357" width="19.5703125" style="64" customWidth="1"/>
    <col min="4358" max="4358" width="13.140625" style="64" customWidth="1"/>
    <col min="4359" max="4359" width="18.28515625" style="64" customWidth="1"/>
    <col min="4360" max="4360" width="17.85546875" style="64" customWidth="1"/>
    <col min="4361" max="4361" width="15.28515625" style="64" customWidth="1"/>
    <col min="4362" max="4363" width="16.5703125" style="64" customWidth="1"/>
    <col min="4364" max="4364" width="0" style="64" hidden="1" customWidth="1"/>
    <col min="4365" max="4365" width="18.28515625" style="64" customWidth="1"/>
    <col min="4366" max="4366" width="19" style="64" customWidth="1"/>
    <col min="4367" max="4367" width="19.5703125" style="64" customWidth="1"/>
    <col min="4368" max="4368" width="14.85546875" style="64" customWidth="1"/>
    <col min="4369" max="4369" width="13" style="64" customWidth="1"/>
    <col min="4370" max="4608" width="9.140625" style="64"/>
    <col min="4609" max="4609" width="5.5703125" style="64" customWidth="1"/>
    <col min="4610" max="4610" width="33.85546875" style="64" customWidth="1"/>
    <col min="4611" max="4611" width="17.42578125" style="64" customWidth="1"/>
    <col min="4612" max="4613" width="19.5703125" style="64" customWidth="1"/>
    <col min="4614" max="4614" width="13.140625" style="64" customWidth="1"/>
    <col min="4615" max="4615" width="18.28515625" style="64" customWidth="1"/>
    <col min="4616" max="4616" width="17.85546875" style="64" customWidth="1"/>
    <col min="4617" max="4617" width="15.28515625" style="64" customWidth="1"/>
    <col min="4618" max="4619" width="16.5703125" style="64" customWidth="1"/>
    <col min="4620" max="4620" width="0" style="64" hidden="1" customWidth="1"/>
    <col min="4621" max="4621" width="18.28515625" style="64" customWidth="1"/>
    <col min="4622" max="4622" width="19" style="64" customWidth="1"/>
    <col min="4623" max="4623" width="19.5703125" style="64" customWidth="1"/>
    <col min="4624" max="4624" width="14.85546875" style="64" customWidth="1"/>
    <col min="4625" max="4625" width="13" style="64" customWidth="1"/>
    <col min="4626" max="4864" width="9.140625" style="64"/>
    <col min="4865" max="4865" width="5.5703125" style="64" customWidth="1"/>
    <col min="4866" max="4866" width="33.85546875" style="64" customWidth="1"/>
    <col min="4867" max="4867" width="17.42578125" style="64" customWidth="1"/>
    <col min="4868" max="4869" width="19.5703125" style="64" customWidth="1"/>
    <col min="4870" max="4870" width="13.140625" style="64" customWidth="1"/>
    <col min="4871" max="4871" width="18.28515625" style="64" customWidth="1"/>
    <col min="4872" max="4872" width="17.85546875" style="64" customWidth="1"/>
    <col min="4873" max="4873" width="15.28515625" style="64" customWidth="1"/>
    <col min="4874" max="4875" width="16.5703125" style="64" customWidth="1"/>
    <col min="4876" max="4876" width="0" style="64" hidden="1" customWidth="1"/>
    <col min="4877" max="4877" width="18.28515625" style="64" customWidth="1"/>
    <col min="4878" max="4878" width="19" style="64" customWidth="1"/>
    <col min="4879" max="4879" width="19.5703125" style="64" customWidth="1"/>
    <col min="4880" max="4880" width="14.85546875" style="64" customWidth="1"/>
    <col min="4881" max="4881" width="13" style="64" customWidth="1"/>
    <col min="4882" max="5120" width="9.140625" style="64"/>
    <col min="5121" max="5121" width="5.5703125" style="64" customWidth="1"/>
    <col min="5122" max="5122" width="33.85546875" style="64" customWidth="1"/>
    <col min="5123" max="5123" width="17.42578125" style="64" customWidth="1"/>
    <col min="5124" max="5125" width="19.5703125" style="64" customWidth="1"/>
    <col min="5126" max="5126" width="13.140625" style="64" customWidth="1"/>
    <col min="5127" max="5127" width="18.28515625" style="64" customWidth="1"/>
    <col min="5128" max="5128" width="17.85546875" style="64" customWidth="1"/>
    <col min="5129" max="5129" width="15.28515625" style="64" customWidth="1"/>
    <col min="5130" max="5131" width="16.5703125" style="64" customWidth="1"/>
    <col min="5132" max="5132" width="0" style="64" hidden="1" customWidth="1"/>
    <col min="5133" max="5133" width="18.28515625" style="64" customWidth="1"/>
    <col min="5134" max="5134" width="19" style="64" customWidth="1"/>
    <col min="5135" max="5135" width="19.5703125" style="64" customWidth="1"/>
    <col min="5136" max="5136" width="14.85546875" style="64" customWidth="1"/>
    <col min="5137" max="5137" width="13" style="64" customWidth="1"/>
    <col min="5138" max="5376" width="9.140625" style="64"/>
    <col min="5377" max="5377" width="5.5703125" style="64" customWidth="1"/>
    <col min="5378" max="5378" width="33.85546875" style="64" customWidth="1"/>
    <col min="5379" max="5379" width="17.42578125" style="64" customWidth="1"/>
    <col min="5380" max="5381" width="19.5703125" style="64" customWidth="1"/>
    <col min="5382" max="5382" width="13.140625" style="64" customWidth="1"/>
    <col min="5383" max="5383" width="18.28515625" style="64" customWidth="1"/>
    <col min="5384" max="5384" width="17.85546875" style="64" customWidth="1"/>
    <col min="5385" max="5385" width="15.28515625" style="64" customWidth="1"/>
    <col min="5386" max="5387" width="16.5703125" style="64" customWidth="1"/>
    <col min="5388" max="5388" width="0" style="64" hidden="1" customWidth="1"/>
    <col min="5389" max="5389" width="18.28515625" style="64" customWidth="1"/>
    <col min="5390" max="5390" width="19" style="64" customWidth="1"/>
    <col min="5391" max="5391" width="19.5703125" style="64" customWidth="1"/>
    <col min="5392" max="5392" width="14.85546875" style="64" customWidth="1"/>
    <col min="5393" max="5393" width="13" style="64" customWidth="1"/>
    <col min="5394" max="5632" width="9.140625" style="64"/>
    <col min="5633" max="5633" width="5.5703125" style="64" customWidth="1"/>
    <col min="5634" max="5634" width="33.85546875" style="64" customWidth="1"/>
    <col min="5635" max="5635" width="17.42578125" style="64" customWidth="1"/>
    <col min="5636" max="5637" width="19.5703125" style="64" customWidth="1"/>
    <col min="5638" max="5638" width="13.140625" style="64" customWidth="1"/>
    <col min="5639" max="5639" width="18.28515625" style="64" customWidth="1"/>
    <col min="5640" max="5640" width="17.85546875" style="64" customWidth="1"/>
    <col min="5641" max="5641" width="15.28515625" style="64" customWidth="1"/>
    <col min="5642" max="5643" width="16.5703125" style="64" customWidth="1"/>
    <col min="5644" max="5644" width="0" style="64" hidden="1" customWidth="1"/>
    <col min="5645" max="5645" width="18.28515625" style="64" customWidth="1"/>
    <col min="5646" max="5646" width="19" style="64" customWidth="1"/>
    <col min="5647" max="5647" width="19.5703125" style="64" customWidth="1"/>
    <col min="5648" max="5648" width="14.85546875" style="64" customWidth="1"/>
    <col min="5649" max="5649" width="13" style="64" customWidth="1"/>
    <col min="5650" max="5888" width="9.140625" style="64"/>
    <col min="5889" max="5889" width="5.5703125" style="64" customWidth="1"/>
    <col min="5890" max="5890" width="33.85546875" style="64" customWidth="1"/>
    <col min="5891" max="5891" width="17.42578125" style="64" customWidth="1"/>
    <col min="5892" max="5893" width="19.5703125" style="64" customWidth="1"/>
    <col min="5894" max="5894" width="13.140625" style="64" customWidth="1"/>
    <col min="5895" max="5895" width="18.28515625" style="64" customWidth="1"/>
    <col min="5896" max="5896" width="17.85546875" style="64" customWidth="1"/>
    <col min="5897" max="5897" width="15.28515625" style="64" customWidth="1"/>
    <col min="5898" max="5899" width="16.5703125" style="64" customWidth="1"/>
    <col min="5900" max="5900" width="0" style="64" hidden="1" customWidth="1"/>
    <col min="5901" max="5901" width="18.28515625" style="64" customWidth="1"/>
    <col min="5902" max="5902" width="19" style="64" customWidth="1"/>
    <col min="5903" max="5903" width="19.5703125" style="64" customWidth="1"/>
    <col min="5904" max="5904" width="14.85546875" style="64" customWidth="1"/>
    <col min="5905" max="5905" width="13" style="64" customWidth="1"/>
    <col min="5906" max="6144" width="9.140625" style="64"/>
    <col min="6145" max="6145" width="5.5703125" style="64" customWidth="1"/>
    <col min="6146" max="6146" width="33.85546875" style="64" customWidth="1"/>
    <col min="6147" max="6147" width="17.42578125" style="64" customWidth="1"/>
    <col min="6148" max="6149" width="19.5703125" style="64" customWidth="1"/>
    <col min="6150" max="6150" width="13.140625" style="64" customWidth="1"/>
    <col min="6151" max="6151" width="18.28515625" style="64" customWidth="1"/>
    <col min="6152" max="6152" width="17.85546875" style="64" customWidth="1"/>
    <col min="6153" max="6153" width="15.28515625" style="64" customWidth="1"/>
    <col min="6154" max="6155" width="16.5703125" style="64" customWidth="1"/>
    <col min="6156" max="6156" width="0" style="64" hidden="1" customWidth="1"/>
    <col min="6157" max="6157" width="18.28515625" style="64" customWidth="1"/>
    <col min="6158" max="6158" width="19" style="64" customWidth="1"/>
    <col min="6159" max="6159" width="19.5703125" style="64" customWidth="1"/>
    <col min="6160" max="6160" width="14.85546875" style="64" customWidth="1"/>
    <col min="6161" max="6161" width="13" style="64" customWidth="1"/>
    <col min="6162" max="6400" width="9.140625" style="64"/>
    <col min="6401" max="6401" width="5.5703125" style="64" customWidth="1"/>
    <col min="6402" max="6402" width="33.85546875" style="64" customWidth="1"/>
    <col min="6403" max="6403" width="17.42578125" style="64" customWidth="1"/>
    <col min="6404" max="6405" width="19.5703125" style="64" customWidth="1"/>
    <col min="6406" max="6406" width="13.140625" style="64" customWidth="1"/>
    <col min="6407" max="6407" width="18.28515625" style="64" customWidth="1"/>
    <col min="6408" max="6408" width="17.85546875" style="64" customWidth="1"/>
    <col min="6409" max="6409" width="15.28515625" style="64" customWidth="1"/>
    <col min="6410" max="6411" width="16.5703125" style="64" customWidth="1"/>
    <col min="6412" max="6412" width="0" style="64" hidden="1" customWidth="1"/>
    <col min="6413" max="6413" width="18.28515625" style="64" customWidth="1"/>
    <col min="6414" max="6414" width="19" style="64" customWidth="1"/>
    <col min="6415" max="6415" width="19.5703125" style="64" customWidth="1"/>
    <col min="6416" max="6416" width="14.85546875" style="64" customWidth="1"/>
    <col min="6417" max="6417" width="13" style="64" customWidth="1"/>
    <col min="6418" max="6656" width="9.140625" style="64"/>
    <col min="6657" max="6657" width="5.5703125" style="64" customWidth="1"/>
    <col min="6658" max="6658" width="33.85546875" style="64" customWidth="1"/>
    <col min="6659" max="6659" width="17.42578125" style="64" customWidth="1"/>
    <col min="6660" max="6661" width="19.5703125" style="64" customWidth="1"/>
    <col min="6662" max="6662" width="13.140625" style="64" customWidth="1"/>
    <col min="6663" max="6663" width="18.28515625" style="64" customWidth="1"/>
    <col min="6664" max="6664" width="17.85546875" style="64" customWidth="1"/>
    <col min="6665" max="6665" width="15.28515625" style="64" customWidth="1"/>
    <col min="6666" max="6667" width="16.5703125" style="64" customWidth="1"/>
    <col min="6668" max="6668" width="0" style="64" hidden="1" customWidth="1"/>
    <col min="6669" max="6669" width="18.28515625" style="64" customWidth="1"/>
    <col min="6670" max="6670" width="19" style="64" customWidth="1"/>
    <col min="6671" max="6671" width="19.5703125" style="64" customWidth="1"/>
    <col min="6672" max="6672" width="14.85546875" style="64" customWidth="1"/>
    <col min="6673" max="6673" width="13" style="64" customWidth="1"/>
    <col min="6674" max="6912" width="9.140625" style="64"/>
    <col min="6913" max="6913" width="5.5703125" style="64" customWidth="1"/>
    <col min="6914" max="6914" width="33.85546875" style="64" customWidth="1"/>
    <col min="6915" max="6915" width="17.42578125" style="64" customWidth="1"/>
    <col min="6916" max="6917" width="19.5703125" style="64" customWidth="1"/>
    <col min="6918" max="6918" width="13.140625" style="64" customWidth="1"/>
    <col min="6919" max="6919" width="18.28515625" style="64" customWidth="1"/>
    <col min="6920" max="6920" width="17.85546875" style="64" customWidth="1"/>
    <col min="6921" max="6921" width="15.28515625" style="64" customWidth="1"/>
    <col min="6922" max="6923" width="16.5703125" style="64" customWidth="1"/>
    <col min="6924" max="6924" width="0" style="64" hidden="1" customWidth="1"/>
    <col min="6925" max="6925" width="18.28515625" style="64" customWidth="1"/>
    <col min="6926" max="6926" width="19" style="64" customWidth="1"/>
    <col min="6927" max="6927" width="19.5703125" style="64" customWidth="1"/>
    <col min="6928" max="6928" width="14.85546875" style="64" customWidth="1"/>
    <col min="6929" max="6929" width="13" style="64" customWidth="1"/>
    <col min="6930" max="7168" width="9.140625" style="64"/>
    <col min="7169" max="7169" width="5.5703125" style="64" customWidth="1"/>
    <col min="7170" max="7170" width="33.85546875" style="64" customWidth="1"/>
    <col min="7171" max="7171" width="17.42578125" style="64" customWidth="1"/>
    <col min="7172" max="7173" width="19.5703125" style="64" customWidth="1"/>
    <col min="7174" max="7174" width="13.140625" style="64" customWidth="1"/>
    <col min="7175" max="7175" width="18.28515625" style="64" customWidth="1"/>
    <col min="7176" max="7176" width="17.85546875" style="64" customWidth="1"/>
    <col min="7177" max="7177" width="15.28515625" style="64" customWidth="1"/>
    <col min="7178" max="7179" width="16.5703125" style="64" customWidth="1"/>
    <col min="7180" max="7180" width="0" style="64" hidden="1" customWidth="1"/>
    <col min="7181" max="7181" width="18.28515625" style="64" customWidth="1"/>
    <col min="7182" max="7182" width="19" style="64" customWidth="1"/>
    <col min="7183" max="7183" width="19.5703125" style="64" customWidth="1"/>
    <col min="7184" max="7184" width="14.85546875" style="64" customWidth="1"/>
    <col min="7185" max="7185" width="13" style="64" customWidth="1"/>
    <col min="7186" max="7424" width="9.140625" style="64"/>
    <col min="7425" max="7425" width="5.5703125" style="64" customWidth="1"/>
    <col min="7426" max="7426" width="33.85546875" style="64" customWidth="1"/>
    <col min="7427" max="7427" width="17.42578125" style="64" customWidth="1"/>
    <col min="7428" max="7429" width="19.5703125" style="64" customWidth="1"/>
    <col min="7430" max="7430" width="13.140625" style="64" customWidth="1"/>
    <col min="7431" max="7431" width="18.28515625" style="64" customWidth="1"/>
    <col min="7432" max="7432" width="17.85546875" style="64" customWidth="1"/>
    <col min="7433" max="7433" width="15.28515625" style="64" customWidth="1"/>
    <col min="7434" max="7435" width="16.5703125" style="64" customWidth="1"/>
    <col min="7436" max="7436" width="0" style="64" hidden="1" customWidth="1"/>
    <col min="7437" max="7437" width="18.28515625" style="64" customWidth="1"/>
    <col min="7438" max="7438" width="19" style="64" customWidth="1"/>
    <col min="7439" max="7439" width="19.5703125" style="64" customWidth="1"/>
    <col min="7440" max="7440" width="14.85546875" style="64" customWidth="1"/>
    <col min="7441" max="7441" width="13" style="64" customWidth="1"/>
    <col min="7442" max="7680" width="9.140625" style="64"/>
    <col min="7681" max="7681" width="5.5703125" style="64" customWidth="1"/>
    <col min="7682" max="7682" width="33.85546875" style="64" customWidth="1"/>
    <col min="7683" max="7683" width="17.42578125" style="64" customWidth="1"/>
    <col min="7684" max="7685" width="19.5703125" style="64" customWidth="1"/>
    <col min="7686" max="7686" width="13.140625" style="64" customWidth="1"/>
    <col min="7687" max="7687" width="18.28515625" style="64" customWidth="1"/>
    <col min="7688" max="7688" width="17.85546875" style="64" customWidth="1"/>
    <col min="7689" max="7689" width="15.28515625" style="64" customWidth="1"/>
    <col min="7690" max="7691" width="16.5703125" style="64" customWidth="1"/>
    <col min="7692" max="7692" width="0" style="64" hidden="1" customWidth="1"/>
    <col min="7693" max="7693" width="18.28515625" style="64" customWidth="1"/>
    <col min="7694" max="7694" width="19" style="64" customWidth="1"/>
    <col min="7695" max="7695" width="19.5703125" style="64" customWidth="1"/>
    <col min="7696" max="7696" width="14.85546875" style="64" customWidth="1"/>
    <col min="7697" max="7697" width="13" style="64" customWidth="1"/>
    <col min="7698" max="7936" width="9.140625" style="64"/>
    <col min="7937" max="7937" width="5.5703125" style="64" customWidth="1"/>
    <col min="7938" max="7938" width="33.85546875" style="64" customWidth="1"/>
    <col min="7939" max="7939" width="17.42578125" style="64" customWidth="1"/>
    <col min="7940" max="7941" width="19.5703125" style="64" customWidth="1"/>
    <col min="7942" max="7942" width="13.140625" style="64" customWidth="1"/>
    <col min="7943" max="7943" width="18.28515625" style="64" customWidth="1"/>
    <col min="7944" max="7944" width="17.85546875" style="64" customWidth="1"/>
    <col min="7945" max="7945" width="15.28515625" style="64" customWidth="1"/>
    <col min="7946" max="7947" width="16.5703125" style="64" customWidth="1"/>
    <col min="7948" max="7948" width="0" style="64" hidden="1" customWidth="1"/>
    <col min="7949" max="7949" width="18.28515625" style="64" customWidth="1"/>
    <col min="7950" max="7950" width="19" style="64" customWidth="1"/>
    <col min="7951" max="7951" width="19.5703125" style="64" customWidth="1"/>
    <col min="7952" max="7952" width="14.85546875" style="64" customWidth="1"/>
    <col min="7953" max="7953" width="13" style="64" customWidth="1"/>
    <col min="7954" max="8192" width="9.140625" style="64"/>
    <col min="8193" max="8193" width="5.5703125" style="64" customWidth="1"/>
    <col min="8194" max="8194" width="33.85546875" style="64" customWidth="1"/>
    <col min="8195" max="8195" width="17.42578125" style="64" customWidth="1"/>
    <col min="8196" max="8197" width="19.5703125" style="64" customWidth="1"/>
    <col min="8198" max="8198" width="13.140625" style="64" customWidth="1"/>
    <col min="8199" max="8199" width="18.28515625" style="64" customWidth="1"/>
    <col min="8200" max="8200" width="17.85546875" style="64" customWidth="1"/>
    <col min="8201" max="8201" width="15.28515625" style="64" customWidth="1"/>
    <col min="8202" max="8203" width="16.5703125" style="64" customWidth="1"/>
    <col min="8204" max="8204" width="0" style="64" hidden="1" customWidth="1"/>
    <col min="8205" max="8205" width="18.28515625" style="64" customWidth="1"/>
    <col min="8206" max="8206" width="19" style="64" customWidth="1"/>
    <col min="8207" max="8207" width="19.5703125" style="64" customWidth="1"/>
    <col min="8208" max="8208" width="14.85546875" style="64" customWidth="1"/>
    <col min="8209" max="8209" width="13" style="64" customWidth="1"/>
    <col min="8210" max="8448" width="9.140625" style="64"/>
    <col min="8449" max="8449" width="5.5703125" style="64" customWidth="1"/>
    <col min="8450" max="8450" width="33.85546875" style="64" customWidth="1"/>
    <col min="8451" max="8451" width="17.42578125" style="64" customWidth="1"/>
    <col min="8452" max="8453" width="19.5703125" style="64" customWidth="1"/>
    <col min="8454" max="8454" width="13.140625" style="64" customWidth="1"/>
    <col min="8455" max="8455" width="18.28515625" style="64" customWidth="1"/>
    <col min="8456" max="8456" width="17.85546875" style="64" customWidth="1"/>
    <col min="8457" max="8457" width="15.28515625" style="64" customWidth="1"/>
    <col min="8458" max="8459" width="16.5703125" style="64" customWidth="1"/>
    <col min="8460" max="8460" width="0" style="64" hidden="1" customWidth="1"/>
    <col min="8461" max="8461" width="18.28515625" style="64" customWidth="1"/>
    <col min="8462" max="8462" width="19" style="64" customWidth="1"/>
    <col min="8463" max="8463" width="19.5703125" style="64" customWidth="1"/>
    <col min="8464" max="8464" width="14.85546875" style="64" customWidth="1"/>
    <col min="8465" max="8465" width="13" style="64" customWidth="1"/>
    <col min="8466" max="8704" width="9.140625" style="64"/>
    <col min="8705" max="8705" width="5.5703125" style="64" customWidth="1"/>
    <col min="8706" max="8706" width="33.85546875" style="64" customWidth="1"/>
    <col min="8707" max="8707" width="17.42578125" style="64" customWidth="1"/>
    <col min="8708" max="8709" width="19.5703125" style="64" customWidth="1"/>
    <col min="8710" max="8710" width="13.140625" style="64" customWidth="1"/>
    <col min="8711" max="8711" width="18.28515625" style="64" customWidth="1"/>
    <col min="8712" max="8712" width="17.85546875" style="64" customWidth="1"/>
    <col min="8713" max="8713" width="15.28515625" style="64" customWidth="1"/>
    <col min="8714" max="8715" width="16.5703125" style="64" customWidth="1"/>
    <col min="8716" max="8716" width="0" style="64" hidden="1" customWidth="1"/>
    <col min="8717" max="8717" width="18.28515625" style="64" customWidth="1"/>
    <col min="8718" max="8718" width="19" style="64" customWidth="1"/>
    <col min="8719" max="8719" width="19.5703125" style="64" customWidth="1"/>
    <col min="8720" max="8720" width="14.85546875" style="64" customWidth="1"/>
    <col min="8721" max="8721" width="13" style="64" customWidth="1"/>
    <col min="8722" max="8960" width="9.140625" style="64"/>
    <col min="8961" max="8961" width="5.5703125" style="64" customWidth="1"/>
    <col min="8962" max="8962" width="33.85546875" style="64" customWidth="1"/>
    <col min="8963" max="8963" width="17.42578125" style="64" customWidth="1"/>
    <col min="8964" max="8965" width="19.5703125" style="64" customWidth="1"/>
    <col min="8966" max="8966" width="13.140625" style="64" customWidth="1"/>
    <col min="8967" max="8967" width="18.28515625" style="64" customWidth="1"/>
    <col min="8968" max="8968" width="17.85546875" style="64" customWidth="1"/>
    <col min="8969" max="8969" width="15.28515625" style="64" customWidth="1"/>
    <col min="8970" max="8971" width="16.5703125" style="64" customWidth="1"/>
    <col min="8972" max="8972" width="0" style="64" hidden="1" customWidth="1"/>
    <col min="8973" max="8973" width="18.28515625" style="64" customWidth="1"/>
    <col min="8974" max="8974" width="19" style="64" customWidth="1"/>
    <col min="8975" max="8975" width="19.5703125" style="64" customWidth="1"/>
    <col min="8976" max="8976" width="14.85546875" style="64" customWidth="1"/>
    <col min="8977" max="8977" width="13" style="64" customWidth="1"/>
    <col min="8978" max="9216" width="9.140625" style="64"/>
    <col min="9217" max="9217" width="5.5703125" style="64" customWidth="1"/>
    <col min="9218" max="9218" width="33.85546875" style="64" customWidth="1"/>
    <col min="9219" max="9219" width="17.42578125" style="64" customWidth="1"/>
    <col min="9220" max="9221" width="19.5703125" style="64" customWidth="1"/>
    <col min="9222" max="9222" width="13.140625" style="64" customWidth="1"/>
    <col min="9223" max="9223" width="18.28515625" style="64" customWidth="1"/>
    <col min="9224" max="9224" width="17.85546875" style="64" customWidth="1"/>
    <col min="9225" max="9225" width="15.28515625" style="64" customWidth="1"/>
    <col min="9226" max="9227" width="16.5703125" style="64" customWidth="1"/>
    <col min="9228" max="9228" width="0" style="64" hidden="1" customWidth="1"/>
    <col min="9229" max="9229" width="18.28515625" style="64" customWidth="1"/>
    <col min="9230" max="9230" width="19" style="64" customWidth="1"/>
    <col min="9231" max="9231" width="19.5703125" style="64" customWidth="1"/>
    <col min="9232" max="9232" width="14.85546875" style="64" customWidth="1"/>
    <col min="9233" max="9233" width="13" style="64" customWidth="1"/>
    <col min="9234" max="9472" width="9.140625" style="64"/>
    <col min="9473" max="9473" width="5.5703125" style="64" customWidth="1"/>
    <col min="9474" max="9474" width="33.85546875" style="64" customWidth="1"/>
    <col min="9475" max="9475" width="17.42578125" style="64" customWidth="1"/>
    <col min="9476" max="9477" width="19.5703125" style="64" customWidth="1"/>
    <col min="9478" max="9478" width="13.140625" style="64" customWidth="1"/>
    <col min="9479" max="9479" width="18.28515625" style="64" customWidth="1"/>
    <col min="9480" max="9480" width="17.85546875" style="64" customWidth="1"/>
    <col min="9481" max="9481" width="15.28515625" style="64" customWidth="1"/>
    <col min="9482" max="9483" width="16.5703125" style="64" customWidth="1"/>
    <col min="9484" max="9484" width="0" style="64" hidden="1" customWidth="1"/>
    <col min="9485" max="9485" width="18.28515625" style="64" customWidth="1"/>
    <col min="9486" max="9486" width="19" style="64" customWidth="1"/>
    <col min="9487" max="9487" width="19.5703125" style="64" customWidth="1"/>
    <col min="9488" max="9488" width="14.85546875" style="64" customWidth="1"/>
    <col min="9489" max="9489" width="13" style="64" customWidth="1"/>
    <col min="9490" max="9728" width="9.140625" style="64"/>
    <col min="9729" max="9729" width="5.5703125" style="64" customWidth="1"/>
    <col min="9730" max="9730" width="33.85546875" style="64" customWidth="1"/>
    <col min="9731" max="9731" width="17.42578125" style="64" customWidth="1"/>
    <col min="9732" max="9733" width="19.5703125" style="64" customWidth="1"/>
    <col min="9734" max="9734" width="13.140625" style="64" customWidth="1"/>
    <col min="9735" max="9735" width="18.28515625" style="64" customWidth="1"/>
    <col min="9736" max="9736" width="17.85546875" style="64" customWidth="1"/>
    <col min="9737" max="9737" width="15.28515625" style="64" customWidth="1"/>
    <col min="9738" max="9739" width="16.5703125" style="64" customWidth="1"/>
    <col min="9740" max="9740" width="0" style="64" hidden="1" customWidth="1"/>
    <col min="9741" max="9741" width="18.28515625" style="64" customWidth="1"/>
    <col min="9742" max="9742" width="19" style="64" customWidth="1"/>
    <col min="9743" max="9743" width="19.5703125" style="64" customWidth="1"/>
    <col min="9744" max="9744" width="14.85546875" style="64" customWidth="1"/>
    <col min="9745" max="9745" width="13" style="64" customWidth="1"/>
    <col min="9746" max="9984" width="9.140625" style="64"/>
    <col min="9985" max="9985" width="5.5703125" style="64" customWidth="1"/>
    <col min="9986" max="9986" width="33.85546875" style="64" customWidth="1"/>
    <col min="9987" max="9987" width="17.42578125" style="64" customWidth="1"/>
    <col min="9988" max="9989" width="19.5703125" style="64" customWidth="1"/>
    <col min="9990" max="9990" width="13.140625" style="64" customWidth="1"/>
    <col min="9991" max="9991" width="18.28515625" style="64" customWidth="1"/>
    <col min="9992" max="9992" width="17.85546875" style="64" customWidth="1"/>
    <col min="9993" max="9993" width="15.28515625" style="64" customWidth="1"/>
    <col min="9994" max="9995" width="16.5703125" style="64" customWidth="1"/>
    <col min="9996" max="9996" width="0" style="64" hidden="1" customWidth="1"/>
    <col min="9997" max="9997" width="18.28515625" style="64" customWidth="1"/>
    <col min="9998" max="9998" width="19" style="64" customWidth="1"/>
    <col min="9999" max="9999" width="19.5703125" style="64" customWidth="1"/>
    <col min="10000" max="10000" width="14.85546875" style="64" customWidth="1"/>
    <col min="10001" max="10001" width="13" style="64" customWidth="1"/>
    <col min="10002" max="10240" width="9.140625" style="64"/>
    <col min="10241" max="10241" width="5.5703125" style="64" customWidth="1"/>
    <col min="10242" max="10242" width="33.85546875" style="64" customWidth="1"/>
    <col min="10243" max="10243" width="17.42578125" style="64" customWidth="1"/>
    <col min="10244" max="10245" width="19.5703125" style="64" customWidth="1"/>
    <col min="10246" max="10246" width="13.140625" style="64" customWidth="1"/>
    <col min="10247" max="10247" width="18.28515625" style="64" customWidth="1"/>
    <col min="10248" max="10248" width="17.85546875" style="64" customWidth="1"/>
    <col min="10249" max="10249" width="15.28515625" style="64" customWidth="1"/>
    <col min="10250" max="10251" width="16.5703125" style="64" customWidth="1"/>
    <col min="10252" max="10252" width="0" style="64" hidden="1" customWidth="1"/>
    <col min="10253" max="10253" width="18.28515625" style="64" customWidth="1"/>
    <col min="10254" max="10254" width="19" style="64" customWidth="1"/>
    <col min="10255" max="10255" width="19.5703125" style="64" customWidth="1"/>
    <col min="10256" max="10256" width="14.85546875" style="64" customWidth="1"/>
    <col min="10257" max="10257" width="13" style="64" customWidth="1"/>
    <col min="10258" max="10496" width="9.140625" style="64"/>
    <col min="10497" max="10497" width="5.5703125" style="64" customWidth="1"/>
    <col min="10498" max="10498" width="33.85546875" style="64" customWidth="1"/>
    <col min="10499" max="10499" width="17.42578125" style="64" customWidth="1"/>
    <col min="10500" max="10501" width="19.5703125" style="64" customWidth="1"/>
    <col min="10502" max="10502" width="13.140625" style="64" customWidth="1"/>
    <col min="10503" max="10503" width="18.28515625" style="64" customWidth="1"/>
    <col min="10504" max="10504" width="17.85546875" style="64" customWidth="1"/>
    <col min="10505" max="10505" width="15.28515625" style="64" customWidth="1"/>
    <col min="10506" max="10507" width="16.5703125" style="64" customWidth="1"/>
    <col min="10508" max="10508" width="0" style="64" hidden="1" customWidth="1"/>
    <col min="10509" max="10509" width="18.28515625" style="64" customWidth="1"/>
    <col min="10510" max="10510" width="19" style="64" customWidth="1"/>
    <col min="10511" max="10511" width="19.5703125" style="64" customWidth="1"/>
    <col min="10512" max="10512" width="14.85546875" style="64" customWidth="1"/>
    <col min="10513" max="10513" width="13" style="64" customWidth="1"/>
    <col min="10514" max="10752" width="9.140625" style="64"/>
    <col min="10753" max="10753" width="5.5703125" style="64" customWidth="1"/>
    <col min="10754" max="10754" width="33.85546875" style="64" customWidth="1"/>
    <col min="10755" max="10755" width="17.42578125" style="64" customWidth="1"/>
    <col min="10756" max="10757" width="19.5703125" style="64" customWidth="1"/>
    <col min="10758" max="10758" width="13.140625" style="64" customWidth="1"/>
    <col min="10759" max="10759" width="18.28515625" style="64" customWidth="1"/>
    <col min="10760" max="10760" width="17.85546875" style="64" customWidth="1"/>
    <col min="10761" max="10761" width="15.28515625" style="64" customWidth="1"/>
    <col min="10762" max="10763" width="16.5703125" style="64" customWidth="1"/>
    <col min="10764" max="10764" width="0" style="64" hidden="1" customWidth="1"/>
    <col min="10765" max="10765" width="18.28515625" style="64" customWidth="1"/>
    <col min="10766" max="10766" width="19" style="64" customWidth="1"/>
    <col min="10767" max="10767" width="19.5703125" style="64" customWidth="1"/>
    <col min="10768" max="10768" width="14.85546875" style="64" customWidth="1"/>
    <col min="10769" max="10769" width="13" style="64" customWidth="1"/>
    <col min="10770" max="11008" width="9.140625" style="64"/>
    <col min="11009" max="11009" width="5.5703125" style="64" customWidth="1"/>
    <col min="11010" max="11010" width="33.85546875" style="64" customWidth="1"/>
    <col min="11011" max="11011" width="17.42578125" style="64" customWidth="1"/>
    <col min="11012" max="11013" width="19.5703125" style="64" customWidth="1"/>
    <col min="11014" max="11014" width="13.140625" style="64" customWidth="1"/>
    <col min="11015" max="11015" width="18.28515625" style="64" customWidth="1"/>
    <col min="11016" max="11016" width="17.85546875" style="64" customWidth="1"/>
    <col min="11017" max="11017" width="15.28515625" style="64" customWidth="1"/>
    <col min="11018" max="11019" width="16.5703125" style="64" customWidth="1"/>
    <col min="11020" max="11020" width="0" style="64" hidden="1" customWidth="1"/>
    <col min="11021" max="11021" width="18.28515625" style="64" customWidth="1"/>
    <col min="11022" max="11022" width="19" style="64" customWidth="1"/>
    <col min="11023" max="11023" width="19.5703125" style="64" customWidth="1"/>
    <col min="11024" max="11024" width="14.85546875" style="64" customWidth="1"/>
    <col min="11025" max="11025" width="13" style="64" customWidth="1"/>
    <col min="11026" max="11264" width="9.140625" style="64"/>
    <col min="11265" max="11265" width="5.5703125" style="64" customWidth="1"/>
    <col min="11266" max="11266" width="33.85546875" style="64" customWidth="1"/>
    <col min="11267" max="11267" width="17.42578125" style="64" customWidth="1"/>
    <col min="11268" max="11269" width="19.5703125" style="64" customWidth="1"/>
    <col min="11270" max="11270" width="13.140625" style="64" customWidth="1"/>
    <col min="11271" max="11271" width="18.28515625" style="64" customWidth="1"/>
    <col min="11272" max="11272" width="17.85546875" style="64" customWidth="1"/>
    <col min="11273" max="11273" width="15.28515625" style="64" customWidth="1"/>
    <col min="11274" max="11275" width="16.5703125" style="64" customWidth="1"/>
    <col min="11276" max="11276" width="0" style="64" hidden="1" customWidth="1"/>
    <col min="11277" max="11277" width="18.28515625" style="64" customWidth="1"/>
    <col min="11278" max="11278" width="19" style="64" customWidth="1"/>
    <col min="11279" max="11279" width="19.5703125" style="64" customWidth="1"/>
    <col min="11280" max="11280" width="14.85546875" style="64" customWidth="1"/>
    <col min="11281" max="11281" width="13" style="64" customWidth="1"/>
    <col min="11282" max="11520" width="9.140625" style="64"/>
    <col min="11521" max="11521" width="5.5703125" style="64" customWidth="1"/>
    <col min="11522" max="11522" width="33.85546875" style="64" customWidth="1"/>
    <col min="11523" max="11523" width="17.42578125" style="64" customWidth="1"/>
    <col min="11524" max="11525" width="19.5703125" style="64" customWidth="1"/>
    <col min="11526" max="11526" width="13.140625" style="64" customWidth="1"/>
    <col min="11527" max="11527" width="18.28515625" style="64" customWidth="1"/>
    <col min="11528" max="11528" width="17.85546875" style="64" customWidth="1"/>
    <col min="11529" max="11529" width="15.28515625" style="64" customWidth="1"/>
    <col min="11530" max="11531" width="16.5703125" style="64" customWidth="1"/>
    <col min="11532" max="11532" width="0" style="64" hidden="1" customWidth="1"/>
    <col min="11533" max="11533" width="18.28515625" style="64" customWidth="1"/>
    <col min="11534" max="11534" width="19" style="64" customWidth="1"/>
    <col min="11535" max="11535" width="19.5703125" style="64" customWidth="1"/>
    <col min="11536" max="11536" width="14.85546875" style="64" customWidth="1"/>
    <col min="11537" max="11537" width="13" style="64" customWidth="1"/>
    <col min="11538" max="11776" width="9.140625" style="64"/>
    <col min="11777" max="11777" width="5.5703125" style="64" customWidth="1"/>
    <col min="11778" max="11778" width="33.85546875" style="64" customWidth="1"/>
    <col min="11779" max="11779" width="17.42578125" style="64" customWidth="1"/>
    <col min="11780" max="11781" width="19.5703125" style="64" customWidth="1"/>
    <col min="11782" max="11782" width="13.140625" style="64" customWidth="1"/>
    <col min="11783" max="11783" width="18.28515625" style="64" customWidth="1"/>
    <col min="11784" max="11784" width="17.85546875" style="64" customWidth="1"/>
    <col min="11785" max="11785" width="15.28515625" style="64" customWidth="1"/>
    <col min="11786" max="11787" width="16.5703125" style="64" customWidth="1"/>
    <col min="11788" max="11788" width="0" style="64" hidden="1" customWidth="1"/>
    <col min="11789" max="11789" width="18.28515625" style="64" customWidth="1"/>
    <col min="11790" max="11790" width="19" style="64" customWidth="1"/>
    <col min="11791" max="11791" width="19.5703125" style="64" customWidth="1"/>
    <col min="11792" max="11792" width="14.85546875" style="64" customWidth="1"/>
    <col min="11793" max="11793" width="13" style="64" customWidth="1"/>
    <col min="11794" max="12032" width="9.140625" style="64"/>
    <col min="12033" max="12033" width="5.5703125" style="64" customWidth="1"/>
    <col min="12034" max="12034" width="33.85546875" style="64" customWidth="1"/>
    <col min="12035" max="12035" width="17.42578125" style="64" customWidth="1"/>
    <col min="12036" max="12037" width="19.5703125" style="64" customWidth="1"/>
    <col min="12038" max="12038" width="13.140625" style="64" customWidth="1"/>
    <col min="12039" max="12039" width="18.28515625" style="64" customWidth="1"/>
    <col min="12040" max="12040" width="17.85546875" style="64" customWidth="1"/>
    <col min="12041" max="12041" width="15.28515625" style="64" customWidth="1"/>
    <col min="12042" max="12043" width="16.5703125" style="64" customWidth="1"/>
    <col min="12044" max="12044" width="0" style="64" hidden="1" customWidth="1"/>
    <col min="12045" max="12045" width="18.28515625" style="64" customWidth="1"/>
    <col min="12046" max="12046" width="19" style="64" customWidth="1"/>
    <col min="12047" max="12047" width="19.5703125" style="64" customWidth="1"/>
    <col min="12048" max="12048" width="14.85546875" style="64" customWidth="1"/>
    <col min="12049" max="12049" width="13" style="64" customWidth="1"/>
    <col min="12050" max="12288" width="9.140625" style="64"/>
    <col min="12289" max="12289" width="5.5703125" style="64" customWidth="1"/>
    <col min="12290" max="12290" width="33.85546875" style="64" customWidth="1"/>
    <col min="12291" max="12291" width="17.42578125" style="64" customWidth="1"/>
    <col min="12292" max="12293" width="19.5703125" style="64" customWidth="1"/>
    <col min="12294" max="12294" width="13.140625" style="64" customWidth="1"/>
    <col min="12295" max="12295" width="18.28515625" style="64" customWidth="1"/>
    <col min="12296" max="12296" width="17.85546875" style="64" customWidth="1"/>
    <col min="12297" max="12297" width="15.28515625" style="64" customWidth="1"/>
    <col min="12298" max="12299" width="16.5703125" style="64" customWidth="1"/>
    <col min="12300" max="12300" width="0" style="64" hidden="1" customWidth="1"/>
    <col min="12301" max="12301" width="18.28515625" style="64" customWidth="1"/>
    <col min="12302" max="12302" width="19" style="64" customWidth="1"/>
    <col min="12303" max="12303" width="19.5703125" style="64" customWidth="1"/>
    <col min="12304" max="12304" width="14.85546875" style="64" customWidth="1"/>
    <col min="12305" max="12305" width="13" style="64" customWidth="1"/>
    <col min="12306" max="12544" width="9.140625" style="64"/>
    <col min="12545" max="12545" width="5.5703125" style="64" customWidth="1"/>
    <col min="12546" max="12546" width="33.85546875" style="64" customWidth="1"/>
    <col min="12547" max="12547" width="17.42578125" style="64" customWidth="1"/>
    <col min="12548" max="12549" width="19.5703125" style="64" customWidth="1"/>
    <col min="12550" max="12550" width="13.140625" style="64" customWidth="1"/>
    <col min="12551" max="12551" width="18.28515625" style="64" customWidth="1"/>
    <col min="12552" max="12552" width="17.85546875" style="64" customWidth="1"/>
    <col min="12553" max="12553" width="15.28515625" style="64" customWidth="1"/>
    <col min="12554" max="12555" width="16.5703125" style="64" customWidth="1"/>
    <col min="12556" max="12556" width="0" style="64" hidden="1" customWidth="1"/>
    <col min="12557" max="12557" width="18.28515625" style="64" customWidth="1"/>
    <col min="12558" max="12558" width="19" style="64" customWidth="1"/>
    <col min="12559" max="12559" width="19.5703125" style="64" customWidth="1"/>
    <col min="12560" max="12560" width="14.85546875" style="64" customWidth="1"/>
    <col min="12561" max="12561" width="13" style="64" customWidth="1"/>
    <col min="12562" max="12800" width="9.140625" style="64"/>
    <col min="12801" max="12801" width="5.5703125" style="64" customWidth="1"/>
    <col min="12802" max="12802" width="33.85546875" style="64" customWidth="1"/>
    <col min="12803" max="12803" width="17.42578125" style="64" customWidth="1"/>
    <col min="12804" max="12805" width="19.5703125" style="64" customWidth="1"/>
    <col min="12806" max="12806" width="13.140625" style="64" customWidth="1"/>
    <col min="12807" max="12807" width="18.28515625" style="64" customWidth="1"/>
    <col min="12808" max="12808" width="17.85546875" style="64" customWidth="1"/>
    <col min="12809" max="12809" width="15.28515625" style="64" customWidth="1"/>
    <col min="12810" max="12811" width="16.5703125" style="64" customWidth="1"/>
    <col min="12812" max="12812" width="0" style="64" hidden="1" customWidth="1"/>
    <col min="12813" max="12813" width="18.28515625" style="64" customWidth="1"/>
    <col min="12814" max="12814" width="19" style="64" customWidth="1"/>
    <col min="12815" max="12815" width="19.5703125" style="64" customWidth="1"/>
    <col min="12816" max="12816" width="14.85546875" style="64" customWidth="1"/>
    <col min="12817" max="12817" width="13" style="64" customWidth="1"/>
    <col min="12818" max="13056" width="9.140625" style="64"/>
    <col min="13057" max="13057" width="5.5703125" style="64" customWidth="1"/>
    <col min="13058" max="13058" width="33.85546875" style="64" customWidth="1"/>
    <col min="13059" max="13059" width="17.42578125" style="64" customWidth="1"/>
    <col min="13060" max="13061" width="19.5703125" style="64" customWidth="1"/>
    <col min="13062" max="13062" width="13.140625" style="64" customWidth="1"/>
    <col min="13063" max="13063" width="18.28515625" style="64" customWidth="1"/>
    <col min="13064" max="13064" width="17.85546875" style="64" customWidth="1"/>
    <col min="13065" max="13065" width="15.28515625" style="64" customWidth="1"/>
    <col min="13066" max="13067" width="16.5703125" style="64" customWidth="1"/>
    <col min="13068" max="13068" width="0" style="64" hidden="1" customWidth="1"/>
    <col min="13069" max="13069" width="18.28515625" style="64" customWidth="1"/>
    <col min="13070" max="13070" width="19" style="64" customWidth="1"/>
    <col min="13071" max="13071" width="19.5703125" style="64" customWidth="1"/>
    <col min="13072" max="13072" width="14.85546875" style="64" customWidth="1"/>
    <col min="13073" max="13073" width="13" style="64" customWidth="1"/>
    <col min="13074" max="13312" width="9.140625" style="64"/>
    <col min="13313" max="13313" width="5.5703125" style="64" customWidth="1"/>
    <col min="13314" max="13314" width="33.85546875" style="64" customWidth="1"/>
    <col min="13315" max="13315" width="17.42578125" style="64" customWidth="1"/>
    <col min="13316" max="13317" width="19.5703125" style="64" customWidth="1"/>
    <col min="13318" max="13318" width="13.140625" style="64" customWidth="1"/>
    <col min="13319" max="13319" width="18.28515625" style="64" customWidth="1"/>
    <col min="13320" max="13320" width="17.85546875" style="64" customWidth="1"/>
    <col min="13321" max="13321" width="15.28515625" style="64" customWidth="1"/>
    <col min="13322" max="13323" width="16.5703125" style="64" customWidth="1"/>
    <col min="13324" max="13324" width="0" style="64" hidden="1" customWidth="1"/>
    <col min="13325" max="13325" width="18.28515625" style="64" customWidth="1"/>
    <col min="13326" max="13326" width="19" style="64" customWidth="1"/>
    <col min="13327" max="13327" width="19.5703125" style="64" customWidth="1"/>
    <col min="13328" max="13328" width="14.85546875" style="64" customWidth="1"/>
    <col min="13329" max="13329" width="13" style="64" customWidth="1"/>
    <col min="13330" max="13568" width="9.140625" style="64"/>
    <col min="13569" max="13569" width="5.5703125" style="64" customWidth="1"/>
    <col min="13570" max="13570" width="33.85546875" style="64" customWidth="1"/>
    <col min="13571" max="13571" width="17.42578125" style="64" customWidth="1"/>
    <col min="13572" max="13573" width="19.5703125" style="64" customWidth="1"/>
    <col min="13574" max="13574" width="13.140625" style="64" customWidth="1"/>
    <col min="13575" max="13575" width="18.28515625" style="64" customWidth="1"/>
    <col min="13576" max="13576" width="17.85546875" style="64" customWidth="1"/>
    <col min="13577" max="13577" width="15.28515625" style="64" customWidth="1"/>
    <col min="13578" max="13579" width="16.5703125" style="64" customWidth="1"/>
    <col min="13580" max="13580" width="0" style="64" hidden="1" customWidth="1"/>
    <col min="13581" max="13581" width="18.28515625" style="64" customWidth="1"/>
    <col min="13582" max="13582" width="19" style="64" customWidth="1"/>
    <col min="13583" max="13583" width="19.5703125" style="64" customWidth="1"/>
    <col min="13584" max="13584" width="14.85546875" style="64" customWidth="1"/>
    <col min="13585" max="13585" width="13" style="64" customWidth="1"/>
    <col min="13586" max="13824" width="9.140625" style="64"/>
    <col min="13825" max="13825" width="5.5703125" style="64" customWidth="1"/>
    <col min="13826" max="13826" width="33.85546875" style="64" customWidth="1"/>
    <col min="13827" max="13827" width="17.42578125" style="64" customWidth="1"/>
    <col min="13828" max="13829" width="19.5703125" style="64" customWidth="1"/>
    <col min="13830" max="13830" width="13.140625" style="64" customWidth="1"/>
    <col min="13831" max="13831" width="18.28515625" style="64" customWidth="1"/>
    <col min="13832" max="13832" width="17.85546875" style="64" customWidth="1"/>
    <col min="13833" max="13833" width="15.28515625" style="64" customWidth="1"/>
    <col min="13834" max="13835" width="16.5703125" style="64" customWidth="1"/>
    <col min="13836" max="13836" width="0" style="64" hidden="1" customWidth="1"/>
    <col min="13837" max="13837" width="18.28515625" style="64" customWidth="1"/>
    <col min="13838" max="13838" width="19" style="64" customWidth="1"/>
    <col min="13839" max="13839" width="19.5703125" style="64" customWidth="1"/>
    <col min="13840" max="13840" width="14.85546875" style="64" customWidth="1"/>
    <col min="13841" max="13841" width="13" style="64" customWidth="1"/>
    <col min="13842" max="14080" width="9.140625" style="64"/>
    <col min="14081" max="14081" width="5.5703125" style="64" customWidth="1"/>
    <col min="14082" max="14082" width="33.85546875" style="64" customWidth="1"/>
    <col min="14083" max="14083" width="17.42578125" style="64" customWidth="1"/>
    <col min="14084" max="14085" width="19.5703125" style="64" customWidth="1"/>
    <col min="14086" max="14086" width="13.140625" style="64" customWidth="1"/>
    <col min="14087" max="14087" width="18.28515625" style="64" customWidth="1"/>
    <col min="14088" max="14088" width="17.85546875" style="64" customWidth="1"/>
    <col min="14089" max="14089" width="15.28515625" style="64" customWidth="1"/>
    <col min="14090" max="14091" width="16.5703125" style="64" customWidth="1"/>
    <col min="14092" max="14092" width="0" style="64" hidden="1" customWidth="1"/>
    <col min="14093" max="14093" width="18.28515625" style="64" customWidth="1"/>
    <col min="14094" max="14094" width="19" style="64" customWidth="1"/>
    <col min="14095" max="14095" width="19.5703125" style="64" customWidth="1"/>
    <col min="14096" max="14096" width="14.85546875" style="64" customWidth="1"/>
    <col min="14097" max="14097" width="13" style="64" customWidth="1"/>
    <col min="14098" max="14336" width="9.140625" style="64"/>
    <col min="14337" max="14337" width="5.5703125" style="64" customWidth="1"/>
    <col min="14338" max="14338" width="33.85546875" style="64" customWidth="1"/>
    <col min="14339" max="14339" width="17.42578125" style="64" customWidth="1"/>
    <col min="14340" max="14341" width="19.5703125" style="64" customWidth="1"/>
    <col min="14342" max="14342" width="13.140625" style="64" customWidth="1"/>
    <col min="14343" max="14343" width="18.28515625" style="64" customWidth="1"/>
    <col min="14344" max="14344" width="17.85546875" style="64" customWidth="1"/>
    <col min="14345" max="14345" width="15.28515625" style="64" customWidth="1"/>
    <col min="14346" max="14347" width="16.5703125" style="64" customWidth="1"/>
    <col min="14348" max="14348" width="0" style="64" hidden="1" customWidth="1"/>
    <col min="14349" max="14349" width="18.28515625" style="64" customWidth="1"/>
    <col min="14350" max="14350" width="19" style="64" customWidth="1"/>
    <col min="14351" max="14351" width="19.5703125" style="64" customWidth="1"/>
    <col min="14352" max="14352" width="14.85546875" style="64" customWidth="1"/>
    <col min="14353" max="14353" width="13" style="64" customWidth="1"/>
    <col min="14354" max="14592" width="9.140625" style="64"/>
    <col min="14593" max="14593" width="5.5703125" style="64" customWidth="1"/>
    <col min="14594" max="14594" width="33.85546875" style="64" customWidth="1"/>
    <col min="14595" max="14595" width="17.42578125" style="64" customWidth="1"/>
    <col min="14596" max="14597" width="19.5703125" style="64" customWidth="1"/>
    <col min="14598" max="14598" width="13.140625" style="64" customWidth="1"/>
    <col min="14599" max="14599" width="18.28515625" style="64" customWidth="1"/>
    <col min="14600" max="14600" width="17.85546875" style="64" customWidth="1"/>
    <col min="14601" max="14601" width="15.28515625" style="64" customWidth="1"/>
    <col min="14602" max="14603" width="16.5703125" style="64" customWidth="1"/>
    <col min="14604" max="14604" width="0" style="64" hidden="1" customWidth="1"/>
    <col min="14605" max="14605" width="18.28515625" style="64" customWidth="1"/>
    <col min="14606" max="14606" width="19" style="64" customWidth="1"/>
    <col min="14607" max="14607" width="19.5703125" style="64" customWidth="1"/>
    <col min="14608" max="14608" width="14.85546875" style="64" customWidth="1"/>
    <col min="14609" max="14609" width="13" style="64" customWidth="1"/>
    <col min="14610" max="14848" width="9.140625" style="64"/>
    <col min="14849" max="14849" width="5.5703125" style="64" customWidth="1"/>
    <col min="14850" max="14850" width="33.85546875" style="64" customWidth="1"/>
    <col min="14851" max="14851" width="17.42578125" style="64" customWidth="1"/>
    <col min="14852" max="14853" width="19.5703125" style="64" customWidth="1"/>
    <col min="14854" max="14854" width="13.140625" style="64" customWidth="1"/>
    <col min="14855" max="14855" width="18.28515625" style="64" customWidth="1"/>
    <col min="14856" max="14856" width="17.85546875" style="64" customWidth="1"/>
    <col min="14857" max="14857" width="15.28515625" style="64" customWidth="1"/>
    <col min="14858" max="14859" width="16.5703125" style="64" customWidth="1"/>
    <col min="14860" max="14860" width="0" style="64" hidden="1" customWidth="1"/>
    <col min="14861" max="14861" width="18.28515625" style="64" customWidth="1"/>
    <col min="14862" max="14862" width="19" style="64" customWidth="1"/>
    <col min="14863" max="14863" width="19.5703125" style="64" customWidth="1"/>
    <col min="14864" max="14864" width="14.85546875" style="64" customWidth="1"/>
    <col min="14865" max="14865" width="13" style="64" customWidth="1"/>
    <col min="14866" max="15104" width="9.140625" style="64"/>
    <col min="15105" max="15105" width="5.5703125" style="64" customWidth="1"/>
    <col min="15106" max="15106" width="33.85546875" style="64" customWidth="1"/>
    <col min="15107" max="15107" width="17.42578125" style="64" customWidth="1"/>
    <col min="15108" max="15109" width="19.5703125" style="64" customWidth="1"/>
    <col min="15110" max="15110" width="13.140625" style="64" customWidth="1"/>
    <col min="15111" max="15111" width="18.28515625" style="64" customWidth="1"/>
    <col min="15112" max="15112" width="17.85546875" style="64" customWidth="1"/>
    <col min="15113" max="15113" width="15.28515625" style="64" customWidth="1"/>
    <col min="15114" max="15115" width="16.5703125" style="64" customWidth="1"/>
    <col min="15116" max="15116" width="0" style="64" hidden="1" customWidth="1"/>
    <col min="15117" max="15117" width="18.28515625" style="64" customWidth="1"/>
    <col min="15118" max="15118" width="19" style="64" customWidth="1"/>
    <col min="15119" max="15119" width="19.5703125" style="64" customWidth="1"/>
    <col min="15120" max="15120" width="14.85546875" style="64" customWidth="1"/>
    <col min="15121" max="15121" width="13" style="64" customWidth="1"/>
    <col min="15122" max="15360" width="9.140625" style="64"/>
    <col min="15361" max="15361" width="5.5703125" style="64" customWidth="1"/>
    <col min="15362" max="15362" width="33.85546875" style="64" customWidth="1"/>
    <col min="15363" max="15363" width="17.42578125" style="64" customWidth="1"/>
    <col min="15364" max="15365" width="19.5703125" style="64" customWidth="1"/>
    <col min="15366" max="15366" width="13.140625" style="64" customWidth="1"/>
    <col min="15367" max="15367" width="18.28515625" style="64" customWidth="1"/>
    <col min="15368" max="15368" width="17.85546875" style="64" customWidth="1"/>
    <col min="15369" max="15369" width="15.28515625" style="64" customWidth="1"/>
    <col min="15370" max="15371" width="16.5703125" style="64" customWidth="1"/>
    <col min="15372" max="15372" width="0" style="64" hidden="1" customWidth="1"/>
    <col min="15373" max="15373" width="18.28515625" style="64" customWidth="1"/>
    <col min="15374" max="15374" width="19" style="64" customWidth="1"/>
    <col min="15375" max="15375" width="19.5703125" style="64" customWidth="1"/>
    <col min="15376" max="15376" width="14.85546875" style="64" customWidth="1"/>
    <col min="15377" max="15377" width="13" style="64" customWidth="1"/>
    <col min="15378" max="15616" width="9.140625" style="64"/>
    <col min="15617" max="15617" width="5.5703125" style="64" customWidth="1"/>
    <col min="15618" max="15618" width="33.85546875" style="64" customWidth="1"/>
    <col min="15619" max="15619" width="17.42578125" style="64" customWidth="1"/>
    <col min="15620" max="15621" width="19.5703125" style="64" customWidth="1"/>
    <col min="15622" max="15622" width="13.140625" style="64" customWidth="1"/>
    <col min="15623" max="15623" width="18.28515625" style="64" customWidth="1"/>
    <col min="15624" max="15624" width="17.85546875" style="64" customWidth="1"/>
    <col min="15625" max="15625" width="15.28515625" style="64" customWidth="1"/>
    <col min="15626" max="15627" width="16.5703125" style="64" customWidth="1"/>
    <col min="15628" max="15628" width="0" style="64" hidden="1" customWidth="1"/>
    <col min="15629" max="15629" width="18.28515625" style="64" customWidth="1"/>
    <col min="15630" max="15630" width="19" style="64" customWidth="1"/>
    <col min="15631" max="15631" width="19.5703125" style="64" customWidth="1"/>
    <col min="15632" max="15632" width="14.85546875" style="64" customWidth="1"/>
    <col min="15633" max="15633" width="13" style="64" customWidth="1"/>
    <col min="15634" max="15872" width="9.140625" style="64"/>
    <col min="15873" max="15873" width="5.5703125" style="64" customWidth="1"/>
    <col min="15874" max="15874" width="33.85546875" style="64" customWidth="1"/>
    <col min="15875" max="15875" width="17.42578125" style="64" customWidth="1"/>
    <col min="15876" max="15877" width="19.5703125" style="64" customWidth="1"/>
    <col min="15878" max="15878" width="13.140625" style="64" customWidth="1"/>
    <col min="15879" max="15879" width="18.28515625" style="64" customWidth="1"/>
    <col min="15880" max="15880" width="17.85546875" style="64" customWidth="1"/>
    <col min="15881" max="15881" width="15.28515625" style="64" customWidth="1"/>
    <col min="15882" max="15883" width="16.5703125" style="64" customWidth="1"/>
    <col min="15884" max="15884" width="0" style="64" hidden="1" customWidth="1"/>
    <col min="15885" max="15885" width="18.28515625" style="64" customWidth="1"/>
    <col min="15886" max="15886" width="19" style="64" customWidth="1"/>
    <col min="15887" max="15887" width="19.5703125" style="64" customWidth="1"/>
    <col min="15888" max="15888" width="14.85546875" style="64" customWidth="1"/>
    <col min="15889" max="15889" width="13" style="64" customWidth="1"/>
    <col min="15890" max="16128" width="9.140625" style="64"/>
    <col min="16129" max="16129" width="5.5703125" style="64" customWidth="1"/>
    <col min="16130" max="16130" width="33.85546875" style="64" customWidth="1"/>
    <col min="16131" max="16131" width="17.42578125" style="64" customWidth="1"/>
    <col min="16132" max="16133" width="19.5703125" style="64" customWidth="1"/>
    <col min="16134" max="16134" width="13.140625" style="64" customWidth="1"/>
    <col min="16135" max="16135" width="18.28515625" style="64" customWidth="1"/>
    <col min="16136" max="16136" width="17.85546875" style="64" customWidth="1"/>
    <col min="16137" max="16137" width="15.28515625" style="64" customWidth="1"/>
    <col min="16138" max="16139" width="16.5703125" style="64" customWidth="1"/>
    <col min="16140" max="16140" width="0" style="64" hidden="1" customWidth="1"/>
    <col min="16141" max="16141" width="18.28515625" style="64" customWidth="1"/>
    <col min="16142" max="16142" width="19" style="64" customWidth="1"/>
    <col min="16143" max="16143" width="19.5703125" style="64" customWidth="1"/>
    <col min="16144" max="16144" width="14.85546875" style="64" customWidth="1"/>
    <col min="16145" max="16145" width="13" style="64" customWidth="1"/>
    <col min="16146" max="16384" width="9.140625" style="64"/>
  </cols>
  <sheetData>
    <row r="1" spans="1:14" s="63" customFormat="1" ht="15.75" x14ac:dyDescent="0.25">
      <c r="A1" s="320" t="s">
        <v>88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</row>
    <row r="2" spans="1:14" s="63" customFormat="1" ht="15.75" x14ac:dyDescent="0.25">
      <c r="A2" s="321" t="s">
        <v>89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</row>
    <row r="3" spans="1:14" s="63" customFormat="1" ht="30.75" customHeight="1" x14ac:dyDescent="0.2">
      <c r="A3" s="322" t="s">
        <v>172</v>
      </c>
      <c r="B3" s="322"/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</row>
    <row r="5" spans="1:14" ht="99" customHeight="1" x14ac:dyDescent="0.2">
      <c r="A5" s="323" t="s">
        <v>61</v>
      </c>
      <c r="B5" s="323" t="s">
        <v>90</v>
      </c>
      <c r="C5" s="323" t="s">
        <v>91</v>
      </c>
      <c r="D5" s="323" t="s">
        <v>92</v>
      </c>
      <c r="E5" s="323" t="s">
        <v>93</v>
      </c>
      <c r="F5" s="323" t="s">
        <v>94</v>
      </c>
      <c r="G5" s="323" t="s">
        <v>95</v>
      </c>
      <c r="H5" s="326" t="s">
        <v>96</v>
      </c>
      <c r="I5" s="327"/>
      <c r="J5" s="327"/>
      <c r="K5" s="327"/>
      <c r="L5" s="328"/>
      <c r="M5" s="323" t="s">
        <v>97</v>
      </c>
      <c r="N5" s="323" t="s">
        <v>98</v>
      </c>
    </row>
    <row r="6" spans="1:14" ht="15.75" x14ac:dyDescent="0.2">
      <c r="A6" s="324"/>
      <c r="B6" s="324"/>
      <c r="C6" s="324"/>
      <c r="D6" s="324"/>
      <c r="E6" s="324"/>
      <c r="F6" s="324"/>
      <c r="G6" s="324"/>
      <c r="H6" s="329" t="s">
        <v>1</v>
      </c>
      <c r="I6" s="326" t="s">
        <v>99</v>
      </c>
      <c r="J6" s="327"/>
      <c r="K6" s="327"/>
      <c r="L6" s="328"/>
      <c r="M6" s="324"/>
      <c r="N6" s="324"/>
    </row>
    <row r="7" spans="1:14" ht="15.75" x14ac:dyDescent="0.2">
      <c r="A7" s="325"/>
      <c r="B7" s="325"/>
      <c r="C7" s="325"/>
      <c r="D7" s="325"/>
      <c r="E7" s="325"/>
      <c r="F7" s="325"/>
      <c r="G7" s="325"/>
      <c r="H7" s="329"/>
      <c r="I7" s="65" t="s">
        <v>101</v>
      </c>
      <c r="J7" s="65" t="s">
        <v>102</v>
      </c>
      <c r="K7" s="65" t="s">
        <v>128</v>
      </c>
      <c r="L7" s="66" t="s">
        <v>103</v>
      </c>
      <c r="M7" s="325"/>
      <c r="N7" s="325"/>
    </row>
    <row r="8" spans="1:14" ht="15.75" x14ac:dyDescent="0.2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  <c r="K8" s="67">
        <v>11</v>
      </c>
      <c r="L8" s="67">
        <v>12</v>
      </c>
      <c r="M8" s="67">
        <v>13</v>
      </c>
      <c r="N8" s="67">
        <v>14</v>
      </c>
    </row>
    <row r="9" spans="1:14" ht="15.75" customHeight="1" x14ac:dyDescent="0.2">
      <c r="A9" s="305">
        <v>1</v>
      </c>
      <c r="B9" s="302"/>
      <c r="C9" s="308"/>
      <c r="D9" s="314"/>
      <c r="E9" s="317"/>
      <c r="F9" s="311"/>
      <c r="G9" s="68" t="s">
        <v>1</v>
      </c>
      <c r="H9" s="69">
        <f>ROUND(SUM(H10:H15),5)</f>
        <v>0</v>
      </c>
      <c r="I9" s="69">
        <f>ROUND(SUM(I10:I15),5)</f>
        <v>0</v>
      </c>
      <c r="J9" s="69">
        <f>ROUND(SUM(J10:J15),5)</f>
        <v>0</v>
      </c>
      <c r="K9" s="69"/>
      <c r="L9" s="69">
        <f>ROUND(SUM(L10:L15),5)</f>
        <v>0</v>
      </c>
      <c r="M9" s="302"/>
      <c r="N9" s="302"/>
    </row>
    <row r="10" spans="1:14" ht="31.5" x14ac:dyDescent="0.2">
      <c r="A10" s="306"/>
      <c r="B10" s="303"/>
      <c r="C10" s="309"/>
      <c r="D10" s="315"/>
      <c r="E10" s="318"/>
      <c r="F10" s="312"/>
      <c r="G10" s="70" t="s">
        <v>2</v>
      </c>
      <c r="H10" s="71">
        <f t="shared" ref="H10:H15" si="0">ROUND(SUM(I10:L10),5)</f>
        <v>0</v>
      </c>
      <c r="I10" s="71">
        <v>0</v>
      </c>
      <c r="J10" s="71">
        <v>0</v>
      </c>
      <c r="K10" s="72"/>
      <c r="L10" s="72">
        <v>0</v>
      </c>
      <c r="M10" s="303"/>
      <c r="N10" s="303"/>
    </row>
    <row r="11" spans="1:14" ht="47.25" x14ac:dyDescent="0.2">
      <c r="A11" s="306"/>
      <c r="B11" s="303"/>
      <c r="C11" s="309"/>
      <c r="D11" s="315"/>
      <c r="E11" s="318"/>
      <c r="F11" s="312"/>
      <c r="G11" s="73" t="s">
        <v>6</v>
      </c>
      <c r="H11" s="71">
        <f t="shared" si="0"/>
        <v>0</v>
      </c>
      <c r="I11" s="71">
        <v>0</v>
      </c>
      <c r="J11" s="71">
        <v>0</v>
      </c>
      <c r="K11" s="72"/>
      <c r="L11" s="72">
        <v>0</v>
      </c>
      <c r="M11" s="303"/>
      <c r="N11" s="303"/>
    </row>
    <row r="12" spans="1:14" ht="15.75" x14ac:dyDescent="0.2">
      <c r="A12" s="306"/>
      <c r="B12" s="303"/>
      <c r="C12" s="309"/>
      <c r="D12" s="315"/>
      <c r="E12" s="318"/>
      <c r="F12" s="312"/>
      <c r="G12" s="73" t="s">
        <v>4</v>
      </c>
      <c r="H12" s="71">
        <f t="shared" si="0"/>
        <v>0</v>
      </c>
      <c r="I12" s="71">
        <v>0</v>
      </c>
      <c r="J12" s="74"/>
      <c r="K12" s="74"/>
      <c r="L12" s="74">
        <f>127567.4+1537.5+85044.9-214149.8</f>
        <v>0</v>
      </c>
      <c r="M12" s="303"/>
      <c r="N12" s="303"/>
    </row>
    <row r="13" spans="1:14" ht="63" x14ac:dyDescent="0.2">
      <c r="A13" s="306"/>
      <c r="B13" s="303"/>
      <c r="C13" s="309"/>
      <c r="D13" s="315"/>
      <c r="E13" s="318"/>
      <c r="F13" s="312"/>
      <c r="G13" s="70" t="s">
        <v>104</v>
      </c>
      <c r="H13" s="71">
        <f t="shared" si="0"/>
        <v>0</v>
      </c>
      <c r="I13" s="71">
        <v>0</v>
      </c>
      <c r="J13" s="75">
        <v>0</v>
      </c>
      <c r="K13" s="75">
        <v>0</v>
      </c>
      <c r="L13" s="74">
        <v>0</v>
      </c>
      <c r="M13" s="303"/>
      <c r="N13" s="303"/>
    </row>
    <row r="14" spans="1:14" ht="31.5" x14ac:dyDescent="0.2">
      <c r="A14" s="306"/>
      <c r="B14" s="303"/>
      <c r="C14" s="309"/>
      <c r="D14" s="315"/>
      <c r="E14" s="318"/>
      <c r="F14" s="312"/>
      <c r="G14" s="70" t="s">
        <v>105</v>
      </c>
      <c r="H14" s="71">
        <f t="shared" si="0"/>
        <v>0</v>
      </c>
      <c r="I14" s="71">
        <v>0</v>
      </c>
      <c r="J14" s="75">
        <v>0</v>
      </c>
      <c r="K14" s="75">
        <v>0</v>
      </c>
      <c r="L14" s="74">
        <v>0</v>
      </c>
      <c r="M14" s="303"/>
      <c r="N14" s="303"/>
    </row>
    <row r="15" spans="1:14" ht="15.75" x14ac:dyDescent="0.2">
      <c r="A15" s="307"/>
      <c r="B15" s="304"/>
      <c r="C15" s="310"/>
      <c r="D15" s="316"/>
      <c r="E15" s="319"/>
      <c r="F15" s="313"/>
      <c r="G15" s="76" t="s">
        <v>7</v>
      </c>
      <c r="H15" s="71">
        <f t="shared" si="0"/>
        <v>0</v>
      </c>
      <c r="I15" s="77">
        <v>0</v>
      </c>
      <c r="J15" s="74"/>
      <c r="K15" s="74"/>
      <c r="L15" s="74">
        <f>1148106.7+13837.2+765404.5-1927348.4</f>
        <v>0</v>
      </c>
      <c r="M15" s="304"/>
      <c r="N15" s="304"/>
    </row>
    <row r="16" spans="1:14" ht="15.75" hidden="1" x14ac:dyDescent="0.2">
      <c r="A16" s="305">
        <v>2</v>
      </c>
      <c r="B16" s="302"/>
      <c r="C16" s="308"/>
      <c r="D16" s="308"/>
      <c r="E16" s="311">
        <v>0</v>
      </c>
      <c r="F16" s="311">
        <v>0</v>
      </c>
      <c r="G16" s="68" t="s">
        <v>1</v>
      </c>
      <c r="H16" s="69">
        <f>ROUND(SUM(H17:H22),5)</f>
        <v>0</v>
      </c>
      <c r="I16" s="69">
        <f>ROUND(SUM(I17:I22),5)</f>
        <v>0</v>
      </c>
      <c r="J16" s="69">
        <f>ROUND(SUM(J17:J22),5)</f>
        <v>0</v>
      </c>
      <c r="K16" s="69"/>
      <c r="L16" s="69">
        <f>ROUND(SUM(L17:L22),5)</f>
        <v>0</v>
      </c>
      <c r="M16" s="302"/>
      <c r="N16" s="302"/>
    </row>
    <row r="17" spans="1:14" ht="31.5" hidden="1" x14ac:dyDescent="0.2">
      <c r="A17" s="306"/>
      <c r="B17" s="303"/>
      <c r="C17" s="309"/>
      <c r="D17" s="309"/>
      <c r="E17" s="312"/>
      <c r="F17" s="312"/>
      <c r="G17" s="70" t="s">
        <v>2</v>
      </c>
      <c r="H17" s="71">
        <f t="shared" ref="H17:H22" si="1">ROUND(SUM(I17:L17),5)</f>
        <v>0</v>
      </c>
      <c r="I17" s="71">
        <v>0</v>
      </c>
      <c r="J17" s="71">
        <v>0</v>
      </c>
      <c r="K17" s="72"/>
      <c r="L17" s="72">
        <v>0</v>
      </c>
      <c r="M17" s="303"/>
      <c r="N17" s="303"/>
    </row>
    <row r="18" spans="1:14" ht="47.25" hidden="1" x14ac:dyDescent="0.2">
      <c r="A18" s="306"/>
      <c r="B18" s="303"/>
      <c r="C18" s="309"/>
      <c r="D18" s="309"/>
      <c r="E18" s="312"/>
      <c r="F18" s="312"/>
      <c r="G18" s="73" t="s">
        <v>6</v>
      </c>
      <c r="H18" s="71">
        <f t="shared" si="1"/>
        <v>0</v>
      </c>
      <c r="I18" s="71">
        <v>0</v>
      </c>
      <c r="J18" s="71">
        <v>0</v>
      </c>
      <c r="K18" s="72"/>
      <c r="L18" s="72">
        <v>0</v>
      </c>
      <c r="M18" s="303"/>
      <c r="N18" s="303"/>
    </row>
    <row r="19" spans="1:14" ht="15.75" hidden="1" x14ac:dyDescent="0.2">
      <c r="A19" s="306"/>
      <c r="B19" s="303"/>
      <c r="C19" s="309"/>
      <c r="D19" s="309"/>
      <c r="E19" s="312"/>
      <c r="F19" s="312"/>
      <c r="G19" s="73" t="s">
        <v>4</v>
      </c>
      <c r="H19" s="71">
        <f t="shared" si="1"/>
        <v>0</v>
      </c>
      <c r="I19" s="71">
        <v>0</v>
      </c>
      <c r="J19" s="71">
        <v>0</v>
      </c>
      <c r="K19" s="72"/>
      <c r="L19" s="72">
        <v>0</v>
      </c>
      <c r="M19" s="303"/>
      <c r="N19" s="303"/>
    </row>
    <row r="20" spans="1:14" ht="63" hidden="1" x14ac:dyDescent="0.2">
      <c r="A20" s="306"/>
      <c r="B20" s="303"/>
      <c r="C20" s="309"/>
      <c r="D20" s="309"/>
      <c r="E20" s="312"/>
      <c r="F20" s="312"/>
      <c r="G20" s="70" t="s">
        <v>104</v>
      </c>
      <c r="H20" s="71">
        <f t="shared" si="1"/>
        <v>0</v>
      </c>
      <c r="I20" s="71">
        <v>0</v>
      </c>
      <c r="J20" s="71">
        <v>0</v>
      </c>
      <c r="K20" s="72"/>
      <c r="L20" s="72">
        <v>0</v>
      </c>
      <c r="M20" s="303"/>
      <c r="N20" s="303"/>
    </row>
    <row r="21" spans="1:14" ht="31.5" hidden="1" x14ac:dyDescent="0.2">
      <c r="A21" s="306"/>
      <c r="B21" s="303"/>
      <c r="C21" s="309"/>
      <c r="D21" s="309"/>
      <c r="E21" s="312"/>
      <c r="F21" s="312"/>
      <c r="G21" s="70" t="s">
        <v>105</v>
      </c>
      <c r="H21" s="71">
        <f t="shared" si="1"/>
        <v>0</v>
      </c>
      <c r="I21" s="71">
        <v>0</v>
      </c>
      <c r="J21" s="71">
        <v>0</v>
      </c>
      <c r="K21" s="72"/>
      <c r="L21" s="72">
        <v>0</v>
      </c>
      <c r="M21" s="303"/>
      <c r="N21" s="303"/>
    </row>
    <row r="22" spans="1:14" ht="15.75" hidden="1" x14ac:dyDescent="0.2">
      <c r="A22" s="307"/>
      <c r="B22" s="304"/>
      <c r="C22" s="310"/>
      <c r="D22" s="310"/>
      <c r="E22" s="313"/>
      <c r="F22" s="313"/>
      <c r="G22" s="76" t="s">
        <v>7</v>
      </c>
      <c r="H22" s="71">
        <f t="shared" si="1"/>
        <v>0</v>
      </c>
      <c r="I22" s="77"/>
      <c r="J22" s="77">
        <f>100000-100000</f>
        <v>0</v>
      </c>
      <c r="K22" s="78"/>
      <c r="L22" s="78">
        <f>477211.1-477211.1</f>
        <v>0</v>
      </c>
      <c r="M22" s="304"/>
      <c r="N22" s="304"/>
    </row>
    <row r="23" spans="1:14" ht="15.75" hidden="1" customHeight="1" x14ac:dyDescent="0.2">
      <c r="A23" s="305">
        <v>3</v>
      </c>
      <c r="B23" s="302"/>
      <c r="C23" s="308"/>
      <c r="D23" s="308"/>
      <c r="E23" s="311">
        <v>0</v>
      </c>
      <c r="F23" s="311">
        <v>0</v>
      </c>
      <c r="G23" s="68" t="s">
        <v>1</v>
      </c>
      <c r="H23" s="69">
        <f>ROUND(SUM(H24:H29),5)</f>
        <v>0</v>
      </c>
      <c r="I23" s="69">
        <f>ROUND(SUM(I24:I29),5)</f>
        <v>0</v>
      </c>
      <c r="J23" s="69">
        <f>ROUND(SUM(J24:J29),5)</f>
        <v>0</v>
      </c>
      <c r="K23" s="69"/>
      <c r="L23" s="69">
        <f>ROUND(SUM(L24:L29),5)</f>
        <v>0</v>
      </c>
      <c r="M23" s="302"/>
      <c r="N23" s="302"/>
    </row>
    <row r="24" spans="1:14" ht="31.5" hidden="1" x14ac:dyDescent="0.2">
      <c r="A24" s="306"/>
      <c r="B24" s="303"/>
      <c r="C24" s="309"/>
      <c r="D24" s="309"/>
      <c r="E24" s="312"/>
      <c r="F24" s="312"/>
      <c r="G24" s="70" t="s">
        <v>2</v>
      </c>
      <c r="H24" s="71">
        <f t="shared" ref="H24:H29" si="2">ROUND(SUM(I24:L24),5)</f>
        <v>0</v>
      </c>
      <c r="I24" s="71">
        <v>0</v>
      </c>
      <c r="J24" s="71">
        <v>0</v>
      </c>
      <c r="K24" s="72"/>
      <c r="L24" s="72">
        <v>0</v>
      </c>
      <c r="M24" s="303"/>
      <c r="N24" s="303"/>
    </row>
    <row r="25" spans="1:14" ht="47.25" hidden="1" x14ac:dyDescent="0.2">
      <c r="A25" s="306"/>
      <c r="B25" s="303"/>
      <c r="C25" s="309"/>
      <c r="D25" s="309"/>
      <c r="E25" s="312"/>
      <c r="F25" s="312"/>
      <c r="G25" s="73" t="s">
        <v>6</v>
      </c>
      <c r="H25" s="71">
        <f t="shared" si="2"/>
        <v>0</v>
      </c>
      <c r="I25" s="71">
        <v>0</v>
      </c>
      <c r="J25" s="71">
        <v>0</v>
      </c>
      <c r="K25" s="72"/>
      <c r="L25" s="72">
        <v>0</v>
      </c>
      <c r="M25" s="303"/>
      <c r="N25" s="303"/>
    </row>
    <row r="26" spans="1:14" ht="15.75" hidden="1" x14ac:dyDescent="0.2">
      <c r="A26" s="306"/>
      <c r="B26" s="303"/>
      <c r="C26" s="309"/>
      <c r="D26" s="309"/>
      <c r="E26" s="312"/>
      <c r="F26" s="312"/>
      <c r="G26" s="73" t="s">
        <v>4</v>
      </c>
      <c r="H26" s="71">
        <f t="shared" si="2"/>
        <v>0</v>
      </c>
      <c r="I26" s="77"/>
      <c r="J26" s="77"/>
      <c r="K26" s="78"/>
      <c r="L26" s="78"/>
      <c r="M26" s="303"/>
      <c r="N26" s="303"/>
    </row>
    <row r="27" spans="1:14" ht="63" hidden="1" x14ac:dyDescent="0.2">
      <c r="A27" s="306"/>
      <c r="B27" s="303"/>
      <c r="C27" s="309"/>
      <c r="D27" s="309"/>
      <c r="E27" s="312"/>
      <c r="F27" s="312"/>
      <c r="G27" s="70" t="s">
        <v>104</v>
      </c>
      <c r="H27" s="71">
        <f t="shared" si="2"/>
        <v>0</v>
      </c>
      <c r="I27" s="71">
        <v>0</v>
      </c>
      <c r="J27" s="71">
        <v>0</v>
      </c>
      <c r="K27" s="72"/>
      <c r="L27" s="72">
        <v>0</v>
      </c>
      <c r="M27" s="303"/>
      <c r="N27" s="303"/>
    </row>
    <row r="28" spans="1:14" ht="31.5" hidden="1" x14ac:dyDescent="0.2">
      <c r="A28" s="306"/>
      <c r="B28" s="303"/>
      <c r="C28" s="309"/>
      <c r="D28" s="309"/>
      <c r="E28" s="312"/>
      <c r="F28" s="312"/>
      <c r="G28" s="70" t="s">
        <v>105</v>
      </c>
      <c r="H28" s="71">
        <f t="shared" si="2"/>
        <v>0</v>
      </c>
      <c r="I28" s="71">
        <v>0</v>
      </c>
      <c r="J28" s="71">
        <v>0</v>
      </c>
      <c r="K28" s="72"/>
      <c r="L28" s="72">
        <v>0</v>
      </c>
      <c r="M28" s="303"/>
      <c r="N28" s="303"/>
    </row>
    <row r="29" spans="1:14" ht="15.75" hidden="1" x14ac:dyDescent="0.2">
      <c r="A29" s="307"/>
      <c r="B29" s="304"/>
      <c r="C29" s="310"/>
      <c r="D29" s="310"/>
      <c r="E29" s="313"/>
      <c r="F29" s="313"/>
      <c r="G29" s="76" t="s">
        <v>7</v>
      </c>
      <c r="H29" s="71">
        <f t="shared" si="2"/>
        <v>0</v>
      </c>
      <c r="I29" s="71"/>
      <c r="J29" s="71">
        <v>0</v>
      </c>
      <c r="K29" s="72"/>
      <c r="L29" s="72">
        <f>170000-170000</f>
        <v>0</v>
      </c>
      <c r="M29" s="304"/>
      <c r="N29" s="304"/>
    </row>
    <row r="30" spans="1:14" ht="15.75" x14ac:dyDescent="0.2">
      <c r="A30" s="293" t="s">
        <v>106</v>
      </c>
      <c r="B30" s="294"/>
      <c r="C30" s="294"/>
      <c r="D30" s="294"/>
      <c r="E30" s="294"/>
      <c r="F30" s="295"/>
      <c r="G30" s="79" t="s">
        <v>1</v>
      </c>
      <c r="H30" s="69">
        <f>ROUND(SUM(H31:H36),5)</f>
        <v>0</v>
      </c>
      <c r="I30" s="69">
        <f>ROUND(SUM(I31:I36),5)</f>
        <v>0</v>
      </c>
      <c r="J30" s="69">
        <f>ROUND(SUM(J31:J36),5)</f>
        <v>0</v>
      </c>
      <c r="K30" s="69"/>
      <c r="L30" s="69">
        <f>ROUND(SUM(L31:L36),5)</f>
        <v>0</v>
      </c>
      <c r="M30" s="302"/>
      <c r="N30" s="302"/>
    </row>
    <row r="31" spans="1:14" ht="31.5" x14ac:dyDescent="0.2">
      <c r="A31" s="296"/>
      <c r="B31" s="297"/>
      <c r="C31" s="297"/>
      <c r="D31" s="297"/>
      <c r="E31" s="297"/>
      <c r="F31" s="298"/>
      <c r="G31" s="79" t="s">
        <v>2</v>
      </c>
      <c r="H31" s="80">
        <f>ROUND(SUM(I31:L31),5)</f>
        <v>0</v>
      </c>
      <c r="I31" s="80">
        <f>I10+I17+I24</f>
        <v>0</v>
      </c>
      <c r="J31" s="80">
        <f>J10+J17+J24</f>
        <v>0</v>
      </c>
      <c r="K31" s="80">
        <f>K10+K17+K24</f>
        <v>0</v>
      </c>
      <c r="L31" s="80">
        <f>L10+L17+L24</f>
        <v>0</v>
      </c>
      <c r="M31" s="303"/>
      <c r="N31" s="303"/>
    </row>
    <row r="32" spans="1:14" ht="47.25" x14ac:dyDescent="0.2">
      <c r="A32" s="296"/>
      <c r="B32" s="297"/>
      <c r="C32" s="297"/>
      <c r="D32" s="297"/>
      <c r="E32" s="297"/>
      <c r="F32" s="298"/>
      <c r="G32" s="79" t="s">
        <v>6</v>
      </c>
      <c r="H32" s="80">
        <f>ROUND(SUM(I32:L32),5)</f>
        <v>0</v>
      </c>
      <c r="I32" s="80">
        <f t="shared" ref="I32:L36" si="3">I11+I18+I25</f>
        <v>0</v>
      </c>
      <c r="J32" s="80">
        <f t="shared" si="3"/>
        <v>0</v>
      </c>
      <c r="K32" s="80">
        <f t="shared" si="3"/>
        <v>0</v>
      </c>
      <c r="L32" s="80">
        <f t="shared" si="3"/>
        <v>0</v>
      </c>
      <c r="M32" s="303"/>
      <c r="N32" s="303"/>
    </row>
    <row r="33" spans="1:14" ht="31.5" x14ac:dyDescent="0.2">
      <c r="A33" s="296"/>
      <c r="B33" s="297"/>
      <c r="C33" s="297"/>
      <c r="D33" s="297"/>
      <c r="E33" s="297"/>
      <c r="F33" s="298"/>
      <c r="G33" s="79" t="s">
        <v>4</v>
      </c>
      <c r="H33" s="80">
        <f>SUM(I33:L33)</f>
        <v>0</v>
      </c>
      <c r="I33" s="80">
        <f t="shared" si="3"/>
        <v>0</v>
      </c>
      <c r="J33" s="80">
        <f t="shared" si="3"/>
        <v>0</v>
      </c>
      <c r="K33" s="80">
        <f t="shared" si="3"/>
        <v>0</v>
      </c>
      <c r="L33" s="80">
        <f t="shared" si="3"/>
        <v>0</v>
      </c>
      <c r="M33" s="303"/>
      <c r="N33" s="303"/>
    </row>
    <row r="34" spans="1:14" ht="63" x14ac:dyDescent="0.2">
      <c r="A34" s="296"/>
      <c r="B34" s="297"/>
      <c r="C34" s="297"/>
      <c r="D34" s="297"/>
      <c r="E34" s="297"/>
      <c r="F34" s="298"/>
      <c r="G34" s="79" t="s">
        <v>104</v>
      </c>
      <c r="H34" s="80">
        <f>ROUND(SUM(I34:L34),5)</f>
        <v>0</v>
      </c>
      <c r="I34" s="80">
        <f t="shared" si="3"/>
        <v>0</v>
      </c>
      <c r="J34" s="80">
        <f t="shared" si="3"/>
        <v>0</v>
      </c>
      <c r="K34" s="80">
        <f t="shared" si="3"/>
        <v>0</v>
      </c>
      <c r="L34" s="80">
        <f t="shared" si="3"/>
        <v>0</v>
      </c>
      <c r="M34" s="303"/>
      <c r="N34" s="303"/>
    </row>
    <row r="35" spans="1:14" ht="31.5" x14ac:dyDescent="0.2">
      <c r="A35" s="296"/>
      <c r="B35" s="297"/>
      <c r="C35" s="297"/>
      <c r="D35" s="297"/>
      <c r="E35" s="297"/>
      <c r="F35" s="298"/>
      <c r="G35" s="79" t="s">
        <v>105</v>
      </c>
      <c r="H35" s="80">
        <f>ROUND(SUM(I35:L35),5)</f>
        <v>0</v>
      </c>
      <c r="I35" s="80">
        <f t="shared" si="3"/>
        <v>0</v>
      </c>
      <c r="J35" s="80">
        <f t="shared" si="3"/>
        <v>0</v>
      </c>
      <c r="K35" s="80">
        <f t="shared" si="3"/>
        <v>0</v>
      </c>
      <c r="L35" s="80">
        <f t="shared" si="3"/>
        <v>0</v>
      </c>
      <c r="M35" s="303"/>
      <c r="N35" s="303"/>
    </row>
    <row r="36" spans="1:14" ht="31.5" x14ac:dyDescent="0.2">
      <c r="A36" s="299"/>
      <c r="B36" s="300"/>
      <c r="C36" s="300"/>
      <c r="D36" s="300"/>
      <c r="E36" s="300"/>
      <c r="F36" s="301"/>
      <c r="G36" s="79" t="s">
        <v>7</v>
      </c>
      <c r="H36" s="80">
        <f>ROUND(SUM(I36:L36),5)</f>
        <v>0</v>
      </c>
      <c r="I36" s="80">
        <f t="shared" si="3"/>
        <v>0</v>
      </c>
      <c r="J36" s="80">
        <f t="shared" si="3"/>
        <v>0</v>
      </c>
      <c r="K36" s="80">
        <f t="shared" si="3"/>
        <v>0</v>
      </c>
      <c r="L36" s="80">
        <f t="shared" si="3"/>
        <v>0</v>
      </c>
      <c r="M36" s="304"/>
      <c r="N36" s="304"/>
    </row>
    <row r="37" spans="1:14" ht="15.75" x14ac:dyDescent="0.2">
      <c r="A37" s="81"/>
      <c r="B37" s="82"/>
      <c r="C37" s="83"/>
      <c r="D37" s="84"/>
      <c r="E37" s="83"/>
      <c r="F37" s="83"/>
      <c r="G37" s="85"/>
      <c r="H37" s="86"/>
      <c r="I37" s="86"/>
      <c r="J37" s="86"/>
      <c r="K37" s="86"/>
      <c r="L37" s="86"/>
      <c r="M37" s="87"/>
      <c r="N37" s="87"/>
    </row>
  </sheetData>
  <mergeCells count="42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  <mergeCell ref="F9:F15"/>
    <mergeCell ref="M9:M15"/>
    <mergeCell ref="N9:N15"/>
    <mergeCell ref="A16:A22"/>
    <mergeCell ref="B16:B22"/>
    <mergeCell ref="C16:C22"/>
    <mergeCell ref="D16:D22"/>
    <mergeCell ref="E16:E22"/>
    <mergeCell ref="F16:F22"/>
    <mergeCell ref="M16:M22"/>
    <mergeCell ref="A9:A15"/>
    <mergeCell ref="B9:B15"/>
    <mergeCell ref="C9:C15"/>
    <mergeCell ref="D9:D15"/>
    <mergeCell ref="E9:E15"/>
    <mergeCell ref="A30:F36"/>
    <mergeCell ref="M30:M36"/>
    <mergeCell ref="N30:N36"/>
    <mergeCell ref="N16:N22"/>
    <mergeCell ref="A23:A29"/>
    <mergeCell ref="B23:B29"/>
    <mergeCell ref="C23:C29"/>
    <mergeCell ref="D23:D29"/>
    <mergeCell ref="E23:E29"/>
    <mergeCell ref="F23:F29"/>
    <mergeCell ref="M23:M29"/>
    <mergeCell ref="N23:N29"/>
  </mergeCells>
  <pageMargins left="0.19685039370078741" right="0.19685039370078741" top="0.19685039370078741" bottom="0.19685039370078741" header="0" footer="0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Normal="100" zoomScaleSheetLayoutView="100" workbookViewId="0">
      <selection activeCell="A8" sqref="A8:G8"/>
    </sheetView>
  </sheetViews>
  <sheetFormatPr defaultRowHeight="15" x14ac:dyDescent="0.2"/>
  <cols>
    <col min="1" max="1" width="8.42578125" style="88" customWidth="1"/>
    <col min="2" max="2" width="53.28515625" style="88" customWidth="1"/>
    <col min="3" max="3" width="20" style="88" customWidth="1"/>
    <col min="4" max="4" width="18.5703125" style="88" customWidth="1"/>
    <col min="5" max="5" width="23.140625" style="88" customWidth="1"/>
    <col min="6" max="6" width="46.85546875" style="88" customWidth="1"/>
    <col min="7" max="7" width="46.28515625" style="88" customWidth="1"/>
    <col min="8" max="8" width="19.5703125" style="64" customWidth="1"/>
    <col min="9" max="9" width="14.85546875" style="64" customWidth="1"/>
    <col min="10" max="10" width="13" style="64" customWidth="1"/>
    <col min="11" max="256" width="9.140625" style="64"/>
    <col min="257" max="257" width="8.42578125" style="64" customWidth="1"/>
    <col min="258" max="258" width="53.28515625" style="64" customWidth="1"/>
    <col min="259" max="259" width="20" style="64" customWidth="1"/>
    <col min="260" max="260" width="18.5703125" style="64" customWidth="1"/>
    <col min="261" max="261" width="23.140625" style="64" customWidth="1"/>
    <col min="262" max="262" width="46.85546875" style="64" customWidth="1"/>
    <col min="263" max="263" width="46.28515625" style="64" customWidth="1"/>
    <col min="264" max="264" width="19.5703125" style="64" customWidth="1"/>
    <col min="265" max="265" width="14.85546875" style="64" customWidth="1"/>
    <col min="266" max="266" width="13" style="64" customWidth="1"/>
    <col min="267" max="512" width="9.140625" style="64"/>
    <col min="513" max="513" width="8.42578125" style="64" customWidth="1"/>
    <col min="514" max="514" width="53.28515625" style="64" customWidth="1"/>
    <col min="515" max="515" width="20" style="64" customWidth="1"/>
    <col min="516" max="516" width="18.5703125" style="64" customWidth="1"/>
    <col min="517" max="517" width="23.140625" style="64" customWidth="1"/>
    <col min="518" max="518" width="46.85546875" style="64" customWidth="1"/>
    <col min="519" max="519" width="46.28515625" style="64" customWidth="1"/>
    <col min="520" max="520" width="19.5703125" style="64" customWidth="1"/>
    <col min="521" max="521" width="14.85546875" style="64" customWidth="1"/>
    <col min="522" max="522" width="13" style="64" customWidth="1"/>
    <col min="523" max="768" width="9.140625" style="64"/>
    <col min="769" max="769" width="8.42578125" style="64" customWidth="1"/>
    <col min="770" max="770" width="53.28515625" style="64" customWidth="1"/>
    <col min="771" max="771" width="20" style="64" customWidth="1"/>
    <col min="772" max="772" width="18.5703125" style="64" customWidth="1"/>
    <col min="773" max="773" width="23.140625" style="64" customWidth="1"/>
    <col min="774" max="774" width="46.85546875" style="64" customWidth="1"/>
    <col min="775" max="775" width="46.28515625" style="64" customWidth="1"/>
    <col min="776" max="776" width="19.5703125" style="64" customWidth="1"/>
    <col min="777" max="777" width="14.85546875" style="64" customWidth="1"/>
    <col min="778" max="778" width="13" style="64" customWidth="1"/>
    <col min="779" max="1024" width="9.140625" style="64"/>
    <col min="1025" max="1025" width="8.42578125" style="64" customWidth="1"/>
    <col min="1026" max="1026" width="53.28515625" style="64" customWidth="1"/>
    <col min="1027" max="1027" width="20" style="64" customWidth="1"/>
    <col min="1028" max="1028" width="18.5703125" style="64" customWidth="1"/>
    <col min="1029" max="1029" width="23.140625" style="64" customWidth="1"/>
    <col min="1030" max="1030" width="46.85546875" style="64" customWidth="1"/>
    <col min="1031" max="1031" width="46.28515625" style="64" customWidth="1"/>
    <col min="1032" max="1032" width="19.5703125" style="64" customWidth="1"/>
    <col min="1033" max="1033" width="14.85546875" style="64" customWidth="1"/>
    <col min="1034" max="1034" width="13" style="64" customWidth="1"/>
    <col min="1035" max="1280" width="9.140625" style="64"/>
    <col min="1281" max="1281" width="8.42578125" style="64" customWidth="1"/>
    <col min="1282" max="1282" width="53.28515625" style="64" customWidth="1"/>
    <col min="1283" max="1283" width="20" style="64" customWidth="1"/>
    <col min="1284" max="1284" width="18.5703125" style="64" customWidth="1"/>
    <col min="1285" max="1285" width="23.140625" style="64" customWidth="1"/>
    <col min="1286" max="1286" width="46.85546875" style="64" customWidth="1"/>
    <col min="1287" max="1287" width="46.28515625" style="64" customWidth="1"/>
    <col min="1288" max="1288" width="19.5703125" style="64" customWidth="1"/>
    <col min="1289" max="1289" width="14.85546875" style="64" customWidth="1"/>
    <col min="1290" max="1290" width="13" style="64" customWidth="1"/>
    <col min="1291" max="1536" width="9.140625" style="64"/>
    <col min="1537" max="1537" width="8.42578125" style="64" customWidth="1"/>
    <col min="1538" max="1538" width="53.28515625" style="64" customWidth="1"/>
    <col min="1539" max="1539" width="20" style="64" customWidth="1"/>
    <col min="1540" max="1540" width="18.5703125" style="64" customWidth="1"/>
    <col min="1541" max="1541" width="23.140625" style="64" customWidth="1"/>
    <col min="1542" max="1542" width="46.85546875" style="64" customWidth="1"/>
    <col min="1543" max="1543" width="46.28515625" style="64" customWidth="1"/>
    <col min="1544" max="1544" width="19.5703125" style="64" customWidth="1"/>
    <col min="1545" max="1545" width="14.85546875" style="64" customWidth="1"/>
    <col min="1546" max="1546" width="13" style="64" customWidth="1"/>
    <col min="1547" max="1792" width="9.140625" style="64"/>
    <col min="1793" max="1793" width="8.42578125" style="64" customWidth="1"/>
    <col min="1794" max="1794" width="53.28515625" style="64" customWidth="1"/>
    <col min="1795" max="1795" width="20" style="64" customWidth="1"/>
    <col min="1796" max="1796" width="18.5703125" style="64" customWidth="1"/>
    <col min="1797" max="1797" width="23.140625" style="64" customWidth="1"/>
    <col min="1798" max="1798" width="46.85546875" style="64" customWidth="1"/>
    <col min="1799" max="1799" width="46.28515625" style="64" customWidth="1"/>
    <col min="1800" max="1800" width="19.5703125" style="64" customWidth="1"/>
    <col min="1801" max="1801" width="14.85546875" style="64" customWidth="1"/>
    <col min="1802" max="1802" width="13" style="64" customWidth="1"/>
    <col min="1803" max="2048" width="9.140625" style="64"/>
    <col min="2049" max="2049" width="8.42578125" style="64" customWidth="1"/>
    <col min="2050" max="2050" width="53.28515625" style="64" customWidth="1"/>
    <col min="2051" max="2051" width="20" style="64" customWidth="1"/>
    <col min="2052" max="2052" width="18.5703125" style="64" customWidth="1"/>
    <col min="2053" max="2053" width="23.140625" style="64" customWidth="1"/>
    <col min="2054" max="2054" width="46.85546875" style="64" customWidth="1"/>
    <col min="2055" max="2055" width="46.28515625" style="64" customWidth="1"/>
    <col min="2056" max="2056" width="19.5703125" style="64" customWidth="1"/>
    <col min="2057" max="2057" width="14.85546875" style="64" customWidth="1"/>
    <col min="2058" max="2058" width="13" style="64" customWidth="1"/>
    <col min="2059" max="2304" width="9.140625" style="64"/>
    <col min="2305" max="2305" width="8.42578125" style="64" customWidth="1"/>
    <col min="2306" max="2306" width="53.28515625" style="64" customWidth="1"/>
    <col min="2307" max="2307" width="20" style="64" customWidth="1"/>
    <col min="2308" max="2308" width="18.5703125" style="64" customWidth="1"/>
    <col min="2309" max="2309" width="23.140625" style="64" customWidth="1"/>
    <col min="2310" max="2310" width="46.85546875" style="64" customWidth="1"/>
    <col min="2311" max="2311" width="46.28515625" style="64" customWidth="1"/>
    <col min="2312" max="2312" width="19.5703125" style="64" customWidth="1"/>
    <col min="2313" max="2313" width="14.85546875" style="64" customWidth="1"/>
    <col min="2314" max="2314" width="13" style="64" customWidth="1"/>
    <col min="2315" max="2560" width="9.140625" style="64"/>
    <col min="2561" max="2561" width="8.42578125" style="64" customWidth="1"/>
    <col min="2562" max="2562" width="53.28515625" style="64" customWidth="1"/>
    <col min="2563" max="2563" width="20" style="64" customWidth="1"/>
    <col min="2564" max="2564" width="18.5703125" style="64" customWidth="1"/>
    <col min="2565" max="2565" width="23.140625" style="64" customWidth="1"/>
    <col min="2566" max="2566" width="46.85546875" style="64" customWidth="1"/>
    <col min="2567" max="2567" width="46.28515625" style="64" customWidth="1"/>
    <col min="2568" max="2568" width="19.5703125" style="64" customWidth="1"/>
    <col min="2569" max="2569" width="14.85546875" style="64" customWidth="1"/>
    <col min="2570" max="2570" width="13" style="64" customWidth="1"/>
    <col min="2571" max="2816" width="9.140625" style="64"/>
    <col min="2817" max="2817" width="8.42578125" style="64" customWidth="1"/>
    <col min="2818" max="2818" width="53.28515625" style="64" customWidth="1"/>
    <col min="2819" max="2819" width="20" style="64" customWidth="1"/>
    <col min="2820" max="2820" width="18.5703125" style="64" customWidth="1"/>
    <col min="2821" max="2821" width="23.140625" style="64" customWidth="1"/>
    <col min="2822" max="2822" width="46.85546875" style="64" customWidth="1"/>
    <col min="2823" max="2823" width="46.28515625" style="64" customWidth="1"/>
    <col min="2824" max="2824" width="19.5703125" style="64" customWidth="1"/>
    <col min="2825" max="2825" width="14.85546875" style="64" customWidth="1"/>
    <col min="2826" max="2826" width="13" style="64" customWidth="1"/>
    <col min="2827" max="3072" width="9.140625" style="64"/>
    <col min="3073" max="3073" width="8.42578125" style="64" customWidth="1"/>
    <col min="3074" max="3074" width="53.28515625" style="64" customWidth="1"/>
    <col min="3075" max="3075" width="20" style="64" customWidth="1"/>
    <col min="3076" max="3076" width="18.5703125" style="64" customWidth="1"/>
    <col min="3077" max="3077" width="23.140625" style="64" customWidth="1"/>
    <col min="3078" max="3078" width="46.85546875" style="64" customWidth="1"/>
    <col min="3079" max="3079" width="46.28515625" style="64" customWidth="1"/>
    <col min="3080" max="3080" width="19.5703125" style="64" customWidth="1"/>
    <col min="3081" max="3081" width="14.85546875" style="64" customWidth="1"/>
    <col min="3082" max="3082" width="13" style="64" customWidth="1"/>
    <col min="3083" max="3328" width="9.140625" style="64"/>
    <col min="3329" max="3329" width="8.42578125" style="64" customWidth="1"/>
    <col min="3330" max="3330" width="53.28515625" style="64" customWidth="1"/>
    <col min="3331" max="3331" width="20" style="64" customWidth="1"/>
    <col min="3332" max="3332" width="18.5703125" style="64" customWidth="1"/>
    <col min="3333" max="3333" width="23.140625" style="64" customWidth="1"/>
    <col min="3334" max="3334" width="46.85546875" style="64" customWidth="1"/>
    <col min="3335" max="3335" width="46.28515625" style="64" customWidth="1"/>
    <col min="3336" max="3336" width="19.5703125" style="64" customWidth="1"/>
    <col min="3337" max="3337" width="14.85546875" style="64" customWidth="1"/>
    <col min="3338" max="3338" width="13" style="64" customWidth="1"/>
    <col min="3339" max="3584" width="9.140625" style="64"/>
    <col min="3585" max="3585" width="8.42578125" style="64" customWidth="1"/>
    <col min="3586" max="3586" width="53.28515625" style="64" customWidth="1"/>
    <col min="3587" max="3587" width="20" style="64" customWidth="1"/>
    <col min="3588" max="3588" width="18.5703125" style="64" customWidth="1"/>
    <col min="3589" max="3589" width="23.140625" style="64" customWidth="1"/>
    <col min="3590" max="3590" width="46.85546875" style="64" customWidth="1"/>
    <col min="3591" max="3591" width="46.28515625" style="64" customWidth="1"/>
    <col min="3592" max="3592" width="19.5703125" style="64" customWidth="1"/>
    <col min="3593" max="3593" width="14.85546875" style="64" customWidth="1"/>
    <col min="3594" max="3594" width="13" style="64" customWidth="1"/>
    <col min="3595" max="3840" width="9.140625" style="64"/>
    <col min="3841" max="3841" width="8.42578125" style="64" customWidth="1"/>
    <col min="3842" max="3842" width="53.28515625" style="64" customWidth="1"/>
    <col min="3843" max="3843" width="20" style="64" customWidth="1"/>
    <col min="3844" max="3844" width="18.5703125" style="64" customWidth="1"/>
    <col min="3845" max="3845" width="23.140625" style="64" customWidth="1"/>
    <col min="3846" max="3846" width="46.85546875" style="64" customWidth="1"/>
    <col min="3847" max="3847" width="46.28515625" style="64" customWidth="1"/>
    <col min="3848" max="3848" width="19.5703125" style="64" customWidth="1"/>
    <col min="3849" max="3849" width="14.85546875" style="64" customWidth="1"/>
    <col min="3850" max="3850" width="13" style="64" customWidth="1"/>
    <col min="3851" max="4096" width="9.140625" style="64"/>
    <col min="4097" max="4097" width="8.42578125" style="64" customWidth="1"/>
    <col min="4098" max="4098" width="53.28515625" style="64" customWidth="1"/>
    <col min="4099" max="4099" width="20" style="64" customWidth="1"/>
    <col min="4100" max="4100" width="18.5703125" style="64" customWidth="1"/>
    <col min="4101" max="4101" width="23.140625" style="64" customWidth="1"/>
    <col min="4102" max="4102" width="46.85546875" style="64" customWidth="1"/>
    <col min="4103" max="4103" width="46.28515625" style="64" customWidth="1"/>
    <col min="4104" max="4104" width="19.5703125" style="64" customWidth="1"/>
    <col min="4105" max="4105" width="14.85546875" style="64" customWidth="1"/>
    <col min="4106" max="4106" width="13" style="64" customWidth="1"/>
    <col min="4107" max="4352" width="9.140625" style="64"/>
    <col min="4353" max="4353" width="8.42578125" style="64" customWidth="1"/>
    <col min="4354" max="4354" width="53.28515625" style="64" customWidth="1"/>
    <col min="4355" max="4355" width="20" style="64" customWidth="1"/>
    <col min="4356" max="4356" width="18.5703125" style="64" customWidth="1"/>
    <col min="4357" max="4357" width="23.140625" style="64" customWidth="1"/>
    <col min="4358" max="4358" width="46.85546875" style="64" customWidth="1"/>
    <col min="4359" max="4359" width="46.28515625" style="64" customWidth="1"/>
    <col min="4360" max="4360" width="19.5703125" style="64" customWidth="1"/>
    <col min="4361" max="4361" width="14.85546875" style="64" customWidth="1"/>
    <col min="4362" max="4362" width="13" style="64" customWidth="1"/>
    <col min="4363" max="4608" width="9.140625" style="64"/>
    <col min="4609" max="4609" width="8.42578125" style="64" customWidth="1"/>
    <col min="4610" max="4610" width="53.28515625" style="64" customWidth="1"/>
    <col min="4611" max="4611" width="20" style="64" customWidth="1"/>
    <col min="4612" max="4612" width="18.5703125" style="64" customWidth="1"/>
    <col min="4613" max="4613" width="23.140625" style="64" customWidth="1"/>
    <col min="4614" max="4614" width="46.85546875" style="64" customWidth="1"/>
    <col min="4615" max="4615" width="46.28515625" style="64" customWidth="1"/>
    <col min="4616" max="4616" width="19.5703125" style="64" customWidth="1"/>
    <col min="4617" max="4617" width="14.85546875" style="64" customWidth="1"/>
    <col min="4618" max="4618" width="13" style="64" customWidth="1"/>
    <col min="4619" max="4864" width="9.140625" style="64"/>
    <col min="4865" max="4865" width="8.42578125" style="64" customWidth="1"/>
    <col min="4866" max="4866" width="53.28515625" style="64" customWidth="1"/>
    <col min="4867" max="4867" width="20" style="64" customWidth="1"/>
    <col min="4868" max="4868" width="18.5703125" style="64" customWidth="1"/>
    <col min="4869" max="4869" width="23.140625" style="64" customWidth="1"/>
    <col min="4870" max="4870" width="46.85546875" style="64" customWidth="1"/>
    <col min="4871" max="4871" width="46.28515625" style="64" customWidth="1"/>
    <col min="4872" max="4872" width="19.5703125" style="64" customWidth="1"/>
    <col min="4873" max="4873" width="14.85546875" style="64" customWidth="1"/>
    <col min="4874" max="4874" width="13" style="64" customWidth="1"/>
    <col min="4875" max="5120" width="9.140625" style="64"/>
    <col min="5121" max="5121" width="8.42578125" style="64" customWidth="1"/>
    <col min="5122" max="5122" width="53.28515625" style="64" customWidth="1"/>
    <col min="5123" max="5123" width="20" style="64" customWidth="1"/>
    <col min="5124" max="5124" width="18.5703125" style="64" customWidth="1"/>
    <col min="5125" max="5125" width="23.140625" style="64" customWidth="1"/>
    <col min="5126" max="5126" width="46.85546875" style="64" customWidth="1"/>
    <col min="5127" max="5127" width="46.28515625" style="64" customWidth="1"/>
    <col min="5128" max="5128" width="19.5703125" style="64" customWidth="1"/>
    <col min="5129" max="5129" width="14.85546875" style="64" customWidth="1"/>
    <col min="5130" max="5130" width="13" style="64" customWidth="1"/>
    <col min="5131" max="5376" width="9.140625" style="64"/>
    <col min="5377" max="5377" width="8.42578125" style="64" customWidth="1"/>
    <col min="5378" max="5378" width="53.28515625" style="64" customWidth="1"/>
    <col min="5379" max="5379" width="20" style="64" customWidth="1"/>
    <col min="5380" max="5380" width="18.5703125" style="64" customWidth="1"/>
    <col min="5381" max="5381" width="23.140625" style="64" customWidth="1"/>
    <col min="5382" max="5382" width="46.85546875" style="64" customWidth="1"/>
    <col min="5383" max="5383" width="46.28515625" style="64" customWidth="1"/>
    <col min="5384" max="5384" width="19.5703125" style="64" customWidth="1"/>
    <col min="5385" max="5385" width="14.85546875" style="64" customWidth="1"/>
    <col min="5386" max="5386" width="13" style="64" customWidth="1"/>
    <col min="5387" max="5632" width="9.140625" style="64"/>
    <col min="5633" max="5633" width="8.42578125" style="64" customWidth="1"/>
    <col min="5634" max="5634" width="53.28515625" style="64" customWidth="1"/>
    <col min="5635" max="5635" width="20" style="64" customWidth="1"/>
    <col min="5636" max="5636" width="18.5703125" style="64" customWidth="1"/>
    <col min="5637" max="5637" width="23.140625" style="64" customWidth="1"/>
    <col min="5638" max="5638" width="46.85546875" style="64" customWidth="1"/>
    <col min="5639" max="5639" width="46.28515625" style="64" customWidth="1"/>
    <col min="5640" max="5640" width="19.5703125" style="64" customWidth="1"/>
    <col min="5641" max="5641" width="14.85546875" style="64" customWidth="1"/>
    <col min="5642" max="5642" width="13" style="64" customWidth="1"/>
    <col min="5643" max="5888" width="9.140625" style="64"/>
    <col min="5889" max="5889" width="8.42578125" style="64" customWidth="1"/>
    <col min="5890" max="5890" width="53.28515625" style="64" customWidth="1"/>
    <col min="5891" max="5891" width="20" style="64" customWidth="1"/>
    <col min="5892" max="5892" width="18.5703125" style="64" customWidth="1"/>
    <col min="5893" max="5893" width="23.140625" style="64" customWidth="1"/>
    <col min="5894" max="5894" width="46.85546875" style="64" customWidth="1"/>
    <col min="5895" max="5895" width="46.28515625" style="64" customWidth="1"/>
    <col min="5896" max="5896" width="19.5703125" style="64" customWidth="1"/>
    <col min="5897" max="5897" width="14.85546875" style="64" customWidth="1"/>
    <col min="5898" max="5898" width="13" style="64" customWidth="1"/>
    <col min="5899" max="6144" width="9.140625" style="64"/>
    <col min="6145" max="6145" width="8.42578125" style="64" customWidth="1"/>
    <col min="6146" max="6146" width="53.28515625" style="64" customWidth="1"/>
    <col min="6147" max="6147" width="20" style="64" customWidth="1"/>
    <col min="6148" max="6148" width="18.5703125" style="64" customWidth="1"/>
    <col min="6149" max="6149" width="23.140625" style="64" customWidth="1"/>
    <col min="6150" max="6150" width="46.85546875" style="64" customWidth="1"/>
    <col min="6151" max="6151" width="46.28515625" style="64" customWidth="1"/>
    <col min="6152" max="6152" width="19.5703125" style="64" customWidth="1"/>
    <col min="6153" max="6153" width="14.85546875" style="64" customWidth="1"/>
    <col min="6154" max="6154" width="13" style="64" customWidth="1"/>
    <col min="6155" max="6400" width="9.140625" style="64"/>
    <col min="6401" max="6401" width="8.42578125" style="64" customWidth="1"/>
    <col min="6402" max="6402" width="53.28515625" style="64" customWidth="1"/>
    <col min="6403" max="6403" width="20" style="64" customWidth="1"/>
    <col min="6404" max="6404" width="18.5703125" style="64" customWidth="1"/>
    <col min="6405" max="6405" width="23.140625" style="64" customWidth="1"/>
    <col min="6406" max="6406" width="46.85546875" style="64" customWidth="1"/>
    <col min="6407" max="6407" width="46.28515625" style="64" customWidth="1"/>
    <col min="6408" max="6408" width="19.5703125" style="64" customWidth="1"/>
    <col min="6409" max="6409" width="14.85546875" style="64" customWidth="1"/>
    <col min="6410" max="6410" width="13" style="64" customWidth="1"/>
    <col min="6411" max="6656" width="9.140625" style="64"/>
    <col min="6657" max="6657" width="8.42578125" style="64" customWidth="1"/>
    <col min="6658" max="6658" width="53.28515625" style="64" customWidth="1"/>
    <col min="6659" max="6659" width="20" style="64" customWidth="1"/>
    <col min="6660" max="6660" width="18.5703125" style="64" customWidth="1"/>
    <col min="6661" max="6661" width="23.140625" style="64" customWidth="1"/>
    <col min="6662" max="6662" width="46.85546875" style="64" customWidth="1"/>
    <col min="6663" max="6663" width="46.28515625" style="64" customWidth="1"/>
    <col min="6664" max="6664" width="19.5703125" style="64" customWidth="1"/>
    <col min="6665" max="6665" width="14.85546875" style="64" customWidth="1"/>
    <col min="6666" max="6666" width="13" style="64" customWidth="1"/>
    <col min="6667" max="6912" width="9.140625" style="64"/>
    <col min="6913" max="6913" width="8.42578125" style="64" customWidth="1"/>
    <col min="6914" max="6914" width="53.28515625" style="64" customWidth="1"/>
    <col min="6915" max="6915" width="20" style="64" customWidth="1"/>
    <col min="6916" max="6916" width="18.5703125" style="64" customWidth="1"/>
    <col min="6917" max="6917" width="23.140625" style="64" customWidth="1"/>
    <col min="6918" max="6918" width="46.85546875" style="64" customWidth="1"/>
    <col min="6919" max="6919" width="46.28515625" style="64" customWidth="1"/>
    <col min="6920" max="6920" width="19.5703125" style="64" customWidth="1"/>
    <col min="6921" max="6921" width="14.85546875" style="64" customWidth="1"/>
    <col min="6922" max="6922" width="13" style="64" customWidth="1"/>
    <col min="6923" max="7168" width="9.140625" style="64"/>
    <col min="7169" max="7169" width="8.42578125" style="64" customWidth="1"/>
    <col min="7170" max="7170" width="53.28515625" style="64" customWidth="1"/>
    <col min="7171" max="7171" width="20" style="64" customWidth="1"/>
    <col min="7172" max="7172" width="18.5703125" style="64" customWidth="1"/>
    <col min="7173" max="7173" width="23.140625" style="64" customWidth="1"/>
    <col min="7174" max="7174" width="46.85546875" style="64" customWidth="1"/>
    <col min="7175" max="7175" width="46.28515625" style="64" customWidth="1"/>
    <col min="7176" max="7176" width="19.5703125" style="64" customWidth="1"/>
    <col min="7177" max="7177" width="14.85546875" style="64" customWidth="1"/>
    <col min="7178" max="7178" width="13" style="64" customWidth="1"/>
    <col min="7179" max="7424" width="9.140625" style="64"/>
    <col min="7425" max="7425" width="8.42578125" style="64" customWidth="1"/>
    <col min="7426" max="7426" width="53.28515625" style="64" customWidth="1"/>
    <col min="7427" max="7427" width="20" style="64" customWidth="1"/>
    <col min="7428" max="7428" width="18.5703125" style="64" customWidth="1"/>
    <col min="7429" max="7429" width="23.140625" style="64" customWidth="1"/>
    <col min="7430" max="7430" width="46.85546875" style="64" customWidth="1"/>
    <col min="7431" max="7431" width="46.28515625" style="64" customWidth="1"/>
    <col min="7432" max="7432" width="19.5703125" style="64" customWidth="1"/>
    <col min="7433" max="7433" width="14.85546875" style="64" customWidth="1"/>
    <col min="7434" max="7434" width="13" style="64" customWidth="1"/>
    <col min="7435" max="7680" width="9.140625" style="64"/>
    <col min="7681" max="7681" width="8.42578125" style="64" customWidth="1"/>
    <col min="7682" max="7682" width="53.28515625" style="64" customWidth="1"/>
    <col min="7683" max="7683" width="20" style="64" customWidth="1"/>
    <col min="7684" max="7684" width="18.5703125" style="64" customWidth="1"/>
    <col min="7685" max="7685" width="23.140625" style="64" customWidth="1"/>
    <col min="7686" max="7686" width="46.85546875" style="64" customWidth="1"/>
    <col min="7687" max="7687" width="46.28515625" style="64" customWidth="1"/>
    <col min="7688" max="7688" width="19.5703125" style="64" customWidth="1"/>
    <col min="7689" max="7689" width="14.85546875" style="64" customWidth="1"/>
    <col min="7690" max="7690" width="13" style="64" customWidth="1"/>
    <col min="7691" max="7936" width="9.140625" style="64"/>
    <col min="7937" max="7937" width="8.42578125" style="64" customWidth="1"/>
    <col min="7938" max="7938" width="53.28515625" style="64" customWidth="1"/>
    <col min="7939" max="7939" width="20" style="64" customWidth="1"/>
    <col min="7940" max="7940" width="18.5703125" style="64" customWidth="1"/>
    <col min="7941" max="7941" width="23.140625" style="64" customWidth="1"/>
    <col min="7942" max="7942" width="46.85546875" style="64" customWidth="1"/>
    <col min="7943" max="7943" width="46.28515625" style="64" customWidth="1"/>
    <col min="7944" max="7944" width="19.5703125" style="64" customWidth="1"/>
    <col min="7945" max="7945" width="14.85546875" style="64" customWidth="1"/>
    <col min="7946" max="7946" width="13" style="64" customWidth="1"/>
    <col min="7947" max="8192" width="9.140625" style="64"/>
    <col min="8193" max="8193" width="8.42578125" style="64" customWidth="1"/>
    <col min="8194" max="8194" width="53.28515625" style="64" customWidth="1"/>
    <col min="8195" max="8195" width="20" style="64" customWidth="1"/>
    <col min="8196" max="8196" width="18.5703125" style="64" customWidth="1"/>
    <col min="8197" max="8197" width="23.140625" style="64" customWidth="1"/>
    <col min="8198" max="8198" width="46.85546875" style="64" customWidth="1"/>
    <col min="8199" max="8199" width="46.28515625" style="64" customWidth="1"/>
    <col min="8200" max="8200" width="19.5703125" style="64" customWidth="1"/>
    <col min="8201" max="8201" width="14.85546875" style="64" customWidth="1"/>
    <col min="8202" max="8202" width="13" style="64" customWidth="1"/>
    <col min="8203" max="8448" width="9.140625" style="64"/>
    <col min="8449" max="8449" width="8.42578125" style="64" customWidth="1"/>
    <col min="8450" max="8450" width="53.28515625" style="64" customWidth="1"/>
    <col min="8451" max="8451" width="20" style="64" customWidth="1"/>
    <col min="8452" max="8452" width="18.5703125" style="64" customWidth="1"/>
    <col min="8453" max="8453" width="23.140625" style="64" customWidth="1"/>
    <col min="8454" max="8454" width="46.85546875" style="64" customWidth="1"/>
    <col min="8455" max="8455" width="46.28515625" style="64" customWidth="1"/>
    <col min="8456" max="8456" width="19.5703125" style="64" customWidth="1"/>
    <col min="8457" max="8457" width="14.85546875" style="64" customWidth="1"/>
    <col min="8458" max="8458" width="13" style="64" customWidth="1"/>
    <col min="8459" max="8704" width="9.140625" style="64"/>
    <col min="8705" max="8705" width="8.42578125" style="64" customWidth="1"/>
    <col min="8706" max="8706" width="53.28515625" style="64" customWidth="1"/>
    <col min="8707" max="8707" width="20" style="64" customWidth="1"/>
    <col min="8708" max="8708" width="18.5703125" style="64" customWidth="1"/>
    <col min="8709" max="8709" width="23.140625" style="64" customWidth="1"/>
    <col min="8710" max="8710" width="46.85546875" style="64" customWidth="1"/>
    <col min="8711" max="8711" width="46.28515625" style="64" customWidth="1"/>
    <col min="8712" max="8712" width="19.5703125" style="64" customWidth="1"/>
    <col min="8713" max="8713" width="14.85546875" style="64" customWidth="1"/>
    <col min="8714" max="8714" width="13" style="64" customWidth="1"/>
    <col min="8715" max="8960" width="9.140625" style="64"/>
    <col min="8961" max="8961" width="8.42578125" style="64" customWidth="1"/>
    <col min="8962" max="8962" width="53.28515625" style="64" customWidth="1"/>
    <col min="8963" max="8963" width="20" style="64" customWidth="1"/>
    <col min="8964" max="8964" width="18.5703125" style="64" customWidth="1"/>
    <col min="8965" max="8965" width="23.140625" style="64" customWidth="1"/>
    <col min="8966" max="8966" width="46.85546875" style="64" customWidth="1"/>
    <col min="8967" max="8967" width="46.28515625" style="64" customWidth="1"/>
    <col min="8968" max="8968" width="19.5703125" style="64" customWidth="1"/>
    <col min="8969" max="8969" width="14.85546875" style="64" customWidth="1"/>
    <col min="8970" max="8970" width="13" style="64" customWidth="1"/>
    <col min="8971" max="9216" width="9.140625" style="64"/>
    <col min="9217" max="9217" width="8.42578125" style="64" customWidth="1"/>
    <col min="9218" max="9218" width="53.28515625" style="64" customWidth="1"/>
    <col min="9219" max="9219" width="20" style="64" customWidth="1"/>
    <col min="9220" max="9220" width="18.5703125" style="64" customWidth="1"/>
    <col min="9221" max="9221" width="23.140625" style="64" customWidth="1"/>
    <col min="9222" max="9222" width="46.85546875" style="64" customWidth="1"/>
    <col min="9223" max="9223" width="46.28515625" style="64" customWidth="1"/>
    <col min="9224" max="9224" width="19.5703125" style="64" customWidth="1"/>
    <col min="9225" max="9225" width="14.85546875" style="64" customWidth="1"/>
    <col min="9226" max="9226" width="13" style="64" customWidth="1"/>
    <col min="9227" max="9472" width="9.140625" style="64"/>
    <col min="9473" max="9473" width="8.42578125" style="64" customWidth="1"/>
    <col min="9474" max="9474" width="53.28515625" style="64" customWidth="1"/>
    <col min="9475" max="9475" width="20" style="64" customWidth="1"/>
    <col min="9476" max="9476" width="18.5703125" style="64" customWidth="1"/>
    <col min="9477" max="9477" width="23.140625" style="64" customWidth="1"/>
    <col min="9478" max="9478" width="46.85546875" style="64" customWidth="1"/>
    <col min="9479" max="9479" width="46.28515625" style="64" customWidth="1"/>
    <col min="9480" max="9480" width="19.5703125" style="64" customWidth="1"/>
    <col min="9481" max="9481" width="14.85546875" style="64" customWidth="1"/>
    <col min="9482" max="9482" width="13" style="64" customWidth="1"/>
    <col min="9483" max="9728" width="9.140625" style="64"/>
    <col min="9729" max="9729" width="8.42578125" style="64" customWidth="1"/>
    <col min="9730" max="9730" width="53.28515625" style="64" customWidth="1"/>
    <col min="9731" max="9731" width="20" style="64" customWidth="1"/>
    <col min="9732" max="9732" width="18.5703125" style="64" customWidth="1"/>
    <col min="9733" max="9733" width="23.140625" style="64" customWidth="1"/>
    <col min="9734" max="9734" width="46.85546875" style="64" customWidth="1"/>
    <col min="9735" max="9735" width="46.28515625" style="64" customWidth="1"/>
    <col min="9736" max="9736" width="19.5703125" style="64" customWidth="1"/>
    <col min="9737" max="9737" width="14.85546875" style="64" customWidth="1"/>
    <col min="9738" max="9738" width="13" style="64" customWidth="1"/>
    <col min="9739" max="9984" width="9.140625" style="64"/>
    <col min="9985" max="9985" width="8.42578125" style="64" customWidth="1"/>
    <col min="9986" max="9986" width="53.28515625" style="64" customWidth="1"/>
    <col min="9987" max="9987" width="20" style="64" customWidth="1"/>
    <col min="9988" max="9988" width="18.5703125" style="64" customWidth="1"/>
    <col min="9989" max="9989" width="23.140625" style="64" customWidth="1"/>
    <col min="9990" max="9990" width="46.85546875" style="64" customWidth="1"/>
    <col min="9991" max="9991" width="46.28515625" style="64" customWidth="1"/>
    <col min="9992" max="9992" width="19.5703125" style="64" customWidth="1"/>
    <col min="9993" max="9993" width="14.85546875" style="64" customWidth="1"/>
    <col min="9994" max="9994" width="13" style="64" customWidth="1"/>
    <col min="9995" max="10240" width="9.140625" style="64"/>
    <col min="10241" max="10241" width="8.42578125" style="64" customWidth="1"/>
    <col min="10242" max="10242" width="53.28515625" style="64" customWidth="1"/>
    <col min="10243" max="10243" width="20" style="64" customWidth="1"/>
    <col min="10244" max="10244" width="18.5703125" style="64" customWidth="1"/>
    <col min="10245" max="10245" width="23.140625" style="64" customWidth="1"/>
    <col min="10246" max="10246" width="46.85546875" style="64" customWidth="1"/>
    <col min="10247" max="10247" width="46.28515625" style="64" customWidth="1"/>
    <col min="10248" max="10248" width="19.5703125" style="64" customWidth="1"/>
    <col min="10249" max="10249" width="14.85546875" style="64" customWidth="1"/>
    <col min="10250" max="10250" width="13" style="64" customWidth="1"/>
    <col min="10251" max="10496" width="9.140625" style="64"/>
    <col min="10497" max="10497" width="8.42578125" style="64" customWidth="1"/>
    <col min="10498" max="10498" width="53.28515625" style="64" customWidth="1"/>
    <col min="10499" max="10499" width="20" style="64" customWidth="1"/>
    <col min="10500" max="10500" width="18.5703125" style="64" customWidth="1"/>
    <col min="10501" max="10501" width="23.140625" style="64" customWidth="1"/>
    <col min="10502" max="10502" width="46.85546875" style="64" customWidth="1"/>
    <col min="10503" max="10503" width="46.28515625" style="64" customWidth="1"/>
    <col min="10504" max="10504" width="19.5703125" style="64" customWidth="1"/>
    <col min="10505" max="10505" width="14.85546875" style="64" customWidth="1"/>
    <col min="10506" max="10506" width="13" style="64" customWidth="1"/>
    <col min="10507" max="10752" width="9.140625" style="64"/>
    <col min="10753" max="10753" width="8.42578125" style="64" customWidth="1"/>
    <col min="10754" max="10754" width="53.28515625" style="64" customWidth="1"/>
    <col min="10755" max="10755" width="20" style="64" customWidth="1"/>
    <col min="10756" max="10756" width="18.5703125" style="64" customWidth="1"/>
    <col min="10757" max="10757" width="23.140625" style="64" customWidth="1"/>
    <col min="10758" max="10758" width="46.85546875" style="64" customWidth="1"/>
    <col min="10759" max="10759" width="46.28515625" style="64" customWidth="1"/>
    <col min="10760" max="10760" width="19.5703125" style="64" customWidth="1"/>
    <col min="10761" max="10761" width="14.85546875" style="64" customWidth="1"/>
    <col min="10762" max="10762" width="13" style="64" customWidth="1"/>
    <col min="10763" max="11008" width="9.140625" style="64"/>
    <col min="11009" max="11009" width="8.42578125" style="64" customWidth="1"/>
    <col min="11010" max="11010" width="53.28515625" style="64" customWidth="1"/>
    <col min="11011" max="11011" width="20" style="64" customWidth="1"/>
    <col min="11012" max="11012" width="18.5703125" style="64" customWidth="1"/>
    <col min="11013" max="11013" width="23.140625" style="64" customWidth="1"/>
    <col min="11014" max="11014" width="46.85546875" style="64" customWidth="1"/>
    <col min="11015" max="11015" width="46.28515625" style="64" customWidth="1"/>
    <col min="11016" max="11016" width="19.5703125" style="64" customWidth="1"/>
    <col min="11017" max="11017" width="14.85546875" style="64" customWidth="1"/>
    <col min="11018" max="11018" width="13" style="64" customWidth="1"/>
    <col min="11019" max="11264" width="9.140625" style="64"/>
    <col min="11265" max="11265" width="8.42578125" style="64" customWidth="1"/>
    <col min="11266" max="11266" width="53.28515625" style="64" customWidth="1"/>
    <col min="11267" max="11267" width="20" style="64" customWidth="1"/>
    <col min="11268" max="11268" width="18.5703125" style="64" customWidth="1"/>
    <col min="11269" max="11269" width="23.140625" style="64" customWidth="1"/>
    <col min="11270" max="11270" width="46.85546875" style="64" customWidth="1"/>
    <col min="11271" max="11271" width="46.28515625" style="64" customWidth="1"/>
    <col min="11272" max="11272" width="19.5703125" style="64" customWidth="1"/>
    <col min="11273" max="11273" width="14.85546875" style="64" customWidth="1"/>
    <col min="11274" max="11274" width="13" style="64" customWidth="1"/>
    <col min="11275" max="11520" width="9.140625" style="64"/>
    <col min="11521" max="11521" width="8.42578125" style="64" customWidth="1"/>
    <col min="11522" max="11522" width="53.28515625" style="64" customWidth="1"/>
    <col min="11523" max="11523" width="20" style="64" customWidth="1"/>
    <col min="11524" max="11524" width="18.5703125" style="64" customWidth="1"/>
    <col min="11525" max="11525" width="23.140625" style="64" customWidth="1"/>
    <col min="11526" max="11526" width="46.85546875" style="64" customWidth="1"/>
    <col min="11527" max="11527" width="46.28515625" style="64" customWidth="1"/>
    <col min="11528" max="11528" width="19.5703125" style="64" customWidth="1"/>
    <col min="11529" max="11529" width="14.85546875" style="64" customWidth="1"/>
    <col min="11530" max="11530" width="13" style="64" customWidth="1"/>
    <col min="11531" max="11776" width="9.140625" style="64"/>
    <col min="11777" max="11777" width="8.42578125" style="64" customWidth="1"/>
    <col min="11778" max="11778" width="53.28515625" style="64" customWidth="1"/>
    <col min="11779" max="11779" width="20" style="64" customWidth="1"/>
    <col min="11780" max="11780" width="18.5703125" style="64" customWidth="1"/>
    <col min="11781" max="11781" width="23.140625" style="64" customWidth="1"/>
    <col min="11782" max="11782" width="46.85546875" style="64" customWidth="1"/>
    <col min="11783" max="11783" width="46.28515625" style="64" customWidth="1"/>
    <col min="11784" max="11784" width="19.5703125" style="64" customWidth="1"/>
    <col min="11785" max="11785" width="14.85546875" style="64" customWidth="1"/>
    <col min="11786" max="11786" width="13" style="64" customWidth="1"/>
    <col min="11787" max="12032" width="9.140625" style="64"/>
    <col min="12033" max="12033" width="8.42578125" style="64" customWidth="1"/>
    <col min="12034" max="12034" width="53.28515625" style="64" customWidth="1"/>
    <col min="12035" max="12035" width="20" style="64" customWidth="1"/>
    <col min="12036" max="12036" width="18.5703125" style="64" customWidth="1"/>
    <col min="12037" max="12037" width="23.140625" style="64" customWidth="1"/>
    <col min="12038" max="12038" width="46.85546875" style="64" customWidth="1"/>
    <col min="12039" max="12039" width="46.28515625" style="64" customWidth="1"/>
    <col min="12040" max="12040" width="19.5703125" style="64" customWidth="1"/>
    <col min="12041" max="12041" width="14.85546875" style="64" customWidth="1"/>
    <col min="12042" max="12042" width="13" style="64" customWidth="1"/>
    <col min="12043" max="12288" width="9.140625" style="64"/>
    <col min="12289" max="12289" width="8.42578125" style="64" customWidth="1"/>
    <col min="12290" max="12290" width="53.28515625" style="64" customWidth="1"/>
    <col min="12291" max="12291" width="20" style="64" customWidth="1"/>
    <col min="12292" max="12292" width="18.5703125" style="64" customWidth="1"/>
    <col min="12293" max="12293" width="23.140625" style="64" customWidth="1"/>
    <col min="12294" max="12294" width="46.85546875" style="64" customWidth="1"/>
    <col min="12295" max="12295" width="46.28515625" style="64" customWidth="1"/>
    <col min="12296" max="12296" width="19.5703125" style="64" customWidth="1"/>
    <col min="12297" max="12297" width="14.85546875" style="64" customWidth="1"/>
    <col min="12298" max="12298" width="13" style="64" customWidth="1"/>
    <col min="12299" max="12544" width="9.140625" style="64"/>
    <col min="12545" max="12545" width="8.42578125" style="64" customWidth="1"/>
    <col min="12546" max="12546" width="53.28515625" style="64" customWidth="1"/>
    <col min="12547" max="12547" width="20" style="64" customWidth="1"/>
    <col min="12548" max="12548" width="18.5703125" style="64" customWidth="1"/>
    <col min="12549" max="12549" width="23.140625" style="64" customWidth="1"/>
    <col min="12550" max="12550" width="46.85546875" style="64" customWidth="1"/>
    <col min="12551" max="12551" width="46.28515625" style="64" customWidth="1"/>
    <col min="12552" max="12552" width="19.5703125" style="64" customWidth="1"/>
    <col min="12553" max="12553" width="14.85546875" style="64" customWidth="1"/>
    <col min="12554" max="12554" width="13" style="64" customWidth="1"/>
    <col min="12555" max="12800" width="9.140625" style="64"/>
    <col min="12801" max="12801" width="8.42578125" style="64" customWidth="1"/>
    <col min="12802" max="12802" width="53.28515625" style="64" customWidth="1"/>
    <col min="12803" max="12803" width="20" style="64" customWidth="1"/>
    <col min="12804" max="12804" width="18.5703125" style="64" customWidth="1"/>
    <col min="12805" max="12805" width="23.140625" style="64" customWidth="1"/>
    <col min="12806" max="12806" width="46.85546875" style="64" customWidth="1"/>
    <col min="12807" max="12807" width="46.28515625" style="64" customWidth="1"/>
    <col min="12808" max="12808" width="19.5703125" style="64" customWidth="1"/>
    <col min="12809" max="12809" width="14.85546875" style="64" customWidth="1"/>
    <col min="12810" max="12810" width="13" style="64" customWidth="1"/>
    <col min="12811" max="13056" width="9.140625" style="64"/>
    <col min="13057" max="13057" width="8.42578125" style="64" customWidth="1"/>
    <col min="13058" max="13058" width="53.28515625" style="64" customWidth="1"/>
    <col min="13059" max="13059" width="20" style="64" customWidth="1"/>
    <col min="13060" max="13060" width="18.5703125" style="64" customWidth="1"/>
    <col min="13061" max="13061" width="23.140625" style="64" customWidth="1"/>
    <col min="13062" max="13062" width="46.85546875" style="64" customWidth="1"/>
    <col min="13063" max="13063" width="46.28515625" style="64" customWidth="1"/>
    <col min="13064" max="13064" width="19.5703125" style="64" customWidth="1"/>
    <col min="13065" max="13065" width="14.85546875" style="64" customWidth="1"/>
    <col min="13066" max="13066" width="13" style="64" customWidth="1"/>
    <col min="13067" max="13312" width="9.140625" style="64"/>
    <col min="13313" max="13313" width="8.42578125" style="64" customWidth="1"/>
    <col min="13314" max="13314" width="53.28515625" style="64" customWidth="1"/>
    <col min="13315" max="13315" width="20" style="64" customWidth="1"/>
    <col min="13316" max="13316" width="18.5703125" style="64" customWidth="1"/>
    <col min="13317" max="13317" width="23.140625" style="64" customWidth="1"/>
    <col min="13318" max="13318" width="46.85546875" style="64" customWidth="1"/>
    <col min="13319" max="13319" width="46.28515625" style="64" customWidth="1"/>
    <col min="13320" max="13320" width="19.5703125" style="64" customWidth="1"/>
    <col min="13321" max="13321" width="14.85546875" style="64" customWidth="1"/>
    <col min="13322" max="13322" width="13" style="64" customWidth="1"/>
    <col min="13323" max="13568" width="9.140625" style="64"/>
    <col min="13569" max="13569" width="8.42578125" style="64" customWidth="1"/>
    <col min="13570" max="13570" width="53.28515625" style="64" customWidth="1"/>
    <col min="13571" max="13571" width="20" style="64" customWidth="1"/>
    <col min="13572" max="13572" width="18.5703125" style="64" customWidth="1"/>
    <col min="13573" max="13573" width="23.140625" style="64" customWidth="1"/>
    <col min="13574" max="13574" width="46.85546875" style="64" customWidth="1"/>
    <col min="13575" max="13575" width="46.28515625" style="64" customWidth="1"/>
    <col min="13576" max="13576" width="19.5703125" style="64" customWidth="1"/>
    <col min="13577" max="13577" width="14.85546875" style="64" customWidth="1"/>
    <col min="13578" max="13578" width="13" style="64" customWidth="1"/>
    <col min="13579" max="13824" width="9.140625" style="64"/>
    <col min="13825" max="13825" width="8.42578125" style="64" customWidth="1"/>
    <col min="13826" max="13826" width="53.28515625" style="64" customWidth="1"/>
    <col min="13827" max="13827" width="20" style="64" customWidth="1"/>
    <col min="13828" max="13828" width="18.5703125" style="64" customWidth="1"/>
    <col min="13829" max="13829" width="23.140625" style="64" customWidth="1"/>
    <col min="13830" max="13830" width="46.85546875" style="64" customWidth="1"/>
    <col min="13831" max="13831" width="46.28515625" style="64" customWidth="1"/>
    <col min="13832" max="13832" width="19.5703125" style="64" customWidth="1"/>
    <col min="13833" max="13833" width="14.85546875" style="64" customWidth="1"/>
    <col min="13834" max="13834" width="13" style="64" customWidth="1"/>
    <col min="13835" max="14080" width="9.140625" style="64"/>
    <col min="14081" max="14081" width="8.42578125" style="64" customWidth="1"/>
    <col min="14082" max="14082" width="53.28515625" style="64" customWidth="1"/>
    <col min="14083" max="14083" width="20" style="64" customWidth="1"/>
    <col min="14084" max="14084" width="18.5703125" style="64" customWidth="1"/>
    <col min="14085" max="14085" width="23.140625" style="64" customWidth="1"/>
    <col min="14086" max="14086" width="46.85546875" style="64" customWidth="1"/>
    <col min="14087" max="14087" width="46.28515625" style="64" customWidth="1"/>
    <col min="14088" max="14088" width="19.5703125" style="64" customWidth="1"/>
    <col min="14089" max="14089" width="14.85546875" style="64" customWidth="1"/>
    <col min="14090" max="14090" width="13" style="64" customWidth="1"/>
    <col min="14091" max="14336" width="9.140625" style="64"/>
    <col min="14337" max="14337" width="8.42578125" style="64" customWidth="1"/>
    <col min="14338" max="14338" width="53.28515625" style="64" customWidth="1"/>
    <col min="14339" max="14339" width="20" style="64" customWidth="1"/>
    <col min="14340" max="14340" width="18.5703125" style="64" customWidth="1"/>
    <col min="14341" max="14341" width="23.140625" style="64" customWidth="1"/>
    <col min="14342" max="14342" width="46.85546875" style="64" customWidth="1"/>
    <col min="14343" max="14343" width="46.28515625" style="64" customWidth="1"/>
    <col min="14344" max="14344" width="19.5703125" style="64" customWidth="1"/>
    <col min="14345" max="14345" width="14.85546875" style="64" customWidth="1"/>
    <col min="14346" max="14346" width="13" style="64" customWidth="1"/>
    <col min="14347" max="14592" width="9.140625" style="64"/>
    <col min="14593" max="14593" width="8.42578125" style="64" customWidth="1"/>
    <col min="14594" max="14594" width="53.28515625" style="64" customWidth="1"/>
    <col min="14595" max="14595" width="20" style="64" customWidth="1"/>
    <col min="14596" max="14596" width="18.5703125" style="64" customWidth="1"/>
    <col min="14597" max="14597" width="23.140625" style="64" customWidth="1"/>
    <col min="14598" max="14598" width="46.85546875" style="64" customWidth="1"/>
    <col min="14599" max="14599" width="46.28515625" style="64" customWidth="1"/>
    <col min="14600" max="14600" width="19.5703125" style="64" customWidth="1"/>
    <col min="14601" max="14601" width="14.85546875" style="64" customWidth="1"/>
    <col min="14602" max="14602" width="13" style="64" customWidth="1"/>
    <col min="14603" max="14848" width="9.140625" style="64"/>
    <col min="14849" max="14849" width="8.42578125" style="64" customWidth="1"/>
    <col min="14850" max="14850" width="53.28515625" style="64" customWidth="1"/>
    <col min="14851" max="14851" width="20" style="64" customWidth="1"/>
    <col min="14852" max="14852" width="18.5703125" style="64" customWidth="1"/>
    <col min="14853" max="14853" width="23.140625" style="64" customWidth="1"/>
    <col min="14854" max="14854" width="46.85546875" style="64" customWidth="1"/>
    <col min="14855" max="14855" width="46.28515625" style="64" customWidth="1"/>
    <col min="14856" max="14856" width="19.5703125" style="64" customWidth="1"/>
    <col min="14857" max="14857" width="14.85546875" style="64" customWidth="1"/>
    <col min="14858" max="14858" width="13" style="64" customWidth="1"/>
    <col min="14859" max="15104" width="9.140625" style="64"/>
    <col min="15105" max="15105" width="8.42578125" style="64" customWidth="1"/>
    <col min="15106" max="15106" width="53.28515625" style="64" customWidth="1"/>
    <col min="15107" max="15107" width="20" style="64" customWidth="1"/>
    <col min="15108" max="15108" width="18.5703125" style="64" customWidth="1"/>
    <col min="15109" max="15109" width="23.140625" style="64" customWidth="1"/>
    <col min="15110" max="15110" width="46.85546875" style="64" customWidth="1"/>
    <col min="15111" max="15111" width="46.28515625" style="64" customWidth="1"/>
    <col min="15112" max="15112" width="19.5703125" style="64" customWidth="1"/>
    <col min="15113" max="15113" width="14.85546875" style="64" customWidth="1"/>
    <col min="15114" max="15114" width="13" style="64" customWidth="1"/>
    <col min="15115" max="15360" width="9.140625" style="64"/>
    <col min="15361" max="15361" width="8.42578125" style="64" customWidth="1"/>
    <col min="15362" max="15362" width="53.28515625" style="64" customWidth="1"/>
    <col min="15363" max="15363" width="20" style="64" customWidth="1"/>
    <col min="15364" max="15364" width="18.5703125" style="64" customWidth="1"/>
    <col min="15365" max="15365" width="23.140625" style="64" customWidth="1"/>
    <col min="15366" max="15366" width="46.85546875" style="64" customWidth="1"/>
    <col min="15367" max="15367" width="46.28515625" style="64" customWidth="1"/>
    <col min="15368" max="15368" width="19.5703125" style="64" customWidth="1"/>
    <col min="15369" max="15369" width="14.85546875" style="64" customWidth="1"/>
    <col min="15370" max="15370" width="13" style="64" customWidth="1"/>
    <col min="15371" max="15616" width="9.140625" style="64"/>
    <col min="15617" max="15617" width="8.42578125" style="64" customWidth="1"/>
    <col min="15618" max="15618" width="53.28515625" style="64" customWidth="1"/>
    <col min="15619" max="15619" width="20" style="64" customWidth="1"/>
    <col min="15620" max="15620" width="18.5703125" style="64" customWidth="1"/>
    <col min="15621" max="15621" width="23.140625" style="64" customWidth="1"/>
    <col min="15622" max="15622" width="46.85546875" style="64" customWidth="1"/>
    <col min="15623" max="15623" width="46.28515625" style="64" customWidth="1"/>
    <col min="15624" max="15624" width="19.5703125" style="64" customWidth="1"/>
    <col min="15625" max="15625" width="14.85546875" style="64" customWidth="1"/>
    <col min="15626" max="15626" width="13" style="64" customWidth="1"/>
    <col min="15627" max="15872" width="9.140625" style="64"/>
    <col min="15873" max="15873" width="8.42578125" style="64" customWidth="1"/>
    <col min="15874" max="15874" width="53.28515625" style="64" customWidth="1"/>
    <col min="15875" max="15875" width="20" style="64" customWidth="1"/>
    <col min="15876" max="15876" width="18.5703125" style="64" customWidth="1"/>
    <col min="15877" max="15877" width="23.140625" style="64" customWidth="1"/>
    <col min="15878" max="15878" width="46.85546875" style="64" customWidth="1"/>
    <col min="15879" max="15879" width="46.28515625" style="64" customWidth="1"/>
    <col min="15880" max="15880" width="19.5703125" style="64" customWidth="1"/>
    <col min="15881" max="15881" width="14.85546875" style="64" customWidth="1"/>
    <col min="15882" max="15882" width="13" style="64" customWidth="1"/>
    <col min="15883" max="16128" width="9.140625" style="64"/>
    <col min="16129" max="16129" width="8.42578125" style="64" customWidth="1"/>
    <col min="16130" max="16130" width="53.28515625" style="64" customWidth="1"/>
    <col min="16131" max="16131" width="20" style="64" customWidth="1"/>
    <col min="16132" max="16132" width="18.5703125" style="64" customWidth="1"/>
    <col min="16133" max="16133" width="23.140625" style="64" customWidth="1"/>
    <col min="16134" max="16134" width="46.85546875" style="64" customWidth="1"/>
    <col min="16135" max="16135" width="46.28515625" style="64" customWidth="1"/>
    <col min="16136" max="16136" width="19.5703125" style="64" customWidth="1"/>
    <col min="16137" max="16137" width="14.85546875" style="64" customWidth="1"/>
    <col min="16138" max="16138" width="13" style="64" customWidth="1"/>
    <col min="16139" max="16384" width="9.140625" style="64"/>
  </cols>
  <sheetData>
    <row r="1" spans="1:7" s="63" customFormat="1" ht="15.75" x14ac:dyDescent="0.25">
      <c r="A1" s="320" t="s">
        <v>107</v>
      </c>
      <c r="B1" s="320"/>
      <c r="C1" s="320"/>
      <c r="D1" s="320"/>
      <c r="E1" s="320"/>
      <c r="F1" s="320"/>
      <c r="G1" s="320"/>
    </row>
    <row r="2" spans="1:7" s="63" customFormat="1" ht="15.75" x14ac:dyDescent="0.25">
      <c r="A2" s="321" t="s">
        <v>108</v>
      </c>
      <c r="B2" s="321"/>
      <c r="C2" s="321"/>
      <c r="D2" s="321"/>
      <c r="E2" s="321"/>
      <c r="F2" s="321"/>
      <c r="G2" s="321"/>
    </row>
    <row r="3" spans="1:7" s="63" customFormat="1" ht="15.75" x14ac:dyDescent="0.25">
      <c r="A3" s="89"/>
      <c r="B3" s="89"/>
      <c r="C3" s="89"/>
      <c r="D3" s="89"/>
      <c r="E3" s="89"/>
      <c r="F3" s="89"/>
      <c r="G3" s="89"/>
    </row>
    <row r="4" spans="1:7" s="63" customFormat="1" ht="41.25" customHeight="1" x14ac:dyDescent="0.2">
      <c r="A4" s="90" t="s">
        <v>109</v>
      </c>
      <c r="B4" s="90" t="s">
        <v>110</v>
      </c>
      <c r="C4" s="90" t="s">
        <v>91</v>
      </c>
      <c r="D4" s="90" t="s">
        <v>111</v>
      </c>
      <c r="E4" s="90" t="s">
        <v>112</v>
      </c>
      <c r="F4" s="90" t="s">
        <v>113</v>
      </c>
      <c r="G4" s="90" t="s">
        <v>114</v>
      </c>
    </row>
    <row r="5" spans="1:7" s="92" customFormat="1" ht="12.75" x14ac:dyDescent="0.2">
      <c r="A5" s="91">
        <v>1</v>
      </c>
      <c r="B5" s="91">
        <v>2</v>
      </c>
      <c r="C5" s="91">
        <v>3</v>
      </c>
      <c r="D5" s="91">
        <v>4</v>
      </c>
      <c r="E5" s="91">
        <v>5</v>
      </c>
      <c r="F5" s="91">
        <v>6</v>
      </c>
      <c r="G5" s="91">
        <v>7</v>
      </c>
    </row>
    <row r="6" spans="1:7" s="95" customFormat="1" ht="15.75" x14ac:dyDescent="0.25">
      <c r="A6" s="67"/>
      <c r="B6" s="76"/>
      <c r="C6" s="93"/>
      <c r="D6" s="65"/>
      <c r="E6" s="93"/>
      <c r="F6" s="93"/>
      <c r="G6" s="94"/>
    </row>
    <row r="7" spans="1:7" s="95" customFormat="1" ht="15.75" x14ac:dyDescent="0.25">
      <c r="A7" s="67"/>
      <c r="B7" s="76"/>
      <c r="C7" s="93"/>
      <c r="D7" s="65"/>
      <c r="E7" s="93"/>
      <c r="F7" s="93"/>
      <c r="G7" s="94"/>
    </row>
    <row r="8" spans="1:7" s="95" customFormat="1" ht="15.75" x14ac:dyDescent="0.25">
      <c r="A8" s="67"/>
      <c r="B8" s="76"/>
      <c r="C8" s="128"/>
      <c r="D8" s="128"/>
      <c r="E8" s="128"/>
      <c r="F8" s="128"/>
      <c r="G8" s="94"/>
    </row>
  </sheetData>
  <mergeCells count="2">
    <mergeCell ref="A1:G1"/>
    <mergeCell ref="A2:G2"/>
  </mergeCells>
  <pageMargins left="0.74803149606299213" right="0.55118110236220474" top="0.62992125984251968" bottom="0.55118110236220474" header="0.51181102362204722" footer="0.51181102362204722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Normal="100" zoomScaleSheetLayoutView="100" workbookViewId="0">
      <selection activeCell="A10" sqref="A10:D10"/>
    </sheetView>
  </sheetViews>
  <sheetFormatPr defaultRowHeight="15" x14ac:dyDescent="0.2"/>
  <cols>
    <col min="1" max="1" width="10.28515625" style="88" customWidth="1"/>
    <col min="2" max="2" width="68.5703125" style="88" customWidth="1"/>
    <col min="3" max="3" width="30.42578125" style="88" customWidth="1"/>
    <col min="4" max="4" width="62" style="88" customWidth="1"/>
    <col min="5" max="5" width="19.5703125" style="64" customWidth="1"/>
    <col min="6" max="6" width="14.85546875" style="64" customWidth="1"/>
    <col min="7" max="7" width="13" style="64" customWidth="1"/>
    <col min="8" max="256" width="9.140625" style="64"/>
    <col min="257" max="257" width="10.28515625" style="64" customWidth="1"/>
    <col min="258" max="258" width="68.5703125" style="64" customWidth="1"/>
    <col min="259" max="259" width="30.42578125" style="64" customWidth="1"/>
    <col min="260" max="260" width="62" style="64" customWidth="1"/>
    <col min="261" max="261" width="19.5703125" style="64" customWidth="1"/>
    <col min="262" max="262" width="14.85546875" style="64" customWidth="1"/>
    <col min="263" max="263" width="13" style="64" customWidth="1"/>
    <col min="264" max="512" width="9.140625" style="64"/>
    <col min="513" max="513" width="10.28515625" style="64" customWidth="1"/>
    <col min="514" max="514" width="68.5703125" style="64" customWidth="1"/>
    <col min="515" max="515" width="30.42578125" style="64" customWidth="1"/>
    <col min="516" max="516" width="62" style="64" customWidth="1"/>
    <col min="517" max="517" width="19.5703125" style="64" customWidth="1"/>
    <col min="518" max="518" width="14.85546875" style="64" customWidth="1"/>
    <col min="519" max="519" width="13" style="64" customWidth="1"/>
    <col min="520" max="768" width="9.140625" style="64"/>
    <col min="769" max="769" width="10.28515625" style="64" customWidth="1"/>
    <col min="770" max="770" width="68.5703125" style="64" customWidth="1"/>
    <col min="771" max="771" width="30.42578125" style="64" customWidth="1"/>
    <col min="772" max="772" width="62" style="64" customWidth="1"/>
    <col min="773" max="773" width="19.5703125" style="64" customWidth="1"/>
    <col min="774" max="774" width="14.85546875" style="64" customWidth="1"/>
    <col min="775" max="775" width="13" style="64" customWidth="1"/>
    <col min="776" max="1024" width="9.140625" style="64"/>
    <col min="1025" max="1025" width="10.28515625" style="64" customWidth="1"/>
    <col min="1026" max="1026" width="68.5703125" style="64" customWidth="1"/>
    <col min="1027" max="1027" width="30.42578125" style="64" customWidth="1"/>
    <col min="1028" max="1028" width="62" style="64" customWidth="1"/>
    <col min="1029" max="1029" width="19.5703125" style="64" customWidth="1"/>
    <col min="1030" max="1030" width="14.85546875" style="64" customWidth="1"/>
    <col min="1031" max="1031" width="13" style="64" customWidth="1"/>
    <col min="1032" max="1280" width="9.140625" style="64"/>
    <col min="1281" max="1281" width="10.28515625" style="64" customWidth="1"/>
    <col min="1282" max="1282" width="68.5703125" style="64" customWidth="1"/>
    <col min="1283" max="1283" width="30.42578125" style="64" customWidth="1"/>
    <col min="1284" max="1284" width="62" style="64" customWidth="1"/>
    <col min="1285" max="1285" width="19.5703125" style="64" customWidth="1"/>
    <col min="1286" max="1286" width="14.85546875" style="64" customWidth="1"/>
    <col min="1287" max="1287" width="13" style="64" customWidth="1"/>
    <col min="1288" max="1536" width="9.140625" style="64"/>
    <col min="1537" max="1537" width="10.28515625" style="64" customWidth="1"/>
    <col min="1538" max="1538" width="68.5703125" style="64" customWidth="1"/>
    <col min="1539" max="1539" width="30.42578125" style="64" customWidth="1"/>
    <col min="1540" max="1540" width="62" style="64" customWidth="1"/>
    <col min="1541" max="1541" width="19.5703125" style="64" customWidth="1"/>
    <col min="1542" max="1542" width="14.85546875" style="64" customWidth="1"/>
    <col min="1543" max="1543" width="13" style="64" customWidth="1"/>
    <col min="1544" max="1792" width="9.140625" style="64"/>
    <col min="1793" max="1793" width="10.28515625" style="64" customWidth="1"/>
    <col min="1794" max="1794" width="68.5703125" style="64" customWidth="1"/>
    <col min="1795" max="1795" width="30.42578125" style="64" customWidth="1"/>
    <col min="1796" max="1796" width="62" style="64" customWidth="1"/>
    <col min="1797" max="1797" width="19.5703125" style="64" customWidth="1"/>
    <col min="1798" max="1798" width="14.85546875" style="64" customWidth="1"/>
    <col min="1799" max="1799" width="13" style="64" customWidth="1"/>
    <col min="1800" max="2048" width="9.140625" style="64"/>
    <col min="2049" max="2049" width="10.28515625" style="64" customWidth="1"/>
    <col min="2050" max="2050" width="68.5703125" style="64" customWidth="1"/>
    <col min="2051" max="2051" width="30.42578125" style="64" customWidth="1"/>
    <col min="2052" max="2052" width="62" style="64" customWidth="1"/>
    <col min="2053" max="2053" width="19.5703125" style="64" customWidth="1"/>
    <col min="2054" max="2054" width="14.85546875" style="64" customWidth="1"/>
    <col min="2055" max="2055" width="13" style="64" customWidth="1"/>
    <col min="2056" max="2304" width="9.140625" style="64"/>
    <col min="2305" max="2305" width="10.28515625" style="64" customWidth="1"/>
    <col min="2306" max="2306" width="68.5703125" style="64" customWidth="1"/>
    <col min="2307" max="2307" width="30.42578125" style="64" customWidth="1"/>
    <col min="2308" max="2308" width="62" style="64" customWidth="1"/>
    <col min="2309" max="2309" width="19.5703125" style="64" customWidth="1"/>
    <col min="2310" max="2310" width="14.85546875" style="64" customWidth="1"/>
    <col min="2311" max="2311" width="13" style="64" customWidth="1"/>
    <col min="2312" max="2560" width="9.140625" style="64"/>
    <col min="2561" max="2561" width="10.28515625" style="64" customWidth="1"/>
    <col min="2562" max="2562" width="68.5703125" style="64" customWidth="1"/>
    <col min="2563" max="2563" width="30.42578125" style="64" customWidth="1"/>
    <col min="2564" max="2564" width="62" style="64" customWidth="1"/>
    <col min="2565" max="2565" width="19.5703125" style="64" customWidth="1"/>
    <col min="2566" max="2566" width="14.85546875" style="64" customWidth="1"/>
    <col min="2567" max="2567" width="13" style="64" customWidth="1"/>
    <col min="2568" max="2816" width="9.140625" style="64"/>
    <col min="2817" max="2817" width="10.28515625" style="64" customWidth="1"/>
    <col min="2818" max="2818" width="68.5703125" style="64" customWidth="1"/>
    <col min="2819" max="2819" width="30.42578125" style="64" customWidth="1"/>
    <col min="2820" max="2820" width="62" style="64" customWidth="1"/>
    <col min="2821" max="2821" width="19.5703125" style="64" customWidth="1"/>
    <col min="2822" max="2822" width="14.85546875" style="64" customWidth="1"/>
    <col min="2823" max="2823" width="13" style="64" customWidth="1"/>
    <col min="2824" max="3072" width="9.140625" style="64"/>
    <col min="3073" max="3073" width="10.28515625" style="64" customWidth="1"/>
    <col min="3074" max="3074" width="68.5703125" style="64" customWidth="1"/>
    <col min="3075" max="3075" width="30.42578125" style="64" customWidth="1"/>
    <col min="3076" max="3076" width="62" style="64" customWidth="1"/>
    <col min="3077" max="3077" width="19.5703125" style="64" customWidth="1"/>
    <col min="3078" max="3078" width="14.85546875" style="64" customWidth="1"/>
    <col min="3079" max="3079" width="13" style="64" customWidth="1"/>
    <col min="3080" max="3328" width="9.140625" style="64"/>
    <col min="3329" max="3329" width="10.28515625" style="64" customWidth="1"/>
    <col min="3330" max="3330" width="68.5703125" style="64" customWidth="1"/>
    <col min="3331" max="3331" width="30.42578125" style="64" customWidth="1"/>
    <col min="3332" max="3332" width="62" style="64" customWidth="1"/>
    <col min="3333" max="3333" width="19.5703125" style="64" customWidth="1"/>
    <col min="3334" max="3334" width="14.85546875" style="64" customWidth="1"/>
    <col min="3335" max="3335" width="13" style="64" customWidth="1"/>
    <col min="3336" max="3584" width="9.140625" style="64"/>
    <col min="3585" max="3585" width="10.28515625" style="64" customWidth="1"/>
    <col min="3586" max="3586" width="68.5703125" style="64" customWidth="1"/>
    <col min="3587" max="3587" width="30.42578125" style="64" customWidth="1"/>
    <col min="3588" max="3588" width="62" style="64" customWidth="1"/>
    <col min="3589" max="3589" width="19.5703125" style="64" customWidth="1"/>
    <col min="3590" max="3590" width="14.85546875" style="64" customWidth="1"/>
    <col min="3591" max="3591" width="13" style="64" customWidth="1"/>
    <col min="3592" max="3840" width="9.140625" style="64"/>
    <col min="3841" max="3841" width="10.28515625" style="64" customWidth="1"/>
    <col min="3842" max="3842" width="68.5703125" style="64" customWidth="1"/>
    <col min="3843" max="3843" width="30.42578125" style="64" customWidth="1"/>
    <col min="3844" max="3844" width="62" style="64" customWidth="1"/>
    <col min="3845" max="3845" width="19.5703125" style="64" customWidth="1"/>
    <col min="3846" max="3846" width="14.85546875" style="64" customWidth="1"/>
    <col min="3847" max="3847" width="13" style="64" customWidth="1"/>
    <col min="3848" max="4096" width="9.140625" style="64"/>
    <col min="4097" max="4097" width="10.28515625" style="64" customWidth="1"/>
    <col min="4098" max="4098" width="68.5703125" style="64" customWidth="1"/>
    <col min="4099" max="4099" width="30.42578125" style="64" customWidth="1"/>
    <col min="4100" max="4100" width="62" style="64" customWidth="1"/>
    <col min="4101" max="4101" width="19.5703125" style="64" customWidth="1"/>
    <col min="4102" max="4102" width="14.85546875" style="64" customWidth="1"/>
    <col min="4103" max="4103" width="13" style="64" customWidth="1"/>
    <col min="4104" max="4352" width="9.140625" style="64"/>
    <col min="4353" max="4353" width="10.28515625" style="64" customWidth="1"/>
    <col min="4354" max="4354" width="68.5703125" style="64" customWidth="1"/>
    <col min="4355" max="4355" width="30.42578125" style="64" customWidth="1"/>
    <col min="4356" max="4356" width="62" style="64" customWidth="1"/>
    <col min="4357" max="4357" width="19.5703125" style="64" customWidth="1"/>
    <col min="4358" max="4358" width="14.85546875" style="64" customWidth="1"/>
    <col min="4359" max="4359" width="13" style="64" customWidth="1"/>
    <col min="4360" max="4608" width="9.140625" style="64"/>
    <col min="4609" max="4609" width="10.28515625" style="64" customWidth="1"/>
    <col min="4610" max="4610" width="68.5703125" style="64" customWidth="1"/>
    <col min="4611" max="4611" width="30.42578125" style="64" customWidth="1"/>
    <col min="4612" max="4612" width="62" style="64" customWidth="1"/>
    <col min="4613" max="4613" width="19.5703125" style="64" customWidth="1"/>
    <col min="4614" max="4614" width="14.85546875" style="64" customWidth="1"/>
    <col min="4615" max="4615" width="13" style="64" customWidth="1"/>
    <col min="4616" max="4864" width="9.140625" style="64"/>
    <col min="4865" max="4865" width="10.28515625" style="64" customWidth="1"/>
    <col min="4866" max="4866" width="68.5703125" style="64" customWidth="1"/>
    <col min="4867" max="4867" width="30.42578125" style="64" customWidth="1"/>
    <col min="4868" max="4868" width="62" style="64" customWidth="1"/>
    <col min="4869" max="4869" width="19.5703125" style="64" customWidth="1"/>
    <col min="4870" max="4870" width="14.85546875" style="64" customWidth="1"/>
    <col min="4871" max="4871" width="13" style="64" customWidth="1"/>
    <col min="4872" max="5120" width="9.140625" style="64"/>
    <col min="5121" max="5121" width="10.28515625" style="64" customWidth="1"/>
    <col min="5122" max="5122" width="68.5703125" style="64" customWidth="1"/>
    <col min="5123" max="5123" width="30.42578125" style="64" customWidth="1"/>
    <col min="5124" max="5124" width="62" style="64" customWidth="1"/>
    <col min="5125" max="5125" width="19.5703125" style="64" customWidth="1"/>
    <col min="5126" max="5126" width="14.85546875" style="64" customWidth="1"/>
    <col min="5127" max="5127" width="13" style="64" customWidth="1"/>
    <col min="5128" max="5376" width="9.140625" style="64"/>
    <col min="5377" max="5377" width="10.28515625" style="64" customWidth="1"/>
    <col min="5378" max="5378" width="68.5703125" style="64" customWidth="1"/>
    <col min="5379" max="5379" width="30.42578125" style="64" customWidth="1"/>
    <col min="5380" max="5380" width="62" style="64" customWidth="1"/>
    <col min="5381" max="5381" width="19.5703125" style="64" customWidth="1"/>
    <col min="5382" max="5382" width="14.85546875" style="64" customWidth="1"/>
    <col min="5383" max="5383" width="13" style="64" customWidth="1"/>
    <col min="5384" max="5632" width="9.140625" style="64"/>
    <col min="5633" max="5633" width="10.28515625" style="64" customWidth="1"/>
    <col min="5634" max="5634" width="68.5703125" style="64" customWidth="1"/>
    <col min="5635" max="5635" width="30.42578125" style="64" customWidth="1"/>
    <col min="5636" max="5636" width="62" style="64" customWidth="1"/>
    <col min="5637" max="5637" width="19.5703125" style="64" customWidth="1"/>
    <col min="5638" max="5638" width="14.85546875" style="64" customWidth="1"/>
    <col min="5639" max="5639" width="13" style="64" customWidth="1"/>
    <col min="5640" max="5888" width="9.140625" style="64"/>
    <col min="5889" max="5889" width="10.28515625" style="64" customWidth="1"/>
    <col min="5890" max="5890" width="68.5703125" style="64" customWidth="1"/>
    <col min="5891" max="5891" width="30.42578125" style="64" customWidth="1"/>
    <col min="5892" max="5892" width="62" style="64" customWidth="1"/>
    <col min="5893" max="5893" width="19.5703125" style="64" customWidth="1"/>
    <col min="5894" max="5894" width="14.85546875" style="64" customWidth="1"/>
    <col min="5895" max="5895" width="13" style="64" customWidth="1"/>
    <col min="5896" max="6144" width="9.140625" style="64"/>
    <col min="6145" max="6145" width="10.28515625" style="64" customWidth="1"/>
    <col min="6146" max="6146" width="68.5703125" style="64" customWidth="1"/>
    <col min="6147" max="6147" width="30.42578125" style="64" customWidth="1"/>
    <col min="6148" max="6148" width="62" style="64" customWidth="1"/>
    <col min="6149" max="6149" width="19.5703125" style="64" customWidth="1"/>
    <col min="6150" max="6150" width="14.85546875" style="64" customWidth="1"/>
    <col min="6151" max="6151" width="13" style="64" customWidth="1"/>
    <col min="6152" max="6400" width="9.140625" style="64"/>
    <col min="6401" max="6401" width="10.28515625" style="64" customWidth="1"/>
    <col min="6402" max="6402" width="68.5703125" style="64" customWidth="1"/>
    <col min="6403" max="6403" width="30.42578125" style="64" customWidth="1"/>
    <col min="6404" max="6404" width="62" style="64" customWidth="1"/>
    <col min="6405" max="6405" width="19.5703125" style="64" customWidth="1"/>
    <col min="6406" max="6406" width="14.85546875" style="64" customWidth="1"/>
    <col min="6407" max="6407" width="13" style="64" customWidth="1"/>
    <col min="6408" max="6656" width="9.140625" style="64"/>
    <col min="6657" max="6657" width="10.28515625" style="64" customWidth="1"/>
    <col min="6658" max="6658" width="68.5703125" style="64" customWidth="1"/>
    <col min="6659" max="6659" width="30.42578125" style="64" customWidth="1"/>
    <col min="6660" max="6660" width="62" style="64" customWidth="1"/>
    <col min="6661" max="6661" width="19.5703125" style="64" customWidth="1"/>
    <col min="6662" max="6662" width="14.85546875" style="64" customWidth="1"/>
    <col min="6663" max="6663" width="13" style="64" customWidth="1"/>
    <col min="6664" max="6912" width="9.140625" style="64"/>
    <col min="6913" max="6913" width="10.28515625" style="64" customWidth="1"/>
    <col min="6914" max="6914" width="68.5703125" style="64" customWidth="1"/>
    <col min="6915" max="6915" width="30.42578125" style="64" customWidth="1"/>
    <col min="6916" max="6916" width="62" style="64" customWidth="1"/>
    <col min="6917" max="6917" width="19.5703125" style="64" customWidth="1"/>
    <col min="6918" max="6918" width="14.85546875" style="64" customWidth="1"/>
    <col min="6919" max="6919" width="13" style="64" customWidth="1"/>
    <col min="6920" max="7168" width="9.140625" style="64"/>
    <col min="7169" max="7169" width="10.28515625" style="64" customWidth="1"/>
    <col min="7170" max="7170" width="68.5703125" style="64" customWidth="1"/>
    <col min="7171" max="7171" width="30.42578125" style="64" customWidth="1"/>
    <col min="7172" max="7172" width="62" style="64" customWidth="1"/>
    <col min="7173" max="7173" width="19.5703125" style="64" customWidth="1"/>
    <col min="7174" max="7174" width="14.85546875" style="64" customWidth="1"/>
    <col min="7175" max="7175" width="13" style="64" customWidth="1"/>
    <col min="7176" max="7424" width="9.140625" style="64"/>
    <col min="7425" max="7425" width="10.28515625" style="64" customWidth="1"/>
    <col min="7426" max="7426" width="68.5703125" style="64" customWidth="1"/>
    <col min="7427" max="7427" width="30.42578125" style="64" customWidth="1"/>
    <col min="7428" max="7428" width="62" style="64" customWidth="1"/>
    <col min="7429" max="7429" width="19.5703125" style="64" customWidth="1"/>
    <col min="7430" max="7430" width="14.85546875" style="64" customWidth="1"/>
    <col min="7431" max="7431" width="13" style="64" customWidth="1"/>
    <col min="7432" max="7680" width="9.140625" style="64"/>
    <col min="7681" max="7681" width="10.28515625" style="64" customWidth="1"/>
    <col min="7682" max="7682" width="68.5703125" style="64" customWidth="1"/>
    <col min="7683" max="7683" width="30.42578125" style="64" customWidth="1"/>
    <col min="7684" max="7684" width="62" style="64" customWidth="1"/>
    <col min="7685" max="7685" width="19.5703125" style="64" customWidth="1"/>
    <col min="7686" max="7686" width="14.85546875" style="64" customWidth="1"/>
    <col min="7687" max="7687" width="13" style="64" customWidth="1"/>
    <col min="7688" max="7936" width="9.140625" style="64"/>
    <col min="7937" max="7937" width="10.28515625" style="64" customWidth="1"/>
    <col min="7938" max="7938" width="68.5703125" style="64" customWidth="1"/>
    <col min="7939" max="7939" width="30.42578125" style="64" customWidth="1"/>
    <col min="7940" max="7940" width="62" style="64" customWidth="1"/>
    <col min="7941" max="7941" width="19.5703125" style="64" customWidth="1"/>
    <col min="7942" max="7942" width="14.85546875" style="64" customWidth="1"/>
    <col min="7943" max="7943" width="13" style="64" customWidth="1"/>
    <col min="7944" max="8192" width="9.140625" style="64"/>
    <col min="8193" max="8193" width="10.28515625" style="64" customWidth="1"/>
    <col min="8194" max="8194" width="68.5703125" style="64" customWidth="1"/>
    <col min="8195" max="8195" width="30.42578125" style="64" customWidth="1"/>
    <col min="8196" max="8196" width="62" style="64" customWidth="1"/>
    <col min="8197" max="8197" width="19.5703125" style="64" customWidth="1"/>
    <col min="8198" max="8198" width="14.85546875" style="64" customWidth="1"/>
    <col min="8199" max="8199" width="13" style="64" customWidth="1"/>
    <col min="8200" max="8448" width="9.140625" style="64"/>
    <col min="8449" max="8449" width="10.28515625" style="64" customWidth="1"/>
    <col min="8450" max="8450" width="68.5703125" style="64" customWidth="1"/>
    <col min="8451" max="8451" width="30.42578125" style="64" customWidth="1"/>
    <col min="8452" max="8452" width="62" style="64" customWidth="1"/>
    <col min="8453" max="8453" width="19.5703125" style="64" customWidth="1"/>
    <col min="8454" max="8454" width="14.85546875" style="64" customWidth="1"/>
    <col min="8455" max="8455" width="13" style="64" customWidth="1"/>
    <col min="8456" max="8704" width="9.140625" style="64"/>
    <col min="8705" max="8705" width="10.28515625" style="64" customWidth="1"/>
    <col min="8706" max="8706" width="68.5703125" style="64" customWidth="1"/>
    <col min="8707" max="8707" width="30.42578125" style="64" customWidth="1"/>
    <col min="8708" max="8708" width="62" style="64" customWidth="1"/>
    <col min="8709" max="8709" width="19.5703125" style="64" customWidth="1"/>
    <col min="8710" max="8710" width="14.85546875" style="64" customWidth="1"/>
    <col min="8711" max="8711" width="13" style="64" customWidth="1"/>
    <col min="8712" max="8960" width="9.140625" style="64"/>
    <col min="8961" max="8961" width="10.28515625" style="64" customWidth="1"/>
    <col min="8962" max="8962" width="68.5703125" style="64" customWidth="1"/>
    <col min="8963" max="8963" width="30.42578125" style="64" customWidth="1"/>
    <col min="8964" max="8964" width="62" style="64" customWidth="1"/>
    <col min="8965" max="8965" width="19.5703125" style="64" customWidth="1"/>
    <col min="8966" max="8966" width="14.85546875" style="64" customWidth="1"/>
    <col min="8967" max="8967" width="13" style="64" customWidth="1"/>
    <col min="8968" max="9216" width="9.140625" style="64"/>
    <col min="9217" max="9217" width="10.28515625" style="64" customWidth="1"/>
    <col min="9218" max="9218" width="68.5703125" style="64" customWidth="1"/>
    <col min="9219" max="9219" width="30.42578125" style="64" customWidth="1"/>
    <col min="9220" max="9220" width="62" style="64" customWidth="1"/>
    <col min="9221" max="9221" width="19.5703125" style="64" customWidth="1"/>
    <col min="9222" max="9222" width="14.85546875" style="64" customWidth="1"/>
    <col min="9223" max="9223" width="13" style="64" customWidth="1"/>
    <col min="9224" max="9472" width="9.140625" style="64"/>
    <col min="9473" max="9473" width="10.28515625" style="64" customWidth="1"/>
    <col min="9474" max="9474" width="68.5703125" style="64" customWidth="1"/>
    <col min="9475" max="9475" width="30.42578125" style="64" customWidth="1"/>
    <col min="9476" max="9476" width="62" style="64" customWidth="1"/>
    <col min="9477" max="9477" width="19.5703125" style="64" customWidth="1"/>
    <col min="9478" max="9478" width="14.85546875" style="64" customWidth="1"/>
    <col min="9479" max="9479" width="13" style="64" customWidth="1"/>
    <col min="9480" max="9728" width="9.140625" style="64"/>
    <col min="9729" max="9729" width="10.28515625" style="64" customWidth="1"/>
    <col min="9730" max="9730" width="68.5703125" style="64" customWidth="1"/>
    <col min="9731" max="9731" width="30.42578125" style="64" customWidth="1"/>
    <col min="9732" max="9732" width="62" style="64" customWidth="1"/>
    <col min="9733" max="9733" width="19.5703125" style="64" customWidth="1"/>
    <col min="9734" max="9734" width="14.85546875" style="64" customWidth="1"/>
    <col min="9735" max="9735" width="13" style="64" customWidth="1"/>
    <col min="9736" max="9984" width="9.140625" style="64"/>
    <col min="9985" max="9985" width="10.28515625" style="64" customWidth="1"/>
    <col min="9986" max="9986" width="68.5703125" style="64" customWidth="1"/>
    <col min="9987" max="9987" width="30.42578125" style="64" customWidth="1"/>
    <col min="9988" max="9988" width="62" style="64" customWidth="1"/>
    <col min="9989" max="9989" width="19.5703125" style="64" customWidth="1"/>
    <col min="9990" max="9990" width="14.85546875" style="64" customWidth="1"/>
    <col min="9991" max="9991" width="13" style="64" customWidth="1"/>
    <col min="9992" max="10240" width="9.140625" style="64"/>
    <col min="10241" max="10241" width="10.28515625" style="64" customWidth="1"/>
    <col min="10242" max="10242" width="68.5703125" style="64" customWidth="1"/>
    <col min="10243" max="10243" width="30.42578125" style="64" customWidth="1"/>
    <col min="10244" max="10244" width="62" style="64" customWidth="1"/>
    <col min="10245" max="10245" width="19.5703125" style="64" customWidth="1"/>
    <col min="10246" max="10246" width="14.85546875" style="64" customWidth="1"/>
    <col min="10247" max="10247" width="13" style="64" customWidth="1"/>
    <col min="10248" max="10496" width="9.140625" style="64"/>
    <col min="10497" max="10497" width="10.28515625" style="64" customWidth="1"/>
    <col min="10498" max="10498" width="68.5703125" style="64" customWidth="1"/>
    <col min="10499" max="10499" width="30.42578125" style="64" customWidth="1"/>
    <col min="10500" max="10500" width="62" style="64" customWidth="1"/>
    <col min="10501" max="10501" width="19.5703125" style="64" customWidth="1"/>
    <col min="10502" max="10502" width="14.85546875" style="64" customWidth="1"/>
    <col min="10503" max="10503" width="13" style="64" customWidth="1"/>
    <col min="10504" max="10752" width="9.140625" style="64"/>
    <col min="10753" max="10753" width="10.28515625" style="64" customWidth="1"/>
    <col min="10754" max="10754" width="68.5703125" style="64" customWidth="1"/>
    <col min="10755" max="10755" width="30.42578125" style="64" customWidth="1"/>
    <col min="10756" max="10756" width="62" style="64" customWidth="1"/>
    <col min="10757" max="10757" width="19.5703125" style="64" customWidth="1"/>
    <col min="10758" max="10758" width="14.85546875" style="64" customWidth="1"/>
    <col min="10759" max="10759" width="13" style="64" customWidth="1"/>
    <col min="10760" max="11008" width="9.140625" style="64"/>
    <col min="11009" max="11009" width="10.28515625" style="64" customWidth="1"/>
    <col min="11010" max="11010" width="68.5703125" style="64" customWidth="1"/>
    <col min="11011" max="11011" width="30.42578125" style="64" customWidth="1"/>
    <col min="11012" max="11012" width="62" style="64" customWidth="1"/>
    <col min="11013" max="11013" width="19.5703125" style="64" customWidth="1"/>
    <col min="11014" max="11014" width="14.85546875" style="64" customWidth="1"/>
    <col min="11015" max="11015" width="13" style="64" customWidth="1"/>
    <col min="11016" max="11264" width="9.140625" style="64"/>
    <col min="11265" max="11265" width="10.28515625" style="64" customWidth="1"/>
    <col min="11266" max="11266" width="68.5703125" style="64" customWidth="1"/>
    <col min="11267" max="11267" width="30.42578125" style="64" customWidth="1"/>
    <col min="11268" max="11268" width="62" style="64" customWidth="1"/>
    <col min="11269" max="11269" width="19.5703125" style="64" customWidth="1"/>
    <col min="11270" max="11270" width="14.85546875" style="64" customWidth="1"/>
    <col min="11271" max="11271" width="13" style="64" customWidth="1"/>
    <col min="11272" max="11520" width="9.140625" style="64"/>
    <col min="11521" max="11521" width="10.28515625" style="64" customWidth="1"/>
    <col min="11522" max="11522" width="68.5703125" style="64" customWidth="1"/>
    <col min="11523" max="11523" width="30.42578125" style="64" customWidth="1"/>
    <col min="11524" max="11524" width="62" style="64" customWidth="1"/>
    <col min="11525" max="11525" width="19.5703125" style="64" customWidth="1"/>
    <col min="11526" max="11526" width="14.85546875" style="64" customWidth="1"/>
    <col min="11527" max="11527" width="13" style="64" customWidth="1"/>
    <col min="11528" max="11776" width="9.140625" style="64"/>
    <col min="11777" max="11777" width="10.28515625" style="64" customWidth="1"/>
    <col min="11778" max="11778" width="68.5703125" style="64" customWidth="1"/>
    <col min="11779" max="11779" width="30.42578125" style="64" customWidth="1"/>
    <col min="11780" max="11780" width="62" style="64" customWidth="1"/>
    <col min="11781" max="11781" width="19.5703125" style="64" customWidth="1"/>
    <col min="11782" max="11782" width="14.85546875" style="64" customWidth="1"/>
    <col min="11783" max="11783" width="13" style="64" customWidth="1"/>
    <col min="11784" max="12032" width="9.140625" style="64"/>
    <col min="12033" max="12033" width="10.28515625" style="64" customWidth="1"/>
    <col min="12034" max="12034" width="68.5703125" style="64" customWidth="1"/>
    <col min="12035" max="12035" width="30.42578125" style="64" customWidth="1"/>
    <col min="12036" max="12036" width="62" style="64" customWidth="1"/>
    <col min="12037" max="12037" width="19.5703125" style="64" customWidth="1"/>
    <col min="12038" max="12038" width="14.85546875" style="64" customWidth="1"/>
    <col min="12039" max="12039" width="13" style="64" customWidth="1"/>
    <col min="12040" max="12288" width="9.140625" style="64"/>
    <col min="12289" max="12289" width="10.28515625" style="64" customWidth="1"/>
    <col min="12290" max="12290" width="68.5703125" style="64" customWidth="1"/>
    <col min="12291" max="12291" width="30.42578125" style="64" customWidth="1"/>
    <col min="12292" max="12292" width="62" style="64" customWidth="1"/>
    <col min="12293" max="12293" width="19.5703125" style="64" customWidth="1"/>
    <col min="12294" max="12294" width="14.85546875" style="64" customWidth="1"/>
    <col min="12295" max="12295" width="13" style="64" customWidth="1"/>
    <col min="12296" max="12544" width="9.140625" style="64"/>
    <col min="12545" max="12545" width="10.28515625" style="64" customWidth="1"/>
    <col min="12546" max="12546" width="68.5703125" style="64" customWidth="1"/>
    <col min="12547" max="12547" width="30.42578125" style="64" customWidth="1"/>
    <col min="12548" max="12548" width="62" style="64" customWidth="1"/>
    <col min="12549" max="12549" width="19.5703125" style="64" customWidth="1"/>
    <col min="12550" max="12550" width="14.85546875" style="64" customWidth="1"/>
    <col min="12551" max="12551" width="13" style="64" customWidth="1"/>
    <col min="12552" max="12800" width="9.140625" style="64"/>
    <col min="12801" max="12801" width="10.28515625" style="64" customWidth="1"/>
    <col min="12802" max="12802" width="68.5703125" style="64" customWidth="1"/>
    <col min="12803" max="12803" width="30.42578125" style="64" customWidth="1"/>
    <col min="12804" max="12804" width="62" style="64" customWidth="1"/>
    <col min="12805" max="12805" width="19.5703125" style="64" customWidth="1"/>
    <col min="12806" max="12806" width="14.85546875" style="64" customWidth="1"/>
    <col min="12807" max="12807" width="13" style="64" customWidth="1"/>
    <col min="12808" max="13056" width="9.140625" style="64"/>
    <col min="13057" max="13057" width="10.28515625" style="64" customWidth="1"/>
    <col min="13058" max="13058" width="68.5703125" style="64" customWidth="1"/>
    <col min="13059" max="13059" width="30.42578125" style="64" customWidth="1"/>
    <col min="13060" max="13060" width="62" style="64" customWidth="1"/>
    <col min="13061" max="13061" width="19.5703125" style="64" customWidth="1"/>
    <col min="13062" max="13062" width="14.85546875" style="64" customWidth="1"/>
    <col min="13063" max="13063" width="13" style="64" customWidth="1"/>
    <col min="13064" max="13312" width="9.140625" style="64"/>
    <col min="13313" max="13313" width="10.28515625" style="64" customWidth="1"/>
    <col min="13314" max="13314" width="68.5703125" style="64" customWidth="1"/>
    <col min="13315" max="13315" width="30.42578125" style="64" customWidth="1"/>
    <col min="13316" max="13316" width="62" style="64" customWidth="1"/>
    <col min="13317" max="13317" width="19.5703125" style="64" customWidth="1"/>
    <col min="13318" max="13318" width="14.85546875" style="64" customWidth="1"/>
    <col min="13319" max="13319" width="13" style="64" customWidth="1"/>
    <col min="13320" max="13568" width="9.140625" style="64"/>
    <col min="13569" max="13569" width="10.28515625" style="64" customWidth="1"/>
    <col min="13570" max="13570" width="68.5703125" style="64" customWidth="1"/>
    <col min="13571" max="13571" width="30.42578125" style="64" customWidth="1"/>
    <col min="13572" max="13572" width="62" style="64" customWidth="1"/>
    <col min="13573" max="13573" width="19.5703125" style="64" customWidth="1"/>
    <col min="13574" max="13574" width="14.85546875" style="64" customWidth="1"/>
    <col min="13575" max="13575" width="13" style="64" customWidth="1"/>
    <col min="13576" max="13824" width="9.140625" style="64"/>
    <col min="13825" max="13825" width="10.28515625" style="64" customWidth="1"/>
    <col min="13826" max="13826" width="68.5703125" style="64" customWidth="1"/>
    <col min="13827" max="13827" width="30.42578125" style="64" customWidth="1"/>
    <col min="13828" max="13828" width="62" style="64" customWidth="1"/>
    <col min="13829" max="13829" width="19.5703125" style="64" customWidth="1"/>
    <col min="13830" max="13830" width="14.85546875" style="64" customWidth="1"/>
    <col min="13831" max="13831" width="13" style="64" customWidth="1"/>
    <col min="13832" max="14080" width="9.140625" style="64"/>
    <col min="14081" max="14081" width="10.28515625" style="64" customWidth="1"/>
    <col min="14082" max="14082" width="68.5703125" style="64" customWidth="1"/>
    <col min="14083" max="14083" width="30.42578125" style="64" customWidth="1"/>
    <col min="14084" max="14084" width="62" style="64" customWidth="1"/>
    <col min="14085" max="14085" width="19.5703125" style="64" customWidth="1"/>
    <col min="14086" max="14086" width="14.85546875" style="64" customWidth="1"/>
    <col min="14087" max="14087" width="13" style="64" customWidth="1"/>
    <col min="14088" max="14336" width="9.140625" style="64"/>
    <col min="14337" max="14337" width="10.28515625" style="64" customWidth="1"/>
    <col min="14338" max="14338" width="68.5703125" style="64" customWidth="1"/>
    <col min="14339" max="14339" width="30.42578125" style="64" customWidth="1"/>
    <col min="14340" max="14340" width="62" style="64" customWidth="1"/>
    <col min="14341" max="14341" width="19.5703125" style="64" customWidth="1"/>
    <col min="14342" max="14342" width="14.85546875" style="64" customWidth="1"/>
    <col min="14343" max="14343" width="13" style="64" customWidth="1"/>
    <col min="14344" max="14592" width="9.140625" style="64"/>
    <col min="14593" max="14593" width="10.28515625" style="64" customWidth="1"/>
    <col min="14594" max="14594" width="68.5703125" style="64" customWidth="1"/>
    <col min="14595" max="14595" width="30.42578125" style="64" customWidth="1"/>
    <col min="14596" max="14596" width="62" style="64" customWidth="1"/>
    <col min="14597" max="14597" width="19.5703125" style="64" customWidth="1"/>
    <col min="14598" max="14598" width="14.85546875" style="64" customWidth="1"/>
    <col min="14599" max="14599" width="13" style="64" customWidth="1"/>
    <col min="14600" max="14848" width="9.140625" style="64"/>
    <col min="14849" max="14849" width="10.28515625" style="64" customWidth="1"/>
    <col min="14850" max="14850" width="68.5703125" style="64" customWidth="1"/>
    <col min="14851" max="14851" width="30.42578125" style="64" customWidth="1"/>
    <col min="14852" max="14852" width="62" style="64" customWidth="1"/>
    <col min="14853" max="14853" width="19.5703125" style="64" customWidth="1"/>
    <col min="14854" max="14854" width="14.85546875" style="64" customWidth="1"/>
    <col min="14855" max="14855" width="13" style="64" customWidth="1"/>
    <col min="14856" max="15104" width="9.140625" style="64"/>
    <col min="15105" max="15105" width="10.28515625" style="64" customWidth="1"/>
    <col min="15106" max="15106" width="68.5703125" style="64" customWidth="1"/>
    <col min="15107" max="15107" width="30.42578125" style="64" customWidth="1"/>
    <col min="15108" max="15108" width="62" style="64" customWidth="1"/>
    <col min="15109" max="15109" width="19.5703125" style="64" customWidth="1"/>
    <col min="15110" max="15110" width="14.85546875" style="64" customWidth="1"/>
    <col min="15111" max="15111" width="13" style="64" customWidth="1"/>
    <col min="15112" max="15360" width="9.140625" style="64"/>
    <col min="15361" max="15361" width="10.28515625" style="64" customWidth="1"/>
    <col min="15362" max="15362" width="68.5703125" style="64" customWidth="1"/>
    <col min="15363" max="15363" width="30.42578125" style="64" customWidth="1"/>
    <col min="15364" max="15364" width="62" style="64" customWidth="1"/>
    <col min="15365" max="15365" width="19.5703125" style="64" customWidth="1"/>
    <col min="15366" max="15366" width="14.85546875" style="64" customWidth="1"/>
    <col min="15367" max="15367" width="13" style="64" customWidth="1"/>
    <col min="15368" max="15616" width="9.140625" style="64"/>
    <col min="15617" max="15617" width="10.28515625" style="64" customWidth="1"/>
    <col min="15618" max="15618" width="68.5703125" style="64" customWidth="1"/>
    <col min="15619" max="15619" width="30.42578125" style="64" customWidth="1"/>
    <col min="15620" max="15620" width="62" style="64" customWidth="1"/>
    <col min="15621" max="15621" width="19.5703125" style="64" customWidth="1"/>
    <col min="15622" max="15622" width="14.85546875" style="64" customWidth="1"/>
    <col min="15623" max="15623" width="13" style="64" customWidth="1"/>
    <col min="15624" max="15872" width="9.140625" style="64"/>
    <col min="15873" max="15873" width="10.28515625" style="64" customWidth="1"/>
    <col min="15874" max="15874" width="68.5703125" style="64" customWidth="1"/>
    <col min="15875" max="15875" width="30.42578125" style="64" customWidth="1"/>
    <col min="15876" max="15876" width="62" style="64" customWidth="1"/>
    <col min="15877" max="15877" width="19.5703125" style="64" customWidth="1"/>
    <col min="15878" max="15878" width="14.85546875" style="64" customWidth="1"/>
    <col min="15879" max="15879" width="13" style="64" customWidth="1"/>
    <col min="15880" max="16128" width="9.140625" style="64"/>
    <col min="16129" max="16129" width="10.28515625" style="64" customWidth="1"/>
    <col min="16130" max="16130" width="68.5703125" style="64" customWidth="1"/>
    <col min="16131" max="16131" width="30.42578125" style="64" customWidth="1"/>
    <col min="16132" max="16132" width="62" style="64" customWidth="1"/>
    <col min="16133" max="16133" width="19.5703125" style="64" customWidth="1"/>
    <col min="16134" max="16134" width="14.85546875" style="64" customWidth="1"/>
    <col min="16135" max="16135" width="13" style="64" customWidth="1"/>
    <col min="16136" max="16384" width="9.140625" style="64"/>
  </cols>
  <sheetData>
    <row r="1" spans="1:4" s="63" customFormat="1" ht="15.75" x14ac:dyDescent="0.25">
      <c r="A1" s="320" t="s">
        <v>115</v>
      </c>
      <c r="B1" s="320"/>
      <c r="C1" s="320"/>
      <c r="D1" s="320"/>
    </row>
    <row r="2" spans="1:4" s="63" customFormat="1" ht="15.75" x14ac:dyDescent="0.25">
      <c r="A2" s="321" t="s">
        <v>116</v>
      </c>
      <c r="B2" s="321"/>
      <c r="C2" s="321"/>
      <c r="D2" s="321"/>
    </row>
    <row r="3" spans="1:4" s="63" customFormat="1" ht="15.75" x14ac:dyDescent="0.25">
      <c r="A3" s="321" t="s">
        <v>117</v>
      </c>
      <c r="B3" s="321"/>
      <c r="C3" s="321"/>
      <c r="D3" s="321"/>
    </row>
    <row r="4" spans="1:4" s="63" customFormat="1" ht="15.75" x14ac:dyDescent="0.25">
      <c r="A4" s="321" t="s">
        <v>118</v>
      </c>
      <c r="B4" s="321"/>
      <c r="C4" s="321"/>
      <c r="D4" s="321"/>
    </row>
    <row r="5" spans="1:4" s="63" customFormat="1" ht="15.75" x14ac:dyDescent="0.25">
      <c r="A5" s="89"/>
      <c r="B5" s="89"/>
      <c r="C5" s="89"/>
      <c r="D5" s="89"/>
    </row>
    <row r="6" spans="1:4" s="63" customFormat="1" ht="47.25" x14ac:dyDescent="0.2">
      <c r="A6" s="90" t="s">
        <v>109</v>
      </c>
      <c r="B6" s="90" t="s">
        <v>119</v>
      </c>
      <c r="C6" s="90" t="s">
        <v>120</v>
      </c>
      <c r="D6" s="90" t="s">
        <v>121</v>
      </c>
    </row>
    <row r="7" spans="1:4" s="92" customFormat="1" ht="12.75" x14ac:dyDescent="0.2">
      <c r="A7" s="91">
        <v>1</v>
      </c>
      <c r="B7" s="91">
        <v>2</v>
      </c>
      <c r="C7" s="91">
        <v>3</v>
      </c>
      <c r="D7" s="91">
        <v>4</v>
      </c>
    </row>
    <row r="8" spans="1:4" s="95" customFormat="1" ht="15.75" x14ac:dyDescent="0.25">
      <c r="A8" s="96"/>
      <c r="B8" s="97"/>
      <c r="C8" s="93"/>
      <c r="D8" s="93"/>
    </row>
    <row r="9" spans="1:4" s="95" customFormat="1" ht="15.75" x14ac:dyDescent="0.25">
      <c r="A9" s="96"/>
      <c r="B9" s="97"/>
      <c r="C9" s="93"/>
      <c r="D9" s="93"/>
    </row>
    <row r="10" spans="1:4" s="95" customFormat="1" ht="15.75" x14ac:dyDescent="0.25">
      <c r="A10" s="129"/>
      <c r="B10" s="76"/>
      <c r="C10" s="128"/>
      <c r="D10" s="128"/>
    </row>
  </sheetData>
  <mergeCells count="4">
    <mergeCell ref="A1:D1"/>
    <mergeCell ref="A2:D2"/>
    <mergeCell ref="A3:D3"/>
    <mergeCell ref="A4:D4"/>
  </mergeCells>
  <pageMargins left="0.74803149606299213" right="0.55118110236220474" top="0.62992125984251968" bottom="0.55118110236220474" header="0.51181102362204722" footer="0.51181102362204722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4"/>
  <sheetViews>
    <sheetView view="pageBreakPreview" zoomScaleNormal="100" zoomScaleSheetLayoutView="100" workbookViewId="0">
      <selection activeCell="A14" sqref="A14:K14"/>
    </sheetView>
  </sheetViews>
  <sheetFormatPr defaultRowHeight="15" x14ac:dyDescent="0.2"/>
  <cols>
    <col min="1" max="1" width="8.28515625" style="88" customWidth="1"/>
    <col min="2" max="2" width="33.85546875" style="88" customWidth="1"/>
    <col min="3" max="3" width="22.7109375" style="88" customWidth="1"/>
    <col min="4" max="4" width="18.5703125" style="88" customWidth="1"/>
    <col min="5" max="5" width="23.140625" style="88" customWidth="1"/>
    <col min="6" max="6" width="11" style="88" customWidth="1"/>
    <col min="7" max="7" width="11.28515625" style="88" customWidth="1"/>
    <col min="8" max="10" width="12" style="88" customWidth="1"/>
    <col min="11" max="11" width="17.28515625" style="88" customWidth="1"/>
    <col min="12" max="12" width="19.5703125" style="64" customWidth="1"/>
    <col min="13" max="13" width="14.85546875" style="64" customWidth="1"/>
    <col min="14" max="14" width="13" style="64" customWidth="1"/>
    <col min="15" max="256" width="9.140625" style="64"/>
    <col min="257" max="257" width="8.28515625" style="64" customWidth="1"/>
    <col min="258" max="258" width="33.85546875" style="64" customWidth="1"/>
    <col min="259" max="259" width="22.7109375" style="64" customWidth="1"/>
    <col min="260" max="260" width="18.5703125" style="64" customWidth="1"/>
    <col min="261" max="261" width="23.140625" style="64" customWidth="1"/>
    <col min="262" max="262" width="11" style="64" customWidth="1"/>
    <col min="263" max="263" width="11.28515625" style="64" customWidth="1"/>
    <col min="264" max="266" width="12" style="64" customWidth="1"/>
    <col min="267" max="267" width="17.28515625" style="64" customWidth="1"/>
    <col min="268" max="268" width="19.5703125" style="64" customWidth="1"/>
    <col min="269" max="269" width="14.85546875" style="64" customWidth="1"/>
    <col min="270" max="270" width="13" style="64" customWidth="1"/>
    <col min="271" max="512" width="9.140625" style="64"/>
    <col min="513" max="513" width="8.28515625" style="64" customWidth="1"/>
    <col min="514" max="514" width="33.85546875" style="64" customWidth="1"/>
    <col min="515" max="515" width="22.7109375" style="64" customWidth="1"/>
    <col min="516" max="516" width="18.5703125" style="64" customWidth="1"/>
    <col min="517" max="517" width="23.140625" style="64" customWidth="1"/>
    <col min="518" max="518" width="11" style="64" customWidth="1"/>
    <col min="519" max="519" width="11.28515625" style="64" customWidth="1"/>
    <col min="520" max="522" width="12" style="64" customWidth="1"/>
    <col min="523" max="523" width="17.28515625" style="64" customWidth="1"/>
    <col min="524" max="524" width="19.5703125" style="64" customWidth="1"/>
    <col min="525" max="525" width="14.85546875" style="64" customWidth="1"/>
    <col min="526" max="526" width="13" style="64" customWidth="1"/>
    <col min="527" max="768" width="9.140625" style="64"/>
    <col min="769" max="769" width="8.28515625" style="64" customWidth="1"/>
    <col min="770" max="770" width="33.85546875" style="64" customWidth="1"/>
    <col min="771" max="771" width="22.7109375" style="64" customWidth="1"/>
    <col min="772" max="772" width="18.5703125" style="64" customWidth="1"/>
    <col min="773" max="773" width="23.140625" style="64" customWidth="1"/>
    <col min="774" max="774" width="11" style="64" customWidth="1"/>
    <col min="775" max="775" width="11.28515625" style="64" customWidth="1"/>
    <col min="776" max="778" width="12" style="64" customWidth="1"/>
    <col min="779" max="779" width="17.28515625" style="64" customWidth="1"/>
    <col min="780" max="780" width="19.5703125" style="64" customWidth="1"/>
    <col min="781" max="781" width="14.85546875" style="64" customWidth="1"/>
    <col min="782" max="782" width="13" style="64" customWidth="1"/>
    <col min="783" max="1024" width="9.140625" style="64"/>
    <col min="1025" max="1025" width="8.28515625" style="64" customWidth="1"/>
    <col min="1026" max="1026" width="33.85546875" style="64" customWidth="1"/>
    <col min="1027" max="1027" width="22.7109375" style="64" customWidth="1"/>
    <col min="1028" max="1028" width="18.5703125" style="64" customWidth="1"/>
    <col min="1029" max="1029" width="23.140625" style="64" customWidth="1"/>
    <col min="1030" max="1030" width="11" style="64" customWidth="1"/>
    <col min="1031" max="1031" width="11.28515625" style="64" customWidth="1"/>
    <col min="1032" max="1034" width="12" style="64" customWidth="1"/>
    <col min="1035" max="1035" width="17.28515625" style="64" customWidth="1"/>
    <col min="1036" max="1036" width="19.5703125" style="64" customWidth="1"/>
    <col min="1037" max="1037" width="14.85546875" style="64" customWidth="1"/>
    <col min="1038" max="1038" width="13" style="64" customWidth="1"/>
    <col min="1039" max="1280" width="9.140625" style="64"/>
    <col min="1281" max="1281" width="8.28515625" style="64" customWidth="1"/>
    <col min="1282" max="1282" width="33.85546875" style="64" customWidth="1"/>
    <col min="1283" max="1283" width="22.7109375" style="64" customWidth="1"/>
    <col min="1284" max="1284" width="18.5703125" style="64" customWidth="1"/>
    <col min="1285" max="1285" width="23.140625" style="64" customWidth="1"/>
    <col min="1286" max="1286" width="11" style="64" customWidth="1"/>
    <col min="1287" max="1287" width="11.28515625" style="64" customWidth="1"/>
    <col min="1288" max="1290" width="12" style="64" customWidth="1"/>
    <col min="1291" max="1291" width="17.28515625" style="64" customWidth="1"/>
    <col min="1292" max="1292" width="19.5703125" style="64" customWidth="1"/>
    <col min="1293" max="1293" width="14.85546875" style="64" customWidth="1"/>
    <col min="1294" max="1294" width="13" style="64" customWidth="1"/>
    <col min="1295" max="1536" width="9.140625" style="64"/>
    <col min="1537" max="1537" width="8.28515625" style="64" customWidth="1"/>
    <col min="1538" max="1538" width="33.85546875" style="64" customWidth="1"/>
    <col min="1539" max="1539" width="22.7109375" style="64" customWidth="1"/>
    <col min="1540" max="1540" width="18.5703125" style="64" customWidth="1"/>
    <col min="1541" max="1541" width="23.140625" style="64" customWidth="1"/>
    <col min="1542" max="1542" width="11" style="64" customWidth="1"/>
    <col min="1543" max="1543" width="11.28515625" style="64" customWidth="1"/>
    <col min="1544" max="1546" width="12" style="64" customWidth="1"/>
    <col min="1547" max="1547" width="17.28515625" style="64" customWidth="1"/>
    <col min="1548" max="1548" width="19.5703125" style="64" customWidth="1"/>
    <col min="1549" max="1549" width="14.85546875" style="64" customWidth="1"/>
    <col min="1550" max="1550" width="13" style="64" customWidth="1"/>
    <col min="1551" max="1792" width="9.140625" style="64"/>
    <col min="1793" max="1793" width="8.28515625" style="64" customWidth="1"/>
    <col min="1794" max="1794" width="33.85546875" style="64" customWidth="1"/>
    <col min="1795" max="1795" width="22.7109375" style="64" customWidth="1"/>
    <col min="1796" max="1796" width="18.5703125" style="64" customWidth="1"/>
    <col min="1797" max="1797" width="23.140625" style="64" customWidth="1"/>
    <col min="1798" max="1798" width="11" style="64" customWidth="1"/>
    <col min="1799" max="1799" width="11.28515625" style="64" customWidth="1"/>
    <col min="1800" max="1802" width="12" style="64" customWidth="1"/>
    <col min="1803" max="1803" width="17.28515625" style="64" customWidth="1"/>
    <col min="1804" max="1804" width="19.5703125" style="64" customWidth="1"/>
    <col min="1805" max="1805" width="14.85546875" style="64" customWidth="1"/>
    <col min="1806" max="1806" width="13" style="64" customWidth="1"/>
    <col min="1807" max="2048" width="9.140625" style="64"/>
    <col min="2049" max="2049" width="8.28515625" style="64" customWidth="1"/>
    <col min="2050" max="2050" width="33.85546875" style="64" customWidth="1"/>
    <col min="2051" max="2051" width="22.7109375" style="64" customWidth="1"/>
    <col min="2052" max="2052" width="18.5703125" style="64" customWidth="1"/>
    <col min="2053" max="2053" width="23.140625" style="64" customWidth="1"/>
    <col min="2054" max="2054" width="11" style="64" customWidth="1"/>
    <col min="2055" max="2055" width="11.28515625" style="64" customWidth="1"/>
    <col min="2056" max="2058" width="12" style="64" customWidth="1"/>
    <col min="2059" max="2059" width="17.28515625" style="64" customWidth="1"/>
    <col min="2060" max="2060" width="19.5703125" style="64" customWidth="1"/>
    <col min="2061" max="2061" width="14.85546875" style="64" customWidth="1"/>
    <col min="2062" max="2062" width="13" style="64" customWidth="1"/>
    <col min="2063" max="2304" width="9.140625" style="64"/>
    <col min="2305" max="2305" width="8.28515625" style="64" customWidth="1"/>
    <col min="2306" max="2306" width="33.85546875" style="64" customWidth="1"/>
    <col min="2307" max="2307" width="22.7109375" style="64" customWidth="1"/>
    <col min="2308" max="2308" width="18.5703125" style="64" customWidth="1"/>
    <col min="2309" max="2309" width="23.140625" style="64" customWidth="1"/>
    <col min="2310" max="2310" width="11" style="64" customWidth="1"/>
    <col min="2311" max="2311" width="11.28515625" style="64" customWidth="1"/>
    <col min="2312" max="2314" width="12" style="64" customWidth="1"/>
    <col min="2315" max="2315" width="17.28515625" style="64" customWidth="1"/>
    <col min="2316" max="2316" width="19.5703125" style="64" customWidth="1"/>
    <col min="2317" max="2317" width="14.85546875" style="64" customWidth="1"/>
    <col min="2318" max="2318" width="13" style="64" customWidth="1"/>
    <col min="2319" max="2560" width="9.140625" style="64"/>
    <col min="2561" max="2561" width="8.28515625" style="64" customWidth="1"/>
    <col min="2562" max="2562" width="33.85546875" style="64" customWidth="1"/>
    <col min="2563" max="2563" width="22.7109375" style="64" customWidth="1"/>
    <col min="2564" max="2564" width="18.5703125" style="64" customWidth="1"/>
    <col min="2565" max="2565" width="23.140625" style="64" customWidth="1"/>
    <col min="2566" max="2566" width="11" style="64" customWidth="1"/>
    <col min="2567" max="2567" width="11.28515625" style="64" customWidth="1"/>
    <col min="2568" max="2570" width="12" style="64" customWidth="1"/>
    <col min="2571" max="2571" width="17.28515625" style="64" customWidth="1"/>
    <col min="2572" max="2572" width="19.5703125" style="64" customWidth="1"/>
    <col min="2573" max="2573" width="14.85546875" style="64" customWidth="1"/>
    <col min="2574" max="2574" width="13" style="64" customWidth="1"/>
    <col min="2575" max="2816" width="9.140625" style="64"/>
    <col min="2817" max="2817" width="8.28515625" style="64" customWidth="1"/>
    <col min="2818" max="2818" width="33.85546875" style="64" customWidth="1"/>
    <col min="2819" max="2819" width="22.7109375" style="64" customWidth="1"/>
    <col min="2820" max="2820" width="18.5703125" style="64" customWidth="1"/>
    <col min="2821" max="2821" width="23.140625" style="64" customWidth="1"/>
    <col min="2822" max="2822" width="11" style="64" customWidth="1"/>
    <col min="2823" max="2823" width="11.28515625" style="64" customWidth="1"/>
    <col min="2824" max="2826" width="12" style="64" customWidth="1"/>
    <col min="2827" max="2827" width="17.28515625" style="64" customWidth="1"/>
    <col min="2828" max="2828" width="19.5703125" style="64" customWidth="1"/>
    <col min="2829" max="2829" width="14.85546875" style="64" customWidth="1"/>
    <col min="2830" max="2830" width="13" style="64" customWidth="1"/>
    <col min="2831" max="3072" width="9.140625" style="64"/>
    <col min="3073" max="3073" width="8.28515625" style="64" customWidth="1"/>
    <col min="3074" max="3074" width="33.85546875" style="64" customWidth="1"/>
    <col min="3075" max="3075" width="22.7109375" style="64" customWidth="1"/>
    <col min="3076" max="3076" width="18.5703125" style="64" customWidth="1"/>
    <col min="3077" max="3077" width="23.140625" style="64" customWidth="1"/>
    <col min="3078" max="3078" width="11" style="64" customWidth="1"/>
    <col min="3079" max="3079" width="11.28515625" style="64" customWidth="1"/>
    <col min="3080" max="3082" width="12" style="64" customWidth="1"/>
    <col min="3083" max="3083" width="17.28515625" style="64" customWidth="1"/>
    <col min="3084" max="3084" width="19.5703125" style="64" customWidth="1"/>
    <col min="3085" max="3085" width="14.85546875" style="64" customWidth="1"/>
    <col min="3086" max="3086" width="13" style="64" customWidth="1"/>
    <col min="3087" max="3328" width="9.140625" style="64"/>
    <col min="3329" max="3329" width="8.28515625" style="64" customWidth="1"/>
    <col min="3330" max="3330" width="33.85546875" style="64" customWidth="1"/>
    <col min="3331" max="3331" width="22.7109375" style="64" customWidth="1"/>
    <col min="3332" max="3332" width="18.5703125" style="64" customWidth="1"/>
    <col min="3333" max="3333" width="23.140625" style="64" customWidth="1"/>
    <col min="3334" max="3334" width="11" style="64" customWidth="1"/>
    <col min="3335" max="3335" width="11.28515625" style="64" customWidth="1"/>
    <col min="3336" max="3338" width="12" style="64" customWidth="1"/>
    <col min="3339" max="3339" width="17.28515625" style="64" customWidth="1"/>
    <col min="3340" max="3340" width="19.5703125" style="64" customWidth="1"/>
    <col min="3341" max="3341" width="14.85546875" style="64" customWidth="1"/>
    <col min="3342" max="3342" width="13" style="64" customWidth="1"/>
    <col min="3343" max="3584" width="9.140625" style="64"/>
    <col min="3585" max="3585" width="8.28515625" style="64" customWidth="1"/>
    <col min="3586" max="3586" width="33.85546875" style="64" customWidth="1"/>
    <col min="3587" max="3587" width="22.7109375" style="64" customWidth="1"/>
    <col min="3588" max="3588" width="18.5703125" style="64" customWidth="1"/>
    <col min="3589" max="3589" width="23.140625" style="64" customWidth="1"/>
    <col min="3590" max="3590" width="11" style="64" customWidth="1"/>
    <col min="3591" max="3591" width="11.28515625" style="64" customWidth="1"/>
    <col min="3592" max="3594" width="12" style="64" customWidth="1"/>
    <col min="3595" max="3595" width="17.28515625" style="64" customWidth="1"/>
    <col min="3596" max="3596" width="19.5703125" style="64" customWidth="1"/>
    <col min="3597" max="3597" width="14.85546875" style="64" customWidth="1"/>
    <col min="3598" max="3598" width="13" style="64" customWidth="1"/>
    <col min="3599" max="3840" width="9.140625" style="64"/>
    <col min="3841" max="3841" width="8.28515625" style="64" customWidth="1"/>
    <col min="3842" max="3842" width="33.85546875" style="64" customWidth="1"/>
    <col min="3843" max="3843" width="22.7109375" style="64" customWidth="1"/>
    <col min="3844" max="3844" width="18.5703125" style="64" customWidth="1"/>
    <col min="3845" max="3845" width="23.140625" style="64" customWidth="1"/>
    <col min="3846" max="3846" width="11" style="64" customWidth="1"/>
    <col min="3847" max="3847" width="11.28515625" style="64" customWidth="1"/>
    <col min="3848" max="3850" width="12" style="64" customWidth="1"/>
    <col min="3851" max="3851" width="17.28515625" style="64" customWidth="1"/>
    <col min="3852" max="3852" width="19.5703125" style="64" customWidth="1"/>
    <col min="3853" max="3853" width="14.85546875" style="64" customWidth="1"/>
    <col min="3854" max="3854" width="13" style="64" customWidth="1"/>
    <col min="3855" max="4096" width="9.140625" style="64"/>
    <col min="4097" max="4097" width="8.28515625" style="64" customWidth="1"/>
    <col min="4098" max="4098" width="33.85546875" style="64" customWidth="1"/>
    <col min="4099" max="4099" width="22.7109375" style="64" customWidth="1"/>
    <col min="4100" max="4100" width="18.5703125" style="64" customWidth="1"/>
    <col min="4101" max="4101" width="23.140625" style="64" customWidth="1"/>
    <col min="4102" max="4102" width="11" style="64" customWidth="1"/>
    <col min="4103" max="4103" width="11.28515625" style="64" customWidth="1"/>
    <col min="4104" max="4106" width="12" style="64" customWidth="1"/>
    <col min="4107" max="4107" width="17.28515625" style="64" customWidth="1"/>
    <col min="4108" max="4108" width="19.5703125" style="64" customWidth="1"/>
    <col min="4109" max="4109" width="14.85546875" style="64" customWidth="1"/>
    <col min="4110" max="4110" width="13" style="64" customWidth="1"/>
    <col min="4111" max="4352" width="9.140625" style="64"/>
    <col min="4353" max="4353" width="8.28515625" style="64" customWidth="1"/>
    <col min="4354" max="4354" width="33.85546875" style="64" customWidth="1"/>
    <col min="4355" max="4355" width="22.7109375" style="64" customWidth="1"/>
    <col min="4356" max="4356" width="18.5703125" style="64" customWidth="1"/>
    <col min="4357" max="4357" width="23.140625" style="64" customWidth="1"/>
    <col min="4358" max="4358" width="11" style="64" customWidth="1"/>
    <col min="4359" max="4359" width="11.28515625" style="64" customWidth="1"/>
    <col min="4360" max="4362" width="12" style="64" customWidth="1"/>
    <col min="4363" max="4363" width="17.28515625" style="64" customWidth="1"/>
    <col min="4364" max="4364" width="19.5703125" style="64" customWidth="1"/>
    <col min="4365" max="4365" width="14.85546875" style="64" customWidth="1"/>
    <col min="4366" max="4366" width="13" style="64" customWidth="1"/>
    <col min="4367" max="4608" width="9.140625" style="64"/>
    <col min="4609" max="4609" width="8.28515625" style="64" customWidth="1"/>
    <col min="4610" max="4610" width="33.85546875" style="64" customWidth="1"/>
    <col min="4611" max="4611" width="22.7109375" style="64" customWidth="1"/>
    <col min="4612" max="4612" width="18.5703125" style="64" customWidth="1"/>
    <col min="4613" max="4613" width="23.140625" style="64" customWidth="1"/>
    <col min="4614" max="4614" width="11" style="64" customWidth="1"/>
    <col min="4615" max="4615" width="11.28515625" style="64" customWidth="1"/>
    <col min="4616" max="4618" width="12" style="64" customWidth="1"/>
    <col min="4619" max="4619" width="17.28515625" style="64" customWidth="1"/>
    <col min="4620" max="4620" width="19.5703125" style="64" customWidth="1"/>
    <col min="4621" max="4621" width="14.85546875" style="64" customWidth="1"/>
    <col min="4622" max="4622" width="13" style="64" customWidth="1"/>
    <col min="4623" max="4864" width="9.140625" style="64"/>
    <col min="4865" max="4865" width="8.28515625" style="64" customWidth="1"/>
    <col min="4866" max="4866" width="33.85546875" style="64" customWidth="1"/>
    <col min="4867" max="4867" width="22.7109375" style="64" customWidth="1"/>
    <col min="4868" max="4868" width="18.5703125" style="64" customWidth="1"/>
    <col min="4869" max="4869" width="23.140625" style="64" customWidth="1"/>
    <col min="4870" max="4870" width="11" style="64" customWidth="1"/>
    <col min="4871" max="4871" width="11.28515625" style="64" customWidth="1"/>
    <col min="4872" max="4874" width="12" style="64" customWidth="1"/>
    <col min="4875" max="4875" width="17.28515625" style="64" customWidth="1"/>
    <col min="4876" max="4876" width="19.5703125" style="64" customWidth="1"/>
    <col min="4877" max="4877" width="14.85546875" style="64" customWidth="1"/>
    <col min="4878" max="4878" width="13" style="64" customWidth="1"/>
    <col min="4879" max="5120" width="9.140625" style="64"/>
    <col min="5121" max="5121" width="8.28515625" style="64" customWidth="1"/>
    <col min="5122" max="5122" width="33.85546875" style="64" customWidth="1"/>
    <col min="5123" max="5123" width="22.7109375" style="64" customWidth="1"/>
    <col min="5124" max="5124" width="18.5703125" style="64" customWidth="1"/>
    <col min="5125" max="5125" width="23.140625" style="64" customWidth="1"/>
    <col min="5126" max="5126" width="11" style="64" customWidth="1"/>
    <col min="5127" max="5127" width="11.28515625" style="64" customWidth="1"/>
    <col min="5128" max="5130" width="12" style="64" customWidth="1"/>
    <col min="5131" max="5131" width="17.28515625" style="64" customWidth="1"/>
    <col min="5132" max="5132" width="19.5703125" style="64" customWidth="1"/>
    <col min="5133" max="5133" width="14.85546875" style="64" customWidth="1"/>
    <col min="5134" max="5134" width="13" style="64" customWidth="1"/>
    <col min="5135" max="5376" width="9.140625" style="64"/>
    <col min="5377" max="5377" width="8.28515625" style="64" customWidth="1"/>
    <col min="5378" max="5378" width="33.85546875" style="64" customWidth="1"/>
    <col min="5379" max="5379" width="22.7109375" style="64" customWidth="1"/>
    <col min="5380" max="5380" width="18.5703125" style="64" customWidth="1"/>
    <col min="5381" max="5381" width="23.140625" style="64" customWidth="1"/>
    <col min="5382" max="5382" width="11" style="64" customWidth="1"/>
    <col min="5383" max="5383" width="11.28515625" style="64" customWidth="1"/>
    <col min="5384" max="5386" width="12" style="64" customWidth="1"/>
    <col min="5387" max="5387" width="17.28515625" style="64" customWidth="1"/>
    <col min="5388" max="5388" width="19.5703125" style="64" customWidth="1"/>
    <col min="5389" max="5389" width="14.85546875" style="64" customWidth="1"/>
    <col min="5390" max="5390" width="13" style="64" customWidth="1"/>
    <col min="5391" max="5632" width="9.140625" style="64"/>
    <col min="5633" max="5633" width="8.28515625" style="64" customWidth="1"/>
    <col min="5634" max="5634" width="33.85546875" style="64" customWidth="1"/>
    <col min="5635" max="5635" width="22.7109375" style="64" customWidth="1"/>
    <col min="5636" max="5636" width="18.5703125" style="64" customWidth="1"/>
    <col min="5637" max="5637" width="23.140625" style="64" customWidth="1"/>
    <col min="5638" max="5638" width="11" style="64" customWidth="1"/>
    <col min="5639" max="5639" width="11.28515625" style="64" customWidth="1"/>
    <col min="5640" max="5642" width="12" style="64" customWidth="1"/>
    <col min="5643" max="5643" width="17.28515625" style="64" customWidth="1"/>
    <col min="5644" max="5644" width="19.5703125" style="64" customWidth="1"/>
    <col min="5645" max="5645" width="14.85546875" style="64" customWidth="1"/>
    <col min="5646" max="5646" width="13" style="64" customWidth="1"/>
    <col min="5647" max="5888" width="9.140625" style="64"/>
    <col min="5889" max="5889" width="8.28515625" style="64" customWidth="1"/>
    <col min="5890" max="5890" width="33.85546875" style="64" customWidth="1"/>
    <col min="5891" max="5891" width="22.7109375" style="64" customWidth="1"/>
    <col min="5892" max="5892" width="18.5703125" style="64" customWidth="1"/>
    <col min="5893" max="5893" width="23.140625" style="64" customWidth="1"/>
    <col min="5894" max="5894" width="11" style="64" customWidth="1"/>
    <col min="5895" max="5895" width="11.28515625" style="64" customWidth="1"/>
    <col min="5896" max="5898" width="12" style="64" customWidth="1"/>
    <col min="5899" max="5899" width="17.28515625" style="64" customWidth="1"/>
    <col min="5900" max="5900" width="19.5703125" style="64" customWidth="1"/>
    <col min="5901" max="5901" width="14.85546875" style="64" customWidth="1"/>
    <col min="5902" max="5902" width="13" style="64" customWidth="1"/>
    <col min="5903" max="6144" width="9.140625" style="64"/>
    <col min="6145" max="6145" width="8.28515625" style="64" customWidth="1"/>
    <col min="6146" max="6146" width="33.85546875" style="64" customWidth="1"/>
    <col min="6147" max="6147" width="22.7109375" style="64" customWidth="1"/>
    <col min="6148" max="6148" width="18.5703125" style="64" customWidth="1"/>
    <col min="6149" max="6149" width="23.140625" style="64" customWidth="1"/>
    <col min="6150" max="6150" width="11" style="64" customWidth="1"/>
    <col min="6151" max="6151" width="11.28515625" style="64" customWidth="1"/>
    <col min="6152" max="6154" width="12" style="64" customWidth="1"/>
    <col min="6155" max="6155" width="17.28515625" style="64" customWidth="1"/>
    <col min="6156" max="6156" width="19.5703125" style="64" customWidth="1"/>
    <col min="6157" max="6157" width="14.85546875" style="64" customWidth="1"/>
    <col min="6158" max="6158" width="13" style="64" customWidth="1"/>
    <col min="6159" max="6400" width="9.140625" style="64"/>
    <col min="6401" max="6401" width="8.28515625" style="64" customWidth="1"/>
    <col min="6402" max="6402" width="33.85546875" style="64" customWidth="1"/>
    <col min="6403" max="6403" width="22.7109375" style="64" customWidth="1"/>
    <col min="6404" max="6404" width="18.5703125" style="64" customWidth="1"/>
    <col min="6405" max="6405" width="23.140625" style="64" customWidth="1"/>
    <col min="6406" max="6406" width="11" style="64" customWidth="1"/>
    <col min="6407" max="6407" width="11.28515625" style="64" customWidth="1"/>
    <col min="6408" max="6410" width="12" style="64" customWidth="1"/>
    <col min="6411" max="6411" width="17.28515625" style="64" customWidth="1"/>
    <col min="6412" max="6412" width="19.5703125" style="64" customWidth="1"/>
    <col min="6413" max="6413" width="14.85546875" style="64" customWidth="1"/>
    <col min="6414" max="6414" width="13" style="64" customWidth="1"/>
    <col min="6415" max="6656" width="9.140625" style="64"/>
    <col min="6657" max="6657" width="8.28515625" style="64" customWidth="1"/>
    <col min="6658" max="6658" width="33.85546875" style="64" customWidth="1"/>
    <col min="6659" max="6659" width="22.7109375" style="64" customWidth="1"/>
    <col min="6660" max="6660" width="18.5703125" style="64" customWidth="1"/>
    <col min="6661" max="6661" width="23.140625" style="64" customWidth="1"/>
    <col min="6662" max="6662" width="11" style="64" customWidth="1"/>
    <col min="6663" max="6663" width="11.28515625" style="64" customWidth="1"/>
    <col min="6664" max="6666" width="12" style="64" customWidth="1"/>
    <col min="6667" max="6667" width="17.28515625" style="64" customWidth="1"/>
    <col min="6668" max="6668" width="19.5703125" style="64" customWidth="1"/>
    <col min="6669" max="6669" width="14.85546875" style="64" customWidth="1"/>
    <col min="6670" max="6670" width="13" style="64" customWidth="1"/>
    <col min="6671" max="6912" width="9.140625" style="64"/>
    <col min="6913" max="6913" width="8.28515625" style="64" customWidth="1"/>
    <col min="6914" max="6914" width="33.85546875" style="64" customWidth="1"/>
    <col min="6915" max="6915" width="22.7109375" style="64" customWidth="1"/>
    <col min="6916" max="6916" width="18.5703125" style="64" customWidth="1"/>
    <col min="6917" max="6917" width="23.140625" style="64" customWidth="1"/>
    <col min="6918" max="6918" width="11" style="64" customWidth="1"/>
    <col min="6919" max="6919" width="11.28515625" style="64" customWidth="1"/>
    <col min="6920" max="6922" width="12" style="64" customWidth="1"/>
    <col min="6923" max="6923" width="17.28515625" style="64" customWidth="1"/>
    <col min="6924" max="6924" width="19.5703125" style="64" customWidth="1"/>
    <col min="6925" max="6925" width="14.85546875" style="64" customWidth="1"/>
    <col min="6926" max="6926" width="13" style="64" customWidth="1"/>
    <col min="6927" max="7168" width="9.140625" style="64"/>
    <col min="7169" max="7169" width="8.28515625" style="64" customWidth="1"/>
    <col min="7170" max="7170" width="33.85546875" style="64" customWidth="1"/>
    <col min="7171" max="7171" width="22.7109375" style="64" customWidth="1"/>
    <col min="7172" max="7172" width="18.5703125" style="64" customWidth="1"/>
    <col min="7173" max="7173" width="23.140625" style="64" customWidth="1"/>
    <col min="7174" max="7174" width="11" style="64" customWidth="1"/>
    <col min="7175" max="7175" width="11.28515625" style="64" customWidth="1"/>
    <col min="7176" max="7178" width="12" style="64" customWidth="1"/>
    <col min="7179" max="7179" width="17.28515625" style="64" customWidth="1"/>
    <col min="7180" max="7180" width="19.5703125" style="64" customWidth="1"/>
    <col min="7181" max="7181" width="14.85546875" style="64" customWidth="1"/>
    <col min="7182" max="7182" width="13" style="64" customWidth="1"/>
    <col min="7183" max="7424" width="9.140625" style="64"/>
    <col min="7425" max="7425" width="8.28515625" style="64" customWidth="1"/>
    <col min="7426" max="7426" width="33.85546875" style="64" customWidth="1"/>
    <col min="7427" max="7427" width="22.7109375" style="64" customWidth="1"/>
    <col min="7428" max="7428" width="18.5703125" style="64" customWidth="1"/>
    <col min="7429" max="7429" width="23.140625" style="64" customWidth="1"/>
    <col min="7430" max="7430" width="11" style="64" customWidth="1"/>
    <col min="7431" max="7431" width="11.28515625" style="64" customWidth="1"/>
    <col min="7432" max="7434" width="12" style="64" customWidth="1"/>
    <col min="7435" max="7435" width="17.28515625" style="64" customWidth="1"/>
    <col min="7436" max="7436" width="19.5703125" style="64" customWidth="1"/>
    <col min="7437" max="7437" width="14.85546875" style="64" customWidth="1"/>
    <col min="7438" max="7438" width="13" style="64" customWidth="1"/>
    <col min="7439" max="7680" width="9.140625" style="64"/>
    <col min="7681" max="7681" width="8.28515625" style="64" customWidth="1"/>
    <col min="7682" max="7682" width="33.85546875" style="64" customWidth="1"/>
    <col min="7683" max="7683" width="22.7109375" style="64" customWidth="1"/>
    <col min="7684" max="7684" width="18.5703125" style="64" customWidth="1"/>
    <col min="7685" max="7685" width="23.140625" style="64" customWidth="1"/>
    <col min="7686" max="7686" width="11" style="64" customWidth="1"/>
    <col min="7687" max="7687" width="11.28515625" style="64" customWidth="1"/>
    <col min="7688" max="7690" width="12" style="64" customWidth="1"/>
    <col min="7691" max="7691" width="17.28515625" style="64" customWidth="1"/>
    <col min="7692" max="7692" width="19.5703125" style="64" customWidth="1"/>
    <col min="7693" max="7693" width="14.85546875" style="64" customWidth="1"/>
    <col min="7694" max="7694" width="13" style="64" customWidth="1"/>
    <col min="7695" max="7936" width="9.140625" style="64"/>
    <col min="7937" max="7937" width="8.28515625" style="64" customWidth="1"/>
    <col min="7938" max="7938" width="33.85546875" style="64" customWidth="1"/>
    <col min="7939" max="7939" width="22.7109375" style="64" customWidth="1"/>
    <col min="7940" max="7940" width="18.5703125" style="64" customWidth="1"/>
    <col min="7941" max="7941" width="23.140625" style="64" customWidth="1"/>
    <col min="7942" max="7942" width="11" style="64" customWidth="1"/>
    <col min="7943" max="7943" width="11.28515625" style="64" customWidth="1"/>
    <col min="7944" max="7946" width="12" style="64" customWidth="1"/>
    <col min="7947" max="7947" width="17.28515625" style="64" customWidth="1"/>
    <col min="7948" max="7948" width="19.5703125" style="64" customWidth="1"/>
    <col min="7949" max="7949" width="14.85546875" style="64" customWidth="1"/>
    <col min="7950" max="7950" width="13" style="64" customWidth="1"/>
    <col min="7951" max="8192" width="9.140625" style="64"/>
    <col min="8193" max="8193" width="8.28515625" style="64" customWidth="1"/>
    <col min="8194" max="8194" width="33.85546875" style="64" customWidth="1"/>
    <col min="8195" max="8195" width="22.7109375" style="64" customWidth="1"/>
    <col min="8196" max="8196" width="18.5703125" style="64" customWidth="1"/>
    <col min="8197" max="8197" width="23.140625" style="64" customWidth="1"/>
    <col min="8198" max="8198" width="11" style="64" customWidth="1"/>
    <col min="8199" max="8199" width="11.28515625" style="64" customWidth="1"/>
    <col min="8200" max="8202" width="12" style="64" customWidth="1"/>
    <col min="8203" max="8203" width="17.28515625" style="64" customWidth="1"/>
    <col min="8204" max="8204" width="19.5703125" style="64" customWidth="1"/>
    <col min="8205" max="8205" width="14.85546875" style="64" customWidth="1"/>
    <col min="8206" max="8206" width="13" style="64" customWidth="1"/>
    <col min="8207" max="8448" width="9.140625" style="64"/>
    <col min="8449" max="8449" width="8.28515625" style="64" customWidth="1"/>
    <col min="8450" max="8450" width="33.85546875" style="64" customWidth="1"/>
    <col min="8451" max="8451" width="22.7109375" style="64" customWidth="1"/>
    <col min="8452" max="8452" width="18.5703125" style="64" customWidth="1"/>
    <col min="8453" max="8453" width="23.140625" style="64" customWidth="1"/>
    <col min="8454" max="8454" width="11" style="64" customWidth="1"/>
    <col min="8455" max="8455" width="11.28515625" style="64" customWidth="1"/>
    <col min="8456" max="8458" width="12" style="64" customWidth="1"/>
    <col min="8459" max="8459" width="17.28515625" style="64" customWidth="1"/>
    <col min="8460" max="8460" width="19.5703125" style="64" customWidth="1"/>
    <col min="8461" max="8461" width="14.85546875" style="64" customWidth="1"/>
    <col min="8462" max="8462" width="13" style="64" customWidth="1"/>
    <col min="8463" max="8704" width="9.140625" style="64"/>
    <col min="8705" max="8705" width="8.28515625" style="64" customWidth="1"/>
    <col min="8706" max="8706" width="33.85546875" style="64" customWidth="1"/>
    <col min="8707" max="8707" width="22.7109375" style="64" customWidth="1"/>
    <col min="8708" max="8708" width="18.5703125" style="64" customWidth="1"/>
    <col min="8709" max="8709" width="23.140625" style="64" customWidth="1"/>
    <col min="8710" max="8710" width="11" style="64" customWidth="1"/>
    <col min="8711" max="8711" width="11.28515625" style="64" customWidth="1"/>
    <col min="8712" max="8714" width="12" style="64" customWidth="1"/>
    <col min="8715" max="8715" width="17.28515625" style="64" customWidth="1"/>
    <col min="8716" max="8716" width="19.5703125" style="64" customWidth="1"/>
    <col min="8717" max="8717" width="14.85546875" style="64" customWidth="1"/>
    <col min="8718" max="8718" width="13" style="64" customWidth="1"/>
    <col min="8719" max="8960" width="9.140625" style="64"/>
    <col min="8961" max="8961" width="8.28515625" style="64" customWidth="1"/>
    <col min="8962" max="8962" width="33.85546875" style="64" customWidth="1"/>
    <col min="8963" max="8963" width="22.7109375" style="64" customWidth="1"/>
    <col min="8964" max="8964" width="18.5703125" style="64" customWidth="1"/>
    <col min="8965" max="8965" width="23.140625" style="64" customWidth="1"/>
    <col min="8966" max="8966" width="11" style="64" customWidth="1"/>
    <col min="8967" max="8967" width="11.28515625" style="64" customWidth="1"/>
    <col min="8968" max="8970" width="12" style="64" customWidth="1"/>
    <col min="8971" max="8971" width="17.28515625" style="64" customWidth="1"/>
    <col min="8972" max="8972" width="19.5703125" style="64" customWidth="1"/>
    <col min="8973" max="8973" width="14.85546875" style="64" customWidth="1"/>
    <col min="8974" max="8974" width="13" style="64" customWidth="1"/>
    <col min="8975" max="9216" width="9.140625" style="64"/>
    <col min="9217" max="9217" width="8.28515625" style="64" customWidth="1"/>
    <col min="9218" max="9218" width="33.85546875" style="64" customWidth="1"/>
    <col min="9219" max="9219" width="22.7109375" style="64" customWidth="1"/>
    <col min="9220" max="9220" width="18.5703125" style="64" customWidth="1"/>
    <col min="9221" max="9221" width="23.140625" style="64" customWidth="1"/>
    <col min="9222" max="9222" width="11" style="64" customWidth="1"/>
    <col min="9223" max="9223" width="11.28515625" style="64" customWidth="1"/>
    <col min="9224" max="9226" width="12" style="64" customWidth="1"/>
    <col min="9227" max="9227" width="17.28515625" style="64" customWidth="1"/>
    <col min="9228" max="9228" width="19.5703125" style="64" customWidth="1"/>
    <col min="9229" max="9229" width="14.85546875" style="64" customWidth="1"/>
    <col min="9230" max="9230" width="13" style="64" customWidth="1"/>
    <col min="9231" max="9472" width="9.140625" style="64"/>
    <col min="9473" max="9473" width="8.28515625" style="64" customWidth="1"/>
    <col min="9474" max="9474" width="33.85546875" style="64" customWidth="1"/>
    <col min="9475" max="9475" width="22.7109375" style="64" customWidth="1"/>
    <col min="9476" max="9476" width="18.5703125" style="64" customWidth="1"/>
    <col min="9477" max="9477" width="23.140625" style="64" customWidth="1"/>
    <col min="9478" max="9478" width="11" style="64" customWidth="1"/>
    <col min="9479" max="9479" width="11.28515625" style="64" customWidth="1"/>
    <col min="9480" max="9482" width="12" style="64" customWidth="1"/>
    <col min="9483" max="9483" width="17.28515625" style="64" customWidth="1"/>
    <col min="9484" max="9484" width="19.5703125" style="64" customWidth="1"/>
    <col min="9485" max="9485" width="14.85546875" style="64" customWidth="1"/>
    <col min="9486" max="9486" width="13" style="64" customWidth="1"/>
    <col min="9487" max="9728" width="9.140625" style="64"/>
    <col min="9729" max="9729" width="8.28515625" style="64" customWidth="1"/>
    <col min="9730" max="9730" width="33.85546875" style="64" customWidth="1"/>
    <col min="9731" max="9731" width="22.7109375" style="64" customWidth="1"/>
    <col min="9732" max="9732" width="18.5703125" style="64" customWidth="1"/>
    <col min="9733" max="9733" width="23.140625" style="64" customWidth="1"/>
    <col min="9734" max="9734" width="11" style="64" customWidth="1"/>
    <col min="9735" max="9735" width="11.28515625" style="64" customWidth="1"/>
    <col min="9736" max="9738" width="12" style="64" customWidth="1"/>
    <col min="9739" max="9739" width="17.28515625" style="64" customWidth="1"/>
    <col min="9740" max="9740" width="19.5703125" style="64" customWidth="1"/>
    <col min="9741" max="9741" width="14.85546875" style="64" customWidth="1"/>
    <col min="9742" max="9742" width="13" style="64" customWidth="1"/>
    <col min="9743" max="9984" width="9.140625" style="64"/>
    <col min="9985" max="9985" width="8.28515625" style="64" customWidth="1"/>
    <col min="9986" max="9986" width="33.85546875" style="64" customWidth="1"/>
    <col min="9987" max="9987" width="22.7109375" style="64" customWidth="1"/>
    <col min="9988" max="9988" width="18.5703125" style="64" customWidth="1"/>
    <col min="9989" max="9989" width="23.140625" style="64" customWidth="1"/>
    <col min="9990" max="9990" width="11" style="64" customWidth="1"/>
    <col min="9991" max="9991" width="11.28515625" style="64" customWidth="1"/>
    <col min="9992" max="9994" width="12" style="64" customWidth="1"/>
    <col min="9995" max="9995" width="17.28515625" style="64" customWidth="1"/>
    <col min="9996" max="9996" width="19.5703125" style="64" customWidth="1"/>
    <col min="9997" max="9997" width="14.85546875" style="64" customWidth="1"/>
    <col min="9998" max="9998" width="13" style="64" customWidth="1"/>
    <col min="9999" max="10240" width="9.140625" style="64"/>
    <col min="10241" max="10241" width="8.28515625" style="64" customWidth="1"/>
    <col min="10242" max="10242" width="33.85546875" style="64" customWidth="1"/>
    <col min="10243" max="10243" width="22.7109375" style="64" customWidth="1"/>
    <col min="10244" max="10244" width="18.5703125" style="64" customWidth="1"/>
    <col min="10245" max="10245" width="23.140625" style="64" customWidth="1"/>
    <col min="10246" max="10246" width="11" style="64" customWidth="1"/>
    <col min="10247" max="10247" width="11.28515625" style="64" customWidth="1"/>
    <col min="10248" max="10250" width="12" style="64" customWidth="1"/>
    <col min="10251" max="10251" width="17.28515625" style="64" customWidth="1"/>
    <col min="10252" max="10252" width="19.5703125" style="64" customWidth="1"/>
    <col min="10253" max="10253" width="14.85546875" style="64" customWidth="1"/>
    <col min="10254" max="10254" width="13" style="64" customWidth="1"/>
    <col min="10255" max="10496" width="9.140625" style="64"/>
    <col min="10497" max="10497" width="8.28515625" style="64" customWidth="1"/>
    <col min="10498" max="10498" width="33.85546875" style="64" customWidth="1"/>
    <col min="10499" max="10499" width="22.7109375" style="64" customWidth="1"/>
    <col min="10500" max="10500" width="18.5703125" style="64" customWidth="1"/>
    <col min="10501" max="10501" width="23.140625" style="64" customWidth="1"/>
    <col min="10502" max="10502" width="11" style="64" customWidth="1"/>
    <col min="10503" max="10503" width="11.28515625" style="64" customWidth="1"/>
    <col min="10504" max="10506" width="12" style="64" customWidth="1"/>
    <col min="10507" max="10507" width="17.28515625" style="64" customWidth="1"/>
    <col min="10508" max="10508" width="19.5703125" style="64" customWidth="1"/>
    <col min="10509" max="10509" width="14.85546875" style="64" customWidth="1"/>
    <col min="10510" max="10510" width="13" style="64" customWidth="1"/>
    <col min="10511" max="10752" width="9.140625" style="64"/>
    <col min="10753" max="10753" width="8.28515625" style="64" customWidth="1"/>
    <col min="10754" max="10754" width="33.85546875" style="64" customWidth="1"/>
    <col min="10755" max="10755" width="22.7109375" style="64" customWidth="1"/>
    <col min="10756" max="10756" width="18.5703125" style="64" customWidth="1"/>
    <col min="10757" max="10757" width="23.140625" style="64" customWidth="1"/>
    <col min="10758" max="10758" width="11" style="64" customWidth="1"/>
    <col min="10759" max="10759" width="11.28515625" style="64" customWidth="1"/>
    <col min="10760" max="10762" width="12" style="64" customWidth="1"/>
    <col min="10763" max="10763" width="17.28515625" style="64" customWidth="1"/>
    <col min="10764" max="10764" width="19.5703125" style="64" customWidth="1"/>
    <col min="10765" max="10765" width="14.85546875" style="64" customWidth="1"/>
    <col min="10766" max="10766" width="13" style="64" customWidth="1"/>
    <col min="10767" max="11008" width="9.140625" style="64"/>
    <col min="11009" max="11009" width="8.28515625" style="64" customWidth="1"/>
    <col min="11010" max="11010" width="33.85546875" style="64" customWidth="1"/>
    <col min="11011" max="11011" width="22.7109375" style="64" customWidth="1"/>
    <col min="11012" max="11012" width="18.5703125" style="64" customWidth="1"/>
    <col min="11013" max="11013" width="23.140625" style="64" customWidth="1"/>
    <col min="11014" max="11014" width="11" style="64" customWidth="1"/>
    <col min="11015" max="11015" width="11.28515625" style="64" customWidth="1"/>
    <col min="11016" max="11018" width="12" style="64" customWidth="1"/>
    <col min="11019" max="11019" width="17.28515625" style="64" customWidth="1"/>
    <col min="11020" max="11020" width="19.5703125" style="64" customWidth="1"/>
    <col min="11021" max="11021" width="14.85546875" style="64" customWidth="1"/>
    <col min="11022" max="11022" width="13" style="64" customWidth="1"/>
    <col min="11023" max="11264" width="9.140625" style="64"/>
    <col min="11265" max="11265" width="8.28515625" style="64" customWidth="1"/>
    <col min="11266" max="11266" width="33.85546875" style="64" customWidth="1"/>
    <col min="11267" max="11267" width="22.7109375" style="64" customWidth="1"/>
    <col min="11268" max="11268" width="18.5703125" style="64" customWidth="1"/>
    <col min="11269" max="11269" width="23.140625" style="64" customWidth="1"/>
    <col min="11270" max="11270" width="11" style="64" customWidth="1"/>
    <col min="11271" max="11271" width="11.28515625" style="64" customWidth="1"/>
    <col min="11272" max="11274" width="12" style="64" customWidth="1"/>
    <col min="11275" max="11275" width="17.28515625" style="64" customWidth="1"/>
    <col min="11276" max="11276" width="19.5703125" style="64" customWidth="1"/>
    <col min="11277" max="11277" width="14.85546875" style="64" customWidth="1"/>
    <col min="11278" max="11278" width="13" style="64" customWidth="1"/>
    <col min="11279" max="11520" width="9.140625" style="64"/>
    <col min="11521" max="11521" width="8.28515625" style="64" customWidth="1"/>
    <col min="11522" max="11522" width="33.85546875" style="64" customWidth="1"/>
    <col min="11523" max="11523" width="22.7109375" style="64" customWidth="1"/>
    <col min="11524" max="11524" width="18.5703125" style="64" customWidth="1"/>
    <col min="11525" max="11525" width="23.140625" style="64" customWidth="1"/>
    <col min="11526" max="11526" width="11" style="64" customWidth="1"/>
    <col min="11527" max="11527" width="11.28515625" style="64" customWidth="1"/>
    <col min="11528" max="11530" width="12" style="64" customWidth="1"/>
    <col min="11531" max="11531" width="17.28515625" style="64" customWidth="1"/>
    <col min="11532" max="11532" width="19.5703125" style="64" customWidth="1"/>
    <col min="11533" max="11533" width="14.85546875" style="64" customWidth="1"/>
    <col min="11534" max="11534" width="13" style="64" customWidth="1"/>
    <col min="11535" max="11776" width="9.140625" style="64"/>
    <col min="11777" max="11777" width="8.28515625" style="64" customWidth="1"/>
    <col min="11778" max="11778" width="33.85546875" style="64" customWidth="1"/>
    <col min="11779" max="11779" width="22.7109375" style="64" customWidth="1"/>
    <col min="11780" max="11780" width="18.5703125" style="64" customWidth="1"/>
    <col min="11781" max="11781" width="23.140625" style="64" customWidth="1"/>
    <col min="11782" max="11782" width="11" style="64" customWidth="1"/>
    <col min="11783" max="11783" width="11.28515625" style="64" customWidth="1"/>
    <col min="11784" max="11786" width="12" style="64" customWidth="1"/>
    <col min="11787" max="11787" width="17.28515625" style="64" customWidth="1"/>
    <col min="11788" max="11788" width="19.5703125" style="64" customWidth="1"/>
    <col min="11789" max="11789" width="14.85546875" style="64" customWidth="1"/>
    <col min="11790" max="11790" width="13" style="64" customWidth="1"/>
    <col min="11791" max="12032" width="9.140625" style="64"/>
    <col min="12033" max="12033" width="8.28515625" style="64" customWidth="1"/>
    <col min="12034" max="12034" width="33.85546875" style="64" customWidth="1"/>
    <col min="12035" max="12035" width="22.7109375" style="64" customWidth="1"/>
    <col min="12036" max="12036" width="18.5703125" style="64" customWidth="1"/>
    <col min="12037" max="12037" width="23.140625" style="64" customWidth="1"/>
    <col min="12038" max="12038" width="11" style="64" customWidth="1"/>
    <col min="12039" max="12039" width="11.28515625" style="64" customWidth="1"/>
    <col min="12040" max="12042" width="12" style="64" customWidth="1"/>
    <col min="12043" max="12043" width="17.28515625" style="64" customWidth="1"/>
    <col min="12044" max="12044" width="19.5703125" style="64" customWidth="1"/>
    <col min="12045" max="12045" width="14.85546875" style="64" customWidth="1"/>
    <col min="12046" max="12046" width="13" style="64" customWidth="1"/>
    <col min="12047" max="12288" width="9.140625" style="64"/>
    <col min="12289" max="12289" width="8.28515625" style="64" customWidth="1"/>
    <col min="12290" max="12290" width="33.85546875" style="64" customWidth="1"/>
    <col min="12291" max="12291" width="22.7109375" style="64" customWidth="1"/>
    <col min="12292" max="12292" width="18.5703125" style="64" customWidth="1"/>
    <col min="12293" max="12293" width="23.140625" style="64" customWidth="1"/>
    <col min="12294" max="12294" width="11" style="64" customWidth="1"/>
    <col min="12295" max="12295" width="11.28515625" style="64" customWidth="1"/>
    <col min="12296" max="12298" width="12" style="64" customWidth="1"/>
    <col min="12299" max="12299" width="17.28515625" style="64" customWidth="1"/>
    <col min="12300" max="12300" width="19.5703125" style="64" customWidth="1"/>
    <col min="12301" max="12301" width="14.85546875" style="64" customWidth="1"/>
    <col min="12302" max="12302" width="13" style="64" customWidth="1"/>
    <col min="12303" max="12544" width="9.140625" style="64"/>
    <col min="12545" max="12545" width="8.28515625" style="64" customWidth="1"/>
    <col min="12546" max="12546" width="33.85546875" style="64" customWidth="1"/>
    <col min="12547" max="12547" width="22.7109375" style="64" customWidth="1"/>
    <col min="12548" max="12548" width="18.5703125" style="64" customWidth="1"/>
    <col min="12549" max="12549" width="23.140625" style="64" customWidth="1"/>
    <col min="12550" max="12550" width="11" style="64" customWidth="1"/>
    <col min="12551" max="12551" width="11.28515625" style="64" customWidth="1"/>
    <col min="12552" max="12554" width="12" style="64" customWidth="1"/>
    <col min="12555" max="12555" width="17.28515625" style="64" customWidth="1"/>
    <col min="12556" max="12556" width="19.5703125" style="64" customWidth="1"/>
    <col min="12557" max="12557" width="14.85546875" style="64" customWidth="1"/>
    <col min="12558" max="12558" width="13" style="64" customWidth="1"/>
    <col min="12559" max="12800" width="9.140625" style="64"/>
    <col min="12801" max="12801" width="8.28515625" style="64" customWidth="1"/>
    <col min="12802" max="12802" width="33.85546875" style="64" customWidth="1"/>
    <col min="12803" max="12803" width="22.7109375" style="64" customWidth="1"/>
    <col min="12804" max="12804" width="18.5703125" style="64" customWidth="1"/>
    <col min="12805" max="12805" width="23.140625" style="64" customWidth="1"/>
    <col min="12806" max="12806" width="11" style="64" customWidth="1"/>
    <col min="12807" max="12807" width="11.28515625" style="64" customWidth="1"/>
    <col min="12808" max="12810" width="12" style="64" customWidth="1"/>
    <col min="12811" max="12811" width="17.28515625" style="64" customWidth="1"/>
    <col min="12812" max="12812" width="19.5703125" style="64" customWidth="1"/>
    <col min="12813" max="12813" width="14.85546875" style="64" customWidth="1"/>
    <col min="12814" max="12814" width="13" style="64" customWidth="1"/>
    <col min="12815" max="13056" width="9.140625" style="64"/>
    <col min="13057" max="13057" width="8.28515625" style="64" customWidth="1"/>
    <col min="13058" max="13058" width="33.85546875" style="64" customWidth="1"/>
    <col min="13059" max="13059" width="22.7109375" style="64" customWidth="1"/>
    <col min="13060" max="13060" width="18.5703125" style="64" customWidth="1"/>
    <col min="13061" max="13061" width="23.140625" style="64" customWidth="1"/>
    <col min="13062" max="13062" width="11" style="64" customWidth="1"/>
    <col min="13063" max="13063" width="11.28515625" style="64" customWidth="1"/>
    <col min="13064" max="13066" width="12" style="64" customWidth="1"/>
    <col min="13067" max="13067" width="17.28515625" style="64" customWidth="1"/>
    <col min="13068" max="13068" width="19.5703125" style="64" customWidth="1"/>
    <col min="13069" max="13069" width="14.85546875" style="64" customWidth="1"/>
    <col min="13070" max="13070" width="13" style="64" customWidth="1"/>
    <col min="13071" max="13312" width="9.140625" style="64"/>
    <col min="13313" max="13313" width="8.28515625" style="64" customWidth="1"/>
    <col min="13314" max="13314" width="33.85546875" style="64" customWidth="1"/>
    <col min="13315" max="13315" width="22.7109375" style="64" customWidth="1"/>
    <col min="13316" max="13316" width="18.5703125" style="64" customWidth="1"/>
    <col min="13317" max="13317" width="23.140625" style="64" customWidth="1"/>
    <col min="13318" max="13318" width="11" style="64" customWidth="1"/>
    <col min="13319" max="13319" width="11.28515625" style="64" customWidth="1"/>
    <col min="13320" max="13322" width="12" style="64" customWidth="1"/>
    <col min="13323" max="13323" width="17.28515625" style="64" customWidth="1"/>
    <col min="13324" max="13324" width="19.5703125" style="64" customWidth="1"/>
    <col min="13325" max="13325" width="14.85546875" style="64" customWidth="1"/>
    <col min="13326" max="13326" width="13" style="64" customWidth="1"/>
    <col min="13327" max="13568" width="9.140625" style="64"/>
    <col min="13569" max="13569" width="8.28515625" style="64" customWidth="1"/>
    <col min="13570" max="13570" width="33.85546875" style="64" customWidth="1"/>
    <col min="13571" max="13571" width="22.7109375" style="64" customWidth="1"/>
    <col min="13572" max="13572" width="18.5703125" style="64" customWidth="1"/>
    <col min="13573" max="13573" width="23.140625" style="64" customWidth="1"/>
    <col min="13574" max="13574" width="11" style="64" customWidth="1"/>
    <col min="13575" max="13575" width="11.28515625" style="64" customWidth="1"/>
    <col min="13576" max="13578" width="12" style="64" customWidth="1"/>
    <col min="13579" max="13579" width="17.28515625" style="64" customWidth="1"/>
    <col min="13580" max="13580" width="19.5703125" style="64" customWidth="1"/>
    <col min="13581" max="13581" width="14.85546875" style="64" customWidth="1"/>
    <col min="13582" max="13582" width="13" style="64" customWidth="1"/>
    <col min="13583" max="13824" width="9.140625" style="64"/>
    <col min="13825" max="13825" width="8.28515625" style="64" customWidth="1"/>
    <col min="13826" max="13826" width="33.85546875" style="64" customWidth="1"/>
    <col min="13827" max="13827" width="22.7109375" style="64" customWidth="1"/>
    <col min="13828" max="13828" width="18.5703125" style="64" customWidth="1"/>
    <col min="13829" max="13829" width="23.140625" style="64" customWidth="1"/>
    <col min="13830" max="13830" width="11" style="64" customWidth="1"/>
    <col min="13831" max="13831" width="11.28515625" style="64" customWidth="1"/>
    <col min="13832" max="13834" width="12" style="64" customWidth="1"/>
    <col min="13835" max="13835" width="17.28515625" style="64" customWidth="1"/>
    <col min="13836" max="13836" width="19.5703125" style="64" customWidth="1"/>
    <col min="13837" max="13837" width="14.85546875" style="64" customWidth="1"/>
    <col min="13838" max="13838" width="13" style="64" customWidth="1"/>
    <col min="13839" max="14080" width="9.140625" style="64"/>
    <col min="14081" max="14081" width="8.28515625" style="64" customWidth="1"/>
    <col min="14082" max="14082" width="33.85546875" style="64" customWidth="1"/>
    <col min="14083" max="14083" width="22.7109375" style="64" customWidth="1"/>
    <col min="14084" max="14084" width="18.5703125" style="64" customWidth="1"/>
    <col min="14085" max="14085" width="23.140625" style="64" customWidth="1"/>
    <col min="14086" max="14086" width="11" style="64" customWidth="1"/>
    <col min="14087" max="14087" width="11.28515625" style="64" customWidth="1"/>
    <col min="14088" max="14090" width="12" style="64" customWidth="1"/>
    <col min="14091" max="14091" width="17.28515625" style="64" customWidth="1"/>
    <col min="14092" max="14092" width="19.5703125" style="64" customWidth="1"/>
    <col min="14093" max="14093" width="14.85546875" style="64" customWidth="1"/>
    <col min="14094" max="14094" width="13" style="64" customWidth="1"/>
    <col min="14095" max="14336" width="9.140625" style="64"/>
    <col min="14337" max="14337" width="8.28515625" style="64" customWidth="1"/>
    <col min="14338" max="14338" width="33.85546875" style="64" customWidth="1"/>
    <col min="14339" max="14339" width="22.7109375" style="64" customWidth="1"/>
    <col min="14340" max="14340" width="18.5703125" style="64" customWidth="1"/>
    <col min="14341" max="14341" width="23.140625" style="64" customWidth="1"/>
    <col min="14342" max="14342" width="11" style="64" customWidth="1"/>
    <col min="14343" max="14343" width="11.28515625" style="64" customWidth="1"/>
    <col min="14344" max="14346" width="12" style="64" customWidth="1"/>
    <col min="14347" max="14347" width="17.28515625" style="64" customWidth="1"/>
    <col min="14348" max="14348" width="19.5703125" style="64" customWidth="1"/>
    <col min="14349" max="14349" width="14.85546875" style="64" customWidth="1"/>
    <col min="14350" max="14350" width="13" style="64" customWidth="1"/>
    <col min="14351" max="14592" width="9.140625" style="64"/>
    <col min="14593" max="14593" width="8.28515625" style="64" customWidth="1"/>
    <col min="14594" max="14594" width="33.85546875" style="64" customWidth="1"/>
    <col min="14595" max="14595" width="22.7109375" style="64" customWidth="1"/>
    <col min="14596" max="14596" width="18.5703125" style="64" customWidth="1"/>
    <col min="14597" max="14597" width="23.140625" style="64" customWidth="1"/>
    <col min="14598" max="14598" width="11" style="64" customWidth="1"/>
    <col min="14599" max="14599" width="11.28515625" style="64" customWidth="1"/>
    <col min="14600" max="14602" width="12" style="64" customWidth="1"/>
    <col min="14603" max="14603" width="17.28515625" style="64" customWidth="1"/>
    <col min="14604" max="14604" width="19.5703125" style="64" customWidth="1"/>
    <col min="14605" max="14605" width="14.85546875" style="64" customWidth="1"/>
    <col min="14606" max="14606" width="13" style="64" customWidth="1"/>
    <col min="14607" max="14848" width="9.140625" style="64"/>
    <col min="14849" max="14849" width="8.28515625" style="64" customWidth="1"/>
    <col min="14850" max="14850" width="33.85546875" style="64" customWidth="1"/>
    <col min="14851" max="14851" width="22.7109375" style="64" customWidth="1"/>
    <col min="14852" max="14852" width="18.5703125" style="64" customWidth="1"/>
    <col min="14853" max="14853" width="23.140625" style="64" customWidth="1"/>
    <col min="14854" max="14854" width="11" style="64" customWidth="1"/>
    <col min="14855" max="14855" width="11.28515625" style="64" customWidth="1"/>
    <col min="14856" max="14858" width="12" style="64" customWidth="1"/>
    <col min="14859" max="14859" width="17.28515625" style="64" customWidth="1"/>
    <col min="14860" max="14860" width="19.5703125" style="64" customWidth="1"/>
    <col min="14861" max="14861" width="14.85546875" style="64" customWidth="1"/>
    <col min="14862" max="14862" width="13" style="64" customWidth="1"/>
    <col min="14863" max="15104" width="9.140625" style="64"/>
    <col min="15105" max="15105" width="8.28515625" style="64" customWidth="1"/>
    <col min="15106" max="15106" width="33.85546875" style="64" customWidth="1"/>
    <col min="15107" max="15107" width="22.7109375" style="64" customWidth="1"/>
    <col min="15108" max="15108" width="18.5703125" style="64" customWidth="1"/>
    <col min="15109" max="15109" width="23.140625" style="64" customWidth="1"/>
    <col min="15110" max="15110" width="11" style="64" customWidth="1"/>
    <col min="15111" max="15111" width="11.28515625" style="64" customWidth="1"/>
    <col min="15112" max="15114" width="12" style="64" customWidth="1"/>
    <col min="15115" max="15115" width="17.28515625" style="64" customWidth="1"/>
    <col min="15116" max="15116" width="19.5703125" style="64" customWidth="1"/>
    <col min="15117" max="15117" width="14.85546875" style="64" customWidth="1"/>
    <col min="15118" max="15118" width="13" style="64" customWidth="1"/>
    <col min="15119" max="15360" width="9.140625" style="64"/>
    <col min="15361" max="15361" width="8.28515625" style="64" customWidth="1"/>
    <col min="15362" max="15362" width="33.85546875" style="64" customWidth="1"/>
    <col min="15363" max="15363" width="22.7109375" style="64" customWidth="1"/>
    <col min="15364" max="15364" width="18.5703125" style="64" customWidth="1"/>
    <col min="15365" max="15365" width="23.140625" style="64" customWidth="1"/>
    <col min="15366" max="15366" width="11" style="64" customWidth="1"/>
    <col min="15367" max="15367" width="11.28515625" style="64" customWidth="1"/>
    <col min="15368" max="15370" width="12" style="64" customWidth="1"/>
    <col min="15371" max="15371" width="17.28515625" style="64" customWidth="1"/>
    <col min="15372" max="15372" width="19.5703125" style="64" customWidth="1"/>
    <col min="15373" max="15373" width="14.85546875" style="64" customWidth="1"/>
    <col min="15374" max="15374" width="13" style="64" customWidth="1"/>
    <col min="15375" max="15616" width="9.140625" style="64"/>
    <col min="15617" max="15617" width="8.28515625" style="64" customWidth="1"/>
    <col min="15618" max="15618" width="33.85546875" style="64" customWidth="1"/>
    <col min="15619" max="15619" width="22.7109375" style="64" customWidth="1"/>
    <col min="15620" max="15620" width="18.5703125" style="64" customWidth="1"/>
    <col min="15621" max="15621" width="23.140625" style="64" customWidth="1"/>
    <col min="15622" max="15622" width="11" style="64" customWidth="1"/>
    <col min="15623" max="15623" width="11.28515625" style="64" customWidth="1"/>
    <col min="15624" max="15626" width="12" style="64" customWidth="1"/>
    <col min="15627" max="15627" width="17.28515625" style="64" customWidth="1"/>
    <col min="15628" max="15628" width="19.5703125" style="64" customWidth="1"/>
    <col min="15629" max="15629" width="14.85546875" style="64" customWidth="1"/>
    <col min="15630" max="15630" width="13" style="64" customWidth="1"/>
    <col min="15631" max="15872" width="9.140625" style="64"/>
    <col min="15873" max="15873" width="8.28515625" style="64" customWidth="1"/>
    <col min="15874" max="15874" width="33.85546875" style="64" customWidth="1"/>
    <col min="15875" max="15875" width="22.7109375" style="64" customWidth="1"/>
    <col min="15876" max="15876" width="18.5703125" style="64" customWidth="1"/>
    <col min="15877" max="15877" width="23.140625" style="64" customWidth="1"/>
    <col min="15878" max="15878" width="11" style="64" customWidth="1"/>
    <col min="15879" max="15879" width="11.28515625" style="64" customWidth="1"/>
    <col min="15880" max="15882" width="12" style="64" customWidth="1"/>
    <col min="15883" max="15883" width="17.28515625" style="64" customWidth="1"/>
    <col min="15884" max="15884" width="19.5703125" style="64" customWidth="1"/>
    <col min="15885" max="15885" width="14.85546875" style="64" customWidth="1"/>
    <col min="15886" max="15886" width="13" style="64" customWidth="1"/>
    <col min="15887" max="16128" width="9.140625" style="64"/>
    <col min="16129" max="16129" width="8.28515625" style="64" customWidth="1"/>
    <col min="16130" max="16130" width="33.85546875" style="64" customWidth="1"/>
    <col min="16131" max="16131" width="22.7109375" style="64" customWidth="1"/>
    <col min="16132" max="16132" width="18.5703125" style="64" customWidth="1"/>
    <col min="16133" max="16133" width="23.140625" style="64" customWidth="1"/>
    <col min="16134" max="16134" width="11" style="64" customWidth="1"/>
    <col min="16135" max="16135" width="11.28515625" style="64" customWidth="1"/>
    <col min="16136" max="16138" width="12" style="64" customWidth="1"/>
    <col min="16139" max="16139" width="17.28515625" style="64" customWidth="1"/>
    <col min="16140" max="16140" width="19.5703125" style="64" customWidth="1"/>
    <col min="16141" max="16141" width="14.85546875" style="64" customWidth="1"/>
    <col min="16142" max="16142" width="13" style="64" customWidth="1"/>
    <col min="16143" max="16384" width="9.140625" style="64"/>
  </cols>
  <sheetData>
    <row r="1" spans="1:11" s="63" customFormat="1" ht="15.75" x14ac:dyDescent="0.25">
      <c r="A1" s="320" t="s">
        <v>122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</row>
    <row r="2" spans="1:11" s="63" customFormat="1" ht="15.75" x14ac:dyDescent="0.25">
      <c r="A2" s="321" t="s">
        <v>123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</row>
    <row r="3" spans="1:11" s="63" customFormat="1" ht="15.75" x14ac:dyDescent="0.2">
      <c r="A3" s="335" t="s">
        <v>139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</row>
    <row r="4" spans="1:11" s="63" customFormat="1" ht="15.75" x14ac:dyDescent="0.25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 s="63" customFormat="1" ht="37.5" customHeight="1" x14ac:dyDescent="0.2">
      <c r="A5" s="323" t="s">
        <v>109</v>
      </c>
      <c r="B5" s="323" t="s">
        <v>124</v>
      </c>
      <c r="C5" s="323" t="s">
        <v>125</v>
      </c>
      <c r="D5" s="323" t="s">
        <v>126</v>
      </c>
      <c r="E5" s="323" t="s">
        <v>127</v>
      </c>
      <c r="F5" s="334" t="s">
        <v>138</v>
      </c>
      <c r="G5" s="334"/>
      <c r="H5" s="334"/>
      <c r="I5" s="334"/>
      <c r="J5" s="334"/>
      <c r="K5" s="334"/>
    </row>
    <row r="6" spans="1:11" s="63" customFormat="1" ht="15.75" x14ac:dyDescent="0.2">
      <c r="A6" s="324"/>
      <c r="B6" s="324"/>
      <c r="C6" s="324"/>
      <c r="D6" s="324"/>
      <c r="E6" s="324"/>
      <c r="F6" s="334" t="s">
        <v>1</v>
      </c>
      <c r="G6" s="334" t="s">
        <v>14</v>
      </c>
      <c r="H6" s="334"/>
      <c r="I6" s="334"/>
      <c r="J6" s="334"/>
      <c r="K6" s="334"/>
    </row>
    <row r="7" spans="1:11" s="63" customFormat="1" ht="30.75" customHeight="1" x14ac:dyDescent="0.2">
      <c r="A7" s="325"/>
      <c r="B7" s="325"/>
      <c r="C7" s="325"/>
      <c r="D7" s="325"/>
      <c r="E7" s="325"/>
      <c r="F7" s="334"/>
      <c r="G7" s="98" t="s">
        <v>100</v>
      </c>
      <c r="H7" s="98" t="s">
        <v>101</v>
      </c>
      <c r="I7" s="98" t="s">
        <v>102</v>
      </c>
      <c r="J7" s="98" t="s">
        <v>128</v>
      </c>
      <c r="K7" s="98" t="s">
        <v>129</v>
      </c>
    </row>
    <row r="8" spans="1:11" s="92" customFormat="1" ht="12.75" x14ac:dyDescent="0.2">
      <c r="A8" s="91">
        <v>1</v>
      </c>
      <c r="B8" s="91">
        <v>2</v>
      </c>
      <c r="C8" s="91">
        <v>3</v>
      </c>
      <c r="D8" s="91">
        <v>4</v>
      </c>
      <c r="E8" s="91">
        <v>5</v>
      </c>
      <c r="F8" s="91">
        <v>6</v>
      </c>
      <c r="G8" s="91">
        <v>7</v>
      </c>
      <c r="H8" s="91">
        <v>8</v>
      </c>
      <c r="I8" s="91">
        <v>9</v>
      </c>
      <c r="J8" s="91">
        <v>10</v>
      </c>
      <c r="K8" s="91">
        <v>11</v>
      </c>
    </row>
    <row r="9" spans="1:11" s="92" customFormat="1" ht="12.75" x14ac:dyDescent="0.2">
      <c r="A9" s="112"/>
      <c r="B9" s="112"/>
      <c r="C9" s="112"/>
      <c r="D9" s="112"/>
      <c r="E9" s="330" t="s">
        <v>133</v>
      </c>
      <c r="F9" s="330"/>
      <c r="G9" s="330"/>
      <c r="H9" s="330"/>
      <c r="I9" s="330"/>
      <c r="J9" s="330"/>
      <c r="K9" s="330"/>
    </row>
    <row r="10" spans="1:11" s="92" customFormat="1" ht="12.75" x14ac:dyDescent="0.2">
      <c r="A10" s="112"/>
      <c r="B10" s="112"/>
      <c r="C10" s="112"/>
      <c r="D10" s="112"/>
      <c r="E10" s="91"/>
      <c r="F10" s="91"/>
      <c r="G10" s="91"/>
      <c r="H10" s="91"/>
      <c r="I10" s="91"/>
      <c r="J10" s="91"/>
      <c r="K10" s="91"/>
    </row>
    <row r="11" spans="1:11" s="92" customFormat="1" ht="12.75" x14ac:dyDescent="0.2">
      <c r="A11" s="112"/>
      <c r="B11" s="112"/>
      <c r="C11" s="112"/>
      <c r="D11" s="112"/>
      <c r="E11" s="91"/>
      <c r="F11" s="91"/>
      <c r="G11" s="91"/>
      <c r="H11" s="91"/>
      <c r="I11" s="91"/>
      <c r="J11" s="91"/>
      <c r="K11" s="91"/>
    </row>
    <row r="12" spans="1:11" s="92" customFormat="1" ht="12.75" x14ac:dyDescent="0.2">
      <c r="A12" s="112"/>
      <c r="B12" s="112"/>
      <c r="C12" s="112"/>
      <c r="D12" s="112"/>
      <c r="E12" s="331" t="s">
        <v>134</v>
      </c>
      <c r="F12" s="332"/>
      <c r="G12" s="332"/>
      <c r="H12" s="332"/>
      <c r="I12" s="332"/>
      <c r="J12" s="332"/>
      <c r="K12" s="333"/>
    </row>
    <row r="13" spans="1:11" s="95" customFormat="1" ht="15.75" x14ac:dyDescent="0.25">
      <c r="A13" s="96"/>
      <c r="B13" s="97"/>
      <c r="C13" s="93"/>
      <c r="D13" s="93"/>
      <c r="E13" s="99"/>
      <c r="F13" s="65"/>
      <c r="G13" s="65"/>
      <c r="H13" s="100"/>
      <c r="I13" s="100"/>
      <c r="J13" s="100"/>
      <c r="K13" s="100"/>
    </row>
    <row r="14" spans="1:11" s="95" customFormat="1" ht="15.75" x14ac:dyDescent="0.25">
      <c r="A14" s="129"/>
      <c r="B14" s="76"/>
      <c r="C14" s="128"/>
      <c r="D14" s="128"/>
      <c r="E14" s="128"/>
      <c r="F14" s="128"/>
      <c r="G14" s="128"/>
      <c r="H14" s="128"/>
      <c r="I14" s="128"/>
      <c r="J14" s="128"/>
      <c r="K14" s="128"/>
    </row>
  </sheetData>
  <mergeCells count="13">
    <mergeCell ref="E9:K9"/>
    <mergeCell ref="E12:K12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4803149606299213" right="0.55118110236220474" top="0.62992125984251968" bottom="0.55118110236220474" header="0.51181102362204722" footer="0.51181102362204722"/>
  <pageSetup paperSize="9" scale="7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tabSelected="1" view="pageBreakPreview" zoomScale="75" zoomScaleNormal="75" zoomScaleSheetLayoutView="75" workbookViewId="0">
      <selection activeCell="E38" sqref="E38"/>
    </sheetView>
  </sheetViews>
  <sheetFormatPr defaultRowHeight="12.75" x14ac:dyDescent="0.2"/>
  <cols>
    <col min="1" max="1" width="7.5703125" style="10" customWidth="1"/>
    <col min="2" max="2" width="46.42578125" style="10" customWidth="1"/>
    <col min="3" max="3" width="22.42578125" style="10" customWidth="1"/>
    <col min="4" max="7" width="14.7109375" style="10" customWidth="1"/>
    <col min="8" max="9" width="14.7109375" style="10" hidden="1" customWidth="1"/>
    <col min="10" max="10" width="22.42578125" style="15" customWidth="1"/>
    <col min="11" max="11" width="4.5703125" style="10" customWidth="1"/>
    <col min="12" max="12" width="9.140625" style="2" hidden="1" customWidth="1"/>
    <col min="13" max="13" width="11" style="2" customWidth="1"/>
    <col min="14" max="257" width="9.140625" style="2"/>
    <col min="258" max="258" width="7.5703125" style="2" customWidth="1"/>
    <col min="259" max="259" width="46.42578125" style="2" customWidth="1"/>
    <col min="260" max="260" width="22.42578125" style="2" customWidth="1"/>
    <col min="261" max="263" width="14.7109375" style="2" customWidth="1"/>
    <col min="264" max="265" width="0" style="2" hidden="1" customWidth="1"/>
    <col min="266" max="266" width="22.42578125" style="2" customWidth="1"/>
    <col min="267" max="513" width="9.140625" style="2"/>
    <col min="514" max="514" width="7.5703125" style="2" customWidth="1"/>
    <col min="515" max="515" width="46.42578125" style="2" customWidth="1"/>
    <col min="516" max="516" width="22.42578125" style="2" customWidth="1"/>
    <col min="517" max="519" width="14.7109375" style="2" customWidth="1"/>
    <col min="520" max="521" width="0" style="2" hidden="1" customWidth="1"/>
    <col min="522" max="522" width="22.42578125" style="2" customWidth="1"/>
    <col min="523" max="769" width="9.140625" style="2"/>
    <col min="770" max="770" width="7.5703125" style="2" customWidth="1"/>
    <col min="771" max="771" width="46.42578125" style="2" customWidth="1"/>
    <col min="772" max="772" width="22.42578125" style="2" customWidth="1"/>
    <col min="773" max="775" width="14.7109375" style="2" customWidth="1"/>
    <col min="776" max="777" width="0" style="2" hidden="1" customWidth="1"/>
    <col min="778" max="778" width="22.42578125" style="2" customWidth="1"/>
    <col min="779" max="1025" width="9.140625" style="2"/>
    <col min="1026" max="1026" width="7.5703125" style="2" customWidth="1"/>
    <col min="1027" max="1027" width="46.42578125" style="2" customWidth="1"/>
    <col min="1028" max="1028" width="22.42578125" style="2" customWidth="1"/>
    <col min="1029" max="1031" width="14.7109375" style="2" customWidth="1"/>
    <col min="1032" max="1033" width="0" style="2" hidden="1" customWidth="1"/>
    <col min="1034" max="1034" width="22.42578125" style="2" customWidth="1"/>
    <col min="1035" max="1281" width="9.140625" style="2"/>
    <col min="1282" max="1282" width="7.5703125" style="2" customWidth="1"/>
    <col min="1283" max="1283" width="46.42578125" style="2" customWidth="1"/>
    <col min="1284" max="1284" width="22.42578125" style="2" customWidth="1"/>
    <col min="1285" max="1287" width="14.7109375" style="2" customWidth="1"/>
    <col min="1288" max="1289" width="0" style="2" hidden="1" customWidth="1"/>
    <col min="1290" max="1290" width="22.42578125" style="2" customWidth="1"/>
    <col min="1291" max="1537" width="9.140625" style="2"/>
    <col min="1538" max="1538" width="7.5703125" style="2" customWidth="1"/>
    <col min="1539" max="1539" width="46.42578125" style="2" customWidth="1"/>
    <col min="1540" max="1540" width="22.42578125" style="2" customWidth="1"/>
    <col min="1541" max="1543" width="14.7109375" style="2" customWidth="1"/>
    <col min="1544" max="1545" width="0" style="2" hidden="1" customWidth="1"/>
    <col min="1546" max="1546" width="22.42578125" style="2" customWidth="1"/>
    <col min="1547" max="1793" width="9.140625" style="2"/>
    <col min="1794" max="1794" width="7.5703125" style="2" customWidth="1"/>
    <col min="1795" max="1795" width="46.42578125" style="2" customWidth="1"/>
    <col min="1796" max="1796" width="22.42578125" style="2" customWidth="1"/>
    <col min="1797" max="1799" width="14.7109375" style="2" customWidth="1"/>
    <col min="1800" max="1801" width="0" style="2" hidden="1" customWidth="1"/>
    <col min="1802" max="1802" width="22.42578125" style="2" customWidth="1"/>
    <col min="1803" max="2049" width="9.140625" style="2"/>
    <col min="2050" max="2050" width="7.5703125" style="2" customWidth="1"/>
    <col min="2051" max="2051" width="46.42578125" style="2" customWidth="1"/>
    <col min="2052" max="2052" width="22.42578125" style="2" customWidth="1"/>
    <col min="2053" max="2055" width="14.7109375" style="2" customWidth="1"/>
    <col min="2056" max="2057" width="0" style="2" hidden="1" customWidth="1"/>
    <col min="2058" max="2058" width="22.42578125" style="2" customWidth="1"/>
    <col min="2059" max="2305" width="9.140625" style="2"/>
    <col min="2306" max="2306" width="7.5703125" style="2" customWidth="1"/>
    <col min="2307" max="2307" width="46.42578125" style="2" customWidth="1"/>
    <col min="2308" max="2308" width="22.42578125" style="2" customWidth="1"/>
    <col min="2309" max="2311" width="14.7109375" style="2" customWidth="1"/>
    <col min="2312" max="2313" width="0" style="2" hidden="1" customWidth="1"/>
    <col min="2314" max="2314" width="22.42578125" style="2" customWidth="1"/>
    <col min="2315" max="2561" width="9.140625" style="2"/>
    <col min="2562" max="2562" width="7.5703125" style="2" customWidth="1"/>
    <col min="2563" max="2563" width="46.42578125" style="2" customWidth="1"/>
    <col min="2564" max="2564" width="22.42578125" style="2" customWidth="1"/>
    <col min="2565" max="2567" width="14.7109375" style="2" customWidth="1"/>
    <col min="2568" max="2569" width="0" style="2" hidden="1" customWidth="1"/>
    <col min="2570" max="2570" width="22.42578125" style="2" customWidth="1"/>
    <col min="2571" max="2817" width="9.140625" style="2"/>
    <col min="2818" max="2818" width="7.5703125" style="2" customWidth="1"/>
    <col min="2819" max="2819" width="46.42578125" style="2" customWidth="1"/>
    <col min="2820" max="2820" width="22.42578125" style="2" customWidth="1"/>
    <col min="2821" max="2823" width="14.7109375" style="2" customWidth="1"/>
    <col min="2824" max="2825" width="0" style="2" hidden="1" customWidth="1"/>
    <col min="2826" max="2826" width="22.42578125" style="2" customWidth="1"/>
    <col min="2827" max="3073" width="9.140625" style="2"/>
    <col min="3074" max="3074" width="7.5703125" style="2" customWidth="1"/>
    <col min="3075" max="3075" width="46.42578125" style="2" customWidth="1"/>
    <col min="3076" max="3076" width="22.42578125" style="2" customWidth="1"/>
    <col min="3077" max="3079" width="14.7109375" style="2" customWidth="1"/>
    <col min="3080" max="3081" width="0" style="2" hidden="1" customWidth="1"/>
    <col min="3082" max="3082" width="22.42578125" style="2" customWidth="1"/>
    <col min="3083" max="3329" width="9.140625" style="2"/>
    <col min="3330" max="3330" width="7.5703125" style="2" customWidth="1"/>
    <col min="3331" max="3331" width="46.42578125" style="2" customWidth="1"/>
    <col min="3332" max="3332" width="22.42578125" style="2" customWidth="1"/>
    <col min="3333" max="3335" width="14.7109375" style="2" customWidth="1"/>
    <col min="3336" max="3337" width="0" style="2" hidden="1" customWidth="1"/>
    <col min="3338" max="3338" width="22.42578125" style="2" customWidth="1"/>
    <col min="3339" max="3585" width="9.140625" style="2"/>
    <col min="3586" max="3586" width="7.5703125" style="2" customWidth="1"/>
    <col min="3587" max="3587" width="46.42578125" style="2" customWidth="1"/>
    <col min="3588" max="3588" width="22.42578125" style="2" customWidth="1"/>
    <col min="3589" max="3591" width="14.7109375" style="2" customWidth="1"/>
    <col min="3592" max="3593" width="0" style="2" hidden="1" customWidth="1"/>
    <col min="3594" max="3594" width="22.42578125" style="2" customWidth="1"/>
    <col min="3595" max="3841" width="9.140625" style="2"/>
    <col min="3842" max="3842" width="7.5703125" style="2" customWidth="1"/>
    <col min="3843" max="3843" width="46.42578125" style="2" customWidth="1"/>
    <col min="3844" max="3844" width="22.42578125" style="2" customWidth="1"/>
    <col min="3845" max="3847" width="14.7109375" style="2" customWidth="1"/>
    <col min="3848" max="3849" width="0" style="2" hidden="1" customWidth="1"/>
    <col min="3850" max="3850" width="22.42578125" style="2" customWidth="1"/>
    <col min="3851" max="4097" width="9.140625" style="2"/>
    <col min="4098" max="4098" width="7.5703125" style="2" customWidth="1"/>
    <col min="4099" max="4099" width="46.42578125" style="2" customWidth="1"/>
    <col min="4100" max="4100" width="22.42578125" style="2" customWidth="1"/>
    <col min="4101" max="4103" width="14.7109375" style="2" customWidth="1"/>
    <col min="4104" max="4105" width="0" style="2" hidden="1" customWidth="1"/>
    <col min="4106" max="4106" width="22.42578125" style="2" customWidth="1"/>
    <col min="4107" max="4353" width="9.140625" style="2"/>
    <col min="4354" max="4354" width="7.5703125" style="2" customWidth="1"/>
    <col min="4355" max="4355" width="46.42578125" style="2" customWidth="1"/>
    <col min="4356" max="4356" width="22.42578125" style="2" customWidth="1"/>
    <col min="4357" max="4359" width="14.7109375" style="2" customWidth="1"/>
    <col min="4360" max="4361" width="0" style="2" hidden="1" customWidth="1"/>
    <col min="4362" max="4362" width="22.42578125" style="2" customWidth="1"/>
    <col min="4363" max="4609" width="9.140625" style="2"/>
    <col min="4610" max="4610" width="7.5703125" style="2" customWidth="1"/>
    <col min="4611" max="4611" width="46.42578125" style="2" customWidth="1"/>
    <col min="4612" max="4612" width="22.42578125" style="2" customWidth="1"/>
    <col min="4613" max="4615" width="14.7109375" style="2" customWidth="1"/>
    <col min="4616" max="4617" width="0" style="2" hidden="1" customWidth="1"/>
    <col min="4618" max="4618" width="22.42578125" style="2" customWidth="1"/>
    <col min="4619" max="4865" width="9.140625" style="2"/>
    <col min="4866" max="4866" width="7.5703125" style="2" customWidth="1"/>
    <col min="4867" max="4867" width="46.42578125" style="2" customWidth="1"/>
    <col min="4868" max="4868" width="22.42578125" style="2" customWidth="1"/>
    <col min="4869" max="4871" width="14.7109375" style="2" customWidth="1"/>
    <col min="4872" max="4873" width="0" style="2" hidden="1" customWidth="1"/>
    <col min="4874" max="4874" width="22.42578125" style="2" customWidth="1"/>
    <col min="4875" max="5121" width="9.140625" style="2"/>
    <col min="5122" max="5122" width="7.5703125" style="2" customWidth="1"/>
    <col min="5123" max="5123" width="46.42578125" style="2" customWidth="1"/>
    <col min="5124" max="5124" width="22.42578125" style="2" customWidth="1"/>
    <col min="5125" max="5127" width="14.7109375" style="2" customWidth="1"/>
    <col min="5128" max="5129" width="0" style="2" hidden="1" customWidth="1"/>
    <col min="5130" max="5130" width="22.42578125" style="2" customWidth="1"/>
    <col min="5131" max="5377" width="9.140625" style="2"/>
    <col min="5378" max="5378" width="7.5703125" style="2" customWidth="1"/>
    <col min="5379" max="5379" width="46.42578125" style="2" customWidth="1"/>
    <col min="5380" max="5380" width="22.42578125" style="2" customWidth="1"/>
    <col min="5381" max="5383" width="14.7109375" style="2" customWidth="1"/>
    <col min="5384" max="5385" width="0" style="2" hidden="1" customWidth="1"/>
    <col min="5386" max="5386" width="22.42578125" style="2" customWidth="1"/>
    <col min="5387" max="5633" width="9.140625" style="2"/>
    <col min="5634" max="5634" width="7.5703125" style="2" customWidth="1"/>
    <col min="5635" max="5635" width="46.42578125" style="2" customWidth="1"/>
    <col min="5636" max="5636" width="22.42578125" style="2" customWidth="1"/>
    <col min="5637" max="5639" width="14.7109375" style="2" customWidth="1"/>
    <col min="5640" max="5641" width="0" style="2" hidden="1" customWidth="1"/>
    <col min="5642" max="5642" width="22.42578125" style="2" customWidth="1"/>
    <col min="5643" max="5889" width="9.140625" style="2"/>
    <col min="5890" max="5890" width="7.5703125" style="2" customWidth="1"/>
    <col min="5891" max="5891" width="46.42578125" style="2" customWidth="1"/>
    <col min="5892" max="5892" width="22.42578125" style="2" customWidth="1"/>
    <col min="5893" max="5895" width="14.7109375" style="2" customWidth="1"/>
    <col min="5896" max="5897" width="0" style="2" hidden="1" customWidth="1"/>
    <col min="5898" max="5898" width="22.42578125" style="2" customWidth="1"/>
    <col min="5899" max="6145" width="9.140625" style="2"/>
    <col min="6146" max="6146" width="7.5703125" style="2" customWidth="1"/>
    <col min="6147" max="6147" width="46.42578125" style="2" customWidth="1"/>
    <col min="6148" max="6148" width="22.42578125" style="2" customWidth="1"/>
    <col min="6149" max="6151" width="14.7109375" style="2" customWidth="1"/>
    <col min="6152" max="6153" width="0" style="2" hidden="1" customWidth="1"/>
    <col min="6154" max="6154" width="22.42578125" style="2" customWidth="1"/>
    <col min="6155" max="6401" width="9.140625" style="2"/>
    <col min="6402" max="6402" width="7.5703125" style="2" customWidth="1"/>
    <col min="6403" max="6403" width="46.42578125" style="2" customWidth="1"/>
    <col min="6404" max="6404" width="22.42578125" style="2" customWidth="1"/>
    <col min="6405" max="6407" width="14.7109375" style="2" customWidth="1"/>
    <col min="6408" max="6409" width="0" style="2" hidden="1" customWidth="1"/>
    <col min="6410" max="6410" width="22.42578125" style="2" customWidth="1"/>
    <col min="6411" max="6657" width="9.140625" style="2"/>
    <col min="6658" max="6658" width="7.5703125" style="2" customWidth="1"/>
    <col min="6659" max="6659" width="46.42578125" style="2" customWidth="1"/>
    <col min="6660" max="6660" width="22.42578125" style="2" customWidth="1"/>
    <col min="6661" max="6663" width="14.7109375" style="2" customWidth="1"/>
    <col min="6664" max="6665" width="0" style="2" hidden="1" customWidth="1"/>
    <col min="6666" max="6666" width="22.42578125" style="2" customWidth="1"/>
    <col min="6667" max="6913" width="9.140625" style="2"/>
    <col min="6914" max="6914" width="7.5703125" style="2" customWidth="1"/>
    <col min="6915" max="6915" width="46.42578125" style="2" customWidth="1"/>
    <col min="6916" max="6916" width="22.42578125" style="2" customWidth="1"/>
    <col min="6917" max="6919" width="14.7109375" style="2" customWidth="1"/>
    <col min="6920" max="6921" width="0" style="2" hidden="1" customWidth="1"/>
    <col min="6922" max="6922" width="22.42578125" style="2" customWidth="1"/>
    <col min="6923" max="7169" width="9.140625" style="2"/>
    <col min="7170" max="7170" width="7.5703125" style="2" customWidth="1"/>
    <col min="7171" max="7171" width="46.42578125" style="2" customWidth="1"/>
    <col min="7172" max="7172" width="22.42578125" style="2" customWidth="1"/>
    <col min="7173" max="7175" width="14.7109375" style="2" customWidth="1"/>
    <col min="7176" max="7177" width="0" style="2" hidden="1" customWidth="1"/>
    <col min="7178" max="7178" width="22.42578125" style="2" customWidth="1"/>
    <col min="7179" max="7425" width="9.140625" style="2"/>
    <col min="7426" max="7426" width="7.5703125" style="2" customWidth="1"/>
    <col min="7427" max="7427" width="46.42578125" style="2" customWidth="1"/>
    <col min="7428" max="7428" width="22.42578125" style="2" customWidth="1"/>
    <col min="7429" max="7431" width="14.7109375" style="2" customWidth="1"/>
    <col min="7432" max="7433" width="0" style="2" hidden="1" customWidth="1"/>
    <col min="7434" max="7434" width="22.42578125" style="2" customWidth="1"/>
    <col min="7435" max="7681" width="9.140625" style="2"/>
    <col min="7682" max="7682" width="7.5703125" style="2" customWidth="1"/>
    <col min="7683" max="7683" width="46.42578125" style="2" customWidth="1"/>
    <col min="7684" max="7684" width="22.42578125" style="2" customWidth="1"/>
    <col min="7685" max="7687" width="14.7109375" style="2" customWidth="1"/>
    <col min="7688" max="7689" width="0" style="2" hidden="1" customWidth="1"/>
    <col min="7690" max="7690" width="22.42578125" style="2" customWidth="1"/>
    <col min="7691" max="7937" width="9.140625" style="2"/>
    <col min="7938" max="7938" width="7.5703125" style="2" customWidth="1"/>
    <col min="7939" max="7939" width="46.42578125" style="2" customWidth="1"/>
    <col min="7940" max="7940" width="22.42578125" style="2" customWidth="1"/>
    <col min="7941" max="7943" width="14.7109375" style="2" customWidth="1"/>
    <col min="7944" max="7945" width="0" style="2" hidden="1" customWidth="1"/>
    <col min="7946" max="7946" width="22.42578125" style="2" customWidth="1"/>
    <col min="7947" max="8193" width="9.140625" style="2"/>
    <col min="8194" max="8194" width="7.5703125" style="2" customWidth="1"/>
    <col min="8195" max="8195" width="46.42578125" style="2" customWidth="1"/>
    <col min="8196" max="8196" width="22.42578125" style="2" customWidth="1"/>
    <col min="8197" max="8199" width="14.7109375" style="2" customWidth="1"/>
    <col min="8200" max="8201" width="0" style="2" hidden="1" customWidth="1"/>
    <col min="8202" max="8202" width="22.42578125" style="2" customWidth="1"/>
    <col min="8203" max="8449" width="9.140625" style="2"/>
    <col min="8450" max="8450" width="7.5703125" style="2" customWidth="1"/>
    <col min="8451" max="8451" width="46.42578125" style="2" customWidth="1"/>
    <col min="8452" max="8452" width="22.42578125" style="2" customWidth="1"/>
    <col min="8453" max="8455" width="14.7109375" style="2" customWidth="1"/>
    <col min="8456" max="8457" width="0" style="2" hidden="1" customWidth="1"/>
    <col min="8458" max="8458" width="22.42578125" style="2" customWidth="1"/>
    <col min="8459" max="8705" width="9.140625" style="2"/>
    <col min="8706" max="8706" width="7.5703125" style="2" customWidth="1"/>
    <col min="8707" max="8707" width="46.42578125" style="2" customWidth="1"/>
    <col min="8708" max="8708" width="22.42578125" style="2" customWidth="1"/>
    <col min="8709" max="8711" width="14.7109375" style="2" customWidth="1"/>
    <col min="8712" max="8713" width="0" style="2" hidden="1" customWidth="1"/>
    <col min="8714" max="8714" width="22.42578125" style="2" customWidth="1"/>
    <col min="8715" max="8961" width="9.140625" style="2"/>
    <col min="8962" max="8962" width="7.5703125" style="2" customWidth="1"/>
    <col min="8963" max="8963" width="46.42578125" style="2" customWidth="1"/>
    <col min="8964" max="8964" width="22.42578125" style="2" customWidth="1"/>
    <col min="8965" max="8967" width="14.7109375" style="2" customWidth="1"/>
    <col min="8968" max="8969" width="0" style="2" hidden="1" customWidth="1"/>
    <col min="8970" max="8970" width="22.42578125" style="2" customWidth="1"/>
    <col min="8971" max="9217" width="9.140625" style="2"/>
    <col min="9218" max="9218" width="7.5703125" style="2" customWidth="1"/>
    <col min="9219" max="9219" width="46.42578125" style="2" customWidth="1"/>
    <col min="9220" max="9220" width="22.42578125" style="2" customWidth="1"/>
    <col min="9221" max="9223" width="14.7109375" style="2" customWidth="1"/>
    <col min="9224" max="9225" width="0" style="2" hidden="1" customWidth="1"/>
    <col min="9226" max="9226" width="22.42578125" style="2" customWidth="1"/>
    <col min="9227" max="9473" width="9.140625" style="2"/>
    <col min="9474" max="9474" width="7.5703125" style="2" customWidth="1"/>
    <col min="9475" max="9475" width="46.42578125" style="2" customWidth="1"/>
    <col min="9476" max="9476" width="22.42578125" style="2" customWidth="1"/>
    <col min="9477" max="9479" width="14.7109375" style="2" customWidth="1"/>
    <col min="9480" max="9481" width="0" style="2" hidden="1" customWidth="1"/>
    <col min="9482" max="9482" width="22.42578125" style="2" customWidth="1"/>
    <col min="9483" max="9729" width="9.140625" style="2"/>
    <col min="9730" max="9730" width="7.5703125" style="2" customWidth="1"/>
    <col min="9731" max="9731" width="46.42578125" style="2" customWidth="1"/>
    <col min="9732" max="9732" width="22.42578125" style="2" customWidth="1"/>
    <col min="9733" max="9735" width="14.7109375" style="2" customWidth="1"/>
    <col min="9736" max="9737" width="0" style="2" hidden="1" customWidth="1"/>
    <col min="9738" max="9738" width="22.42578125" style="2" customWidth="1"/>
    <col min="9739" max="9985" width="9.140625" style="2"/>
    <col min="9986" max="9986" width="7.5703125" style="2" customWidth="1"/>
    <col min="9987" max="9987" width="46.42578125" style="2" customWidth="1"/>
    <col min="9988" max="9988" width="22.42578125" style="2" customWidth="1"/>
    <col min="9989" max="9991" width="14.7109375" style="2" customWidth="1"/>
    <col min="9992" max="9993" width="0" style="2" hidden="1" customWidth="1"/>
    <col min="9994" max="9994" width="22.42578125" style="2" customWidth="1"/>
    <col min="9995" max="10241" width="9.140625" style="2"/>
    <col min="10242" max="10242" width="7.5703125" style="2" customWidth="1"/>
    <col min="10243" max="10243" width="46.42578125" style="2" customWidth="1"/>
    <col min="10244" max="10244" width="22.42578125" style="2" customWidth="1"/>
    <col min="10245" max="10247" width="14.7109375" style="2" customWidth="1"/>
    <col min="10248" max="10249" width="0" style="2" hidden="1" customWidth="1"/>
    <col min="10250" max="10250" width="22.42578125" style="2" customWidth="1"/>
    <col min="10251" max="10497" width="9.140625" style="2"/>
    <col min="10498" max="10498" width="7.5703125" style="2" customWidth="1"/>
    <col min="10499" max="10499" width="46.42578125" style="2" customWidth="1"/>
    <col min="10500" max="10500" width="22.42578125" style="2" customWidth="1"/>
    <col min="10501" max="10503" width="14.7109375" style="2" customWidth="1"/>
    <col min="10504" max="10505" width="0" style="2" hidden="1" customWidth="1"/>
    <col min="10506" max="10506" width="22.42578125" style="2" customWidth="1"/>
    <col min="10507" max="10753" width="9.140625" style="2"/>
    <col min="10754" max="10754" width="7.5703125" style="2" customWidth="1"/>
    <col min="10755" max="10755" width="46.42578125" style="2" customWidth="1"/>
    <col min="10756" max="10756" width="22.42578125" style="2" customWidth="1"/>
    <col min="10757" max="10759" width="14.7109375" style="2" customWidth="1"/>
    <col min="10760" max="10761" width="0" style="2" hidden="1" customWidth="1"/>
    <col min="10762" max="10762" width="22.42578125" style="2" customWidth="1"/>
    <col min="10763" max="11009" width="9.140625" style="2"/>
    <col min="11010" max="11010" width="7.5703125" style="2" customWidth="1"/>
    <col min="11011" max="11011" width="46.42578125" style="2" customWidth="1"/>
    <col min="11012" max="11012" width="22.42578125" style="2" customWidth="1"/>
    <col min="11013" max="11015" width="14.7109375" style="2" customWidth="1"/>
    <col min="11016" max="11017" width="0" style="2" hidden="1" customWidth="1"/>
    <col min="11018" max="11018" width="22.42578125" style="2" customWidth="1"/>
    <col min="11019" max="11265" width="9.140625" style="2"/>
    <col min="11266" max="11266" width="7.5703125" style="2" customWidth="1"/>
    <col min="11267" max="11267" width="46.42578125" style="2" customWidth="1"/>
    <col min="11268" max="11268" width="22.42578125" style="2" customWidth="1"/>
    <col min="11269" max="11271" width="14.7109375" style="2" customWidth="1"/>
    <col min="11272" max="11273" width="0" style="2" hidden="1" customWidth="1"/>
    <col min="11274" max="11274" width="22.42578125" style="2" customWidth="1"/>
    <col min="11275" max="11521" width="9.140625" style="2"/>
    <col min="11522" max="11522" width="7.5703125" style="2" customWidth="1"/>
    <col min="11523" max="11523" width="46.42578125" style="2" customWidth="1"/>
    <col min="11524" max="11524" width="22.42578125" style="2" customWidth="1"/>
    <col min="11525" max="11527" width="14.7109375" style="2" customWidth="1"/>
    <col min="11528" max="11529" width="0" style="2" hidden="1" customWidth="1"/>
    <col min="11530" max="11530" width="22.42578125" style="2" customWidth="1"/>
    <col min="11531" max="11777" width="9.140625" style="2"/>
    <col min="11778" max="11778" width="7.5703125" style="2" customWidth="1"/>
    <col min="11779" max="11779" width="46.42578125" style="2" customWidth="1"/>
    <col min="11780" max="11780" width="22.42578125" style="2" customWidth="1"/>
    <col min="11781" max="11783" width="14.7109375" style="2" customWidth="1"/>
    <col min="11784" max="11785" width="0" style="2" hidden="1" customWidth="1"/>
    <col min="11786" max="11786" width="22.42578125" style="2" customWidth="1"/>
    <col min="11787" max="12033" width="9.140625" style="2"/>
    <col min="12034" max="12034" width="7.5703125" style="2" customWidth="1"/>
    <col min="12035" max="12035" width="46.42578125" style="2" customWidth="1"/>
    <col min="12036" max="12036" width="22.42578125" style="2" customWidth="1"/>
    <col min="12037" max="12039" width="14.7109375" style="2" customWidth="1"/>
    <col min="12040" max="12041" width="0" style="2" hidden="1" customWidth="1"/>
    <col min="12042" max="12042" width="22.42578125" style="2" customWidth="1"/>
    <col min="12043" max="12289" width="9.140625" style="2"/>
    <col min="12290" max="12290" width="7.5703125" style="2" customWidth="1"/>
    <col min="12291" max="12291" width="46.42578125" style="2" customWidth="1"/>
    <col min="12292" max="12292" width="22.42578125" style="2" customWidth="1"/>
    <col min="12293" max="12295" width="14.7109375" style="2" customWidth="1"/>
    <col min="12296" max="12297" width="0" style="2" hidden="1" customWidth="1"/>
    <col min="12298" max="12298" width="22.42578125" style="2" customWidth="1"/>
    <col min="12299" max="12545" width="9.140625" style="2"/>
    <col min="12546" max="12546" width="7.5703125" style="2" customWidth="1"/>
    <col min="12547" max="12547" width="46.42578125" style="2" customWidth="1"/>
    <col min="12548" max="12548" width="22.42578125" style="2" customWidth="1"/>
    <col min="12549" max="12551" width="14.7109375" style="2" customWidth="1"/>
    <col min="12552" max="12553" width="0" style="2" hidden="1" customWidth="1"/>
    <col min="12554" max="12554" width="22.42578125" style="2" customWidth="1"/>
    <col min="12555" max="12801" width="9.140625" style="2"/>
    <col min="12802" max="12802" width="7.5703125" style="2" customWidth="1"/>
    <col min="12803" max="12803" width="46.42578125" style="2" customWidth="1"/>
    <col min="12804" max="12804" width="22.42578125" style="2" customWidth="1"/>
    <col min="12805" max="12807" width="14.7109375" style="2" customWidth="1"/>
    <col min="12808" max="12809" width="0" style="2" hidden="1" customWidth="1"/>
    <col min="12810" max="12810" width="22.42578125" style="2" customWidth="1"/>
    <col min="12811" max="13057" width="9.140625" style="2"/>
    <col min="13058" max="13058" width="7.5703125" style="2" customWidth="1"/>
    <col min="13059" max="13059" width="46.42578125" style="2" customWidth="1"/>
    <col min="13060" max="13060" width="22.42578125" style="2" customWidth="1"/>
    <col min="13061" max="13063" width="14.7109375" style="2" customWidth="1"/>
    <col min="13064" max="13065" width="0" style="2" hidden="1" customWidth="1"/>
    <col min="13066" max="13066" width="22.42578125" style="2" customWidth="1"/>
    <col min="13067" max="13313" width="9.140625" style="2"/>
    <col min="13314" max="13314" width="7.5703125" style="2" customWidth="1"/>
    <col min="13315" max="13315" width="46.42578125" style="2" customWidth="1"/>
    <col min="13316" max="13316" width="22.42578125" style="2" customWidth="1"/>
    <col min="13317" max="13319" width="14.7109375" style="2" customWidth="1"/>
    <col min="13320" max="13321" width="0" style="2" hidden="1" customWidth="1"/>
    <col min="13322" max="13322" width="22.42578125" style="2" customWidth="1"/>
    <col min="13323" max="13569" width="9.140625" style="2"/>
    <col min="13570" max="13570" width="7.5703125" style="2" customWidth="1"/>
    <col min="13571" max="13571" width="46.42578125" style="2" customWidth="1"/>
    <col min="13572" max="13572" width="22.42578125" style="2" customWidth="1"/>
    <col min="13573" max="13575" width="14.7109375" style="2" customWidth="1"/>
    <col min="13576" max="13577" width="0" style="2" hidden="1" customWidth="1"/>
    <col min="13578" max="13578" width="22.42578125" style="2" customWidth="1"/>
    <col min="13579" max="13825" width="9.140625" style="2"/>
    <col min="13826" max="13826" width="7.5703125" style="2" customWidth="1"/>
    <col min="13827" max="13827" width="46.42578125" style="2" customWidth="1"/>
    <col min="13828" max="13828" width="22.42578125" style="2" customWidth="1"/>
    <col min="13829" max="13831" width="14.7109375" style="2" customWidth="1"/>
    <col min="13832" max="13833" width="0" style="2" hidden="1" customWidth="1"/>
    <col min="13834" max="13834" width="22.42578125" style="2" customWidth="1"/>
    <col min="13835" max="14081" width="9.140625" style="2"/>
    <col min="14082" max="14082" width="7.5703125" style="2" customWidth="1"/>
    <col min="14083" max="14083" width="46.42578125" style="2" customWidth="1"/>
    <col min="14084" max="14084" width="22.42578125" style="2" customWidth="1"/>
    <col min="14085" max="14087" width="14.7109375" style="2" customWidth="1"/>
    <col min="14088" max="14089" width="0" style="2" hidden="1" customWidth="1"/>
    <col min="14090" max="14090" width="22.42578125" style="2" customWidth="1"/>
    <col min="14091" max="14337" width="9.140625" style="2"/>
    <col min="14338" max="14338" width="7.5703125" style="2" customWidth="1"/>
    <col min="14339" max="14339" width="46.42578125" style="2" customWidth="1"/>
    <col min="14340" max="14340" width="22.42578125" style="2" customWidth="1"/>
    <col min="14341" max="14343" width="14.7109375" style="2" customWidth="1"/>
    <col min="14344" max="14345" width="0" style="2" hidden="1" customWidth="1"/>
    <col min="14346" max="14346" width="22.42578125" style="2" customWidth="1"/>
    <col min="14347" max="14593" width="9.140625" style="2"/>
    <col min="14594" max="14594" width="7.5703125" style="2" customWidth="1"/>
    <col min="14595" max="14595" width="46.42578125" style="2" customWidth="1"/>
    <col min="14596" max="14596" width="22.42578125" style="2" customWidth="1"/>
    <col min="14597" max="14599" width="14.7109375" style="2" customWidth="1"/>
    <col min="14600" max="14601" width="0" style="2" hidden="1" customWidth="1"/>
    <col min="14602" max="14602" width="22.42578125" style="2" customWidth="1"/>
    <col min="14603" max="14849" width="9.140625" style="2"/>
    <col min="14850" max="14850" width="7.5703125" style="2" customWidth="1"/>
    <col min="14851" max="14851" width="46.42578125" style="2" customWidth="1"/>
    <col min="14852" max="14852" width="22.42578125" style="2" customWidth="1"/>
    <col min="14853" max="14855" width="14.7109375" style="2" customWidth="1"/>
    <col min="14856" max="14857" width="0" style="2" hidden="1" customWidth="1"/>
    <col min="14858" max="14858" width="22.42578125" style="2" customWidth="1"/>
    <col min="14859" max="15105" width="9.140625" style="2"/>
    <col min="15106" max="15106" width="7.5703125" style="2" customWidth="1"/>
    <col min="15107" max="15107" width="46.42578125" style="2" customWidth="1"/>
    <col min="15108" max="15108" width="22.42578125" style="2" customWidth="1"/>
    <col min="15109" max="15111" width="14.7109375" style="2" customWidth="1"/>
    <col min="15112" max="15113" width="0" style="2" hidden="1" customWidth="1"/>
    <col min="15114" max="15114" width="22.42578125" style="2" customWidth="1"/>
    <col min="15115" max="15361" width="9.140625" style="2"/>
    <col min="15362" max="15362" width="7.5703125" style="2" customWidth="1"/>
    <col min="15363" max="15363" width="46.42578125" style="2" customWidth="1"/>
    <col min="15364" max="15364" width="22.42578125" style="2" customWidth="1"/>
    <col min="15365" max="15367" width="14.7109375" style="2" customWidth="1"/>
    <col min="15368" max="15369" width="0" style="2" hidden="1" customWidth="1"/>
    <col min="15370" max="15370" width="22.42578125" style="2" customWidth="1"/>
    <col min="15371" max="15617" width="9.140625" style="2"/>
    <col min="15618" max="15618" width="7.5703125" style="2" customWidth="1"/>
    <col min="15619" max="15619" width="46.42578125" style="2" customWidth="1"/>
    <col min="15620" max="15620" width="22.42578125" style="2" customWidth="1"/>
    <col min="15621" max="15623" width="14.7109375" style="2" customWidth="1"/>
    <col min="15624" max="15625" width="0" style="2" hidden="1" customWidth="1"/>
    <col min="15626" max="15626" width="22.42578125" style="2" customWidth="1"/>
    <col min="15627" max="15873" width="9.140625" style="2"/>
    <col min="15874" max="15874" width="7.5703125" style="2" customWidth="1"/>
    <col min="15875" max="15875" width="46.42578125" style="2" customWidth="1"/>
    <col min="15876" max="15876" width="22.42578125" style="2" customWidth="1"/>
    <col min="15877" max="15879" width="14.7109375" style="2" customWidth="1"/>
    <col min="15880" max="15881" width="0" style="2" hidden="1" customWidth="1"/>
    <col min="15882" max="15882" width="22.42578125" style="2" customWidth="1"/>
    <col min="15883" max="16129" width="9.140625" style="2"/>
    <col min="16130" max="16130" width="7.5703125" style="2" customWidth="1"/>
    <col min="16131" max="16131" width="46.42578125" style="2" customWidth="1"/>
    <col min="16132" max="16132" width="22.42578125" style="2" customWidth="1"/>
    <col min="16133" max="16135" width="14.7109375" style="2" customWidth="1"/>
    <col min="16136" max="16137" width="0" style="2" hidden="1" customWidth="1"/>
    <col min="16138" max="16138" width="22.42578125" style="2" customWidth="1"/>
    <col min="16139" max="16384" width="9.140625" style="2"/>
  </cols>
  <sheetData>
    <row r="1" spans="1:11" s="10" customFormat="1" ht="15.75" x14ac:dyDescent="0.25">
      <c r="A1" s="336" t="s">
        <v>59</v>
      </c>
      <c r="B1" s="336"/>
      <c r="C1" s="336"/>
      <c r="D1" s="336"/>
      <c r="E1" s="336"/>
      <c r="F1" s="336"/>
      <c r="G1" s="336"/>
      <c r="H1" s="336"/>
      <c r="I1" s="336"/>
      <c r="J1" s="336"/>
    </row>
    <row r="2" spans="1:11" s="10" customFormat="1" ht="15.75" x14ac:dyDescent="0.25">
      <c r="A2" s="337" t="s">
        <v>60</v>
      </c>
      <c r="B2" s="337"/>
      <c r="C2" s="337"/>
      <c r="D2" s="337"/>
      <c r="E2" s="337"/>
      <c r="F2" s="337"/>
      <c r="G2" s="337"/>
      <c r="H2" s="337"/>
      <c r="I2" s="337"/>
      <c r="J2" s="337"/>
    </row>
    <row r="3" spans="1:11" s="10" customFormat="1" ht="15.75" x14ac:dyDescent="0.25">
      <c r="A3" s="11"/>
      <c r="B3" s="11"/>
      <c r="C3" s="11"/>
      <c r="D3" s="11"/>
      <c r="E3" s="11"/>
      <c r="F3" s="11"/>
      <c r="G3" s="11"/>
      <c r="H3" s="11"/>
      <c r="I3" s="11"/>
      <c r="J3" s="51"/>
    </row>
    <row r="4" spans="1:11" s="10" customFormat="1" ht="16.5" customHeight="1" x14ac:dyDescent="0.2">
      <c r="A4" s="338" t="s">
        <v>61</v>
      </c>
      <c r="B4" s="338" t="s">
        <v>62</v>
      </c>
      <c r="C4" s="338" t="s">
        <v>63</v>
      </c>
      <c r="D4" s="339" t="s">
        <v>64</v>
      </c>
      <c r="E4" s="340"/>
      <c r="F4" s="340"/>
      <c r="G4" s="340"/>
      <c r="H4" s="340"/>
      <c r="I4" s="341"/>
      <c r="J4" s="342" t="s">
        <v>65</v>
      </c>
    </row>
    <row r="5" spans="1:11" s="10" customFormat="1" ht="65.25" customHeight="1" x14ac:dyDescent="0.2">
      <c r="A5" s="338"/>
      <c r="B5" s="338"/>
      <c r="C5" s="338"/>
      <c r="D5" s="52" t="s">
        <v>66</v>
      </c>
      <c r="E5" s="52" t="s">
        <v>67</v>
      </c>
      <c r="F5" s="52" t="s">
        <v>68</v>
      </c>
      <c r="G5" s="54" t="s">
        <v>54</v>
      </c>
      <c r="H5" s="52" t="s">
        <v>69</v>
      </c>
      <c r="I5" s="52" t="s">
        <v>70</v>
      </c>
      <c r="J5" s="343"/>
    </row>
    <row r="6" spans="1:11" s="53" customFormat="1" ht="15.75" x14ac:dyDescent="0.2">
      <c r="A6" s="52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  <c r="G6" s="60"/>
      <c r="H6" s="52">
        <v>7</v>
      </c>
      <c r="I6" s="52">
        <v>8</v>
      </c>
      <c r="J6" s="52">
        <v>7</v>
      </c>
    </row>
    <row r="7" spans="1:11" s="56" customFormat="1" ht="63" x14ac:dyDescent="0.25">
      <c r="A7" s="54">
        <v>1</v>
      </c>
      <c r="B7" s="57" t="s">
        <v>131</v>
      </c>
      <c r="C7" s="61">
        <v>66.5</v>
      </c>
      <c r="D7" s="55">
        <v>67</v>
      </c>
      <c r="E7" s="55">
        <v>70</v>
      </c>
      <c r="F7" s="55">
        <v>70</v>
      </c>
      <c r="G7" s="54">
        <v>70</v>
      </c>
      <c r="H7" s="55">
        <v>39</v>
      </c>
      <c r="I7" s="55">
        <v>39</v>
      </c>
      <c r="J7" s="55">
        <v>70</v>
      </c>
      <c r="K7" s="103"/>
    </row>
    <row r="8" spans="1:11" s="56" customFormat="1" ht="57" customHeight="1" x14ac:dyDescent="0.2">
      <c r="A8" s="54">
        <v>2</v>
      </c>
      <c r="B8" s="57" t="s">
        <v>71</v>
      </c>
      <c r="C8" s="55">
        <v>100</v>
      </c>
      <c r="D8" s="55">
        <v>100</v>
      </c>
      <c r="E8" s="55">
        <v>0</v>
      </c>
      <c r="F8" s="55">
        <v>0</v>
      </c>
      <c r="G8" s="54">
        <v>0</v>
      </c>
      <c r="H8" s="55"/>
      <c r="I8" s="55"/>
      <c r="J8" s="55">
        <v>100</v>
      </c>
      <c r="K8" s="56" t="s">
        <v>171</v>
      </c>
    </row>
    <row r="9" spans="1:11" ht="0.75" customHeight="1" x14ac:dyDescent="0.2">
      <c r="A9" s="54"/>
      <c r="B9" s="130"/>
      <c r="C9" s="61"/>
      <c r="D9" s="61"/>
      <c r="E9" s="61"/>
      <c r="F9" s="61"/>
      <c r="G9" s="61"/>
      <c r="H9" s="61">
        <v>26.7</v>
      </c>
      <c r="I9" s="61">
        <v>26.7</v>
      </c>
      <c r="J9" s="131"/>
    </row>
  </sheetData>
  <mergeCells count="7">
    <mergeCell ref="A1:J1"/>
    <mergeCell ref="A2:J2"/>
    <mergeCell ref="A4:A5"/>
    <mergeCell ref="B4:B5"/>
    <mergeCell ref="C4:C5"/>
    <mergeCell ref="D4:I4"/>
    <mergeCell ref="J4:J5"/>
  </mergeCells>
  <pageMargins left="0.74803149606299213" right="0.62992125984251968" top="0.70866141732283472" bottom="0.31496062992125984" header="0.51181102362204722" footer="0.51181102362204722"/>
  <pageSetup paperSize="9" scale="70" orientation="landscape" r:id="rId1"/>
  <headerFooter alignWithMargins="0"/>
  <colBreaks count="1" manualBreakCount="1">
    <brk id="12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3'!Заголовки_для_печати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  <vt:lpstr>'таблица 8'!Заголовки_для_печати</vt:lpstr>
      <vt:lpstr>'таблица 2 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7'!Область_печати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2024-06-14T05:26:06Z</dcterms:modified>
</cp:coreProperties>
</file>