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10.10.1.6\общие папки\org.otdel\РЕГИСТРАЦИЯ\# ПРОЕКТЫ_ДЕЛО\ПП-608\"/>
    </mc:Choice>
  </mc:AlternateContent>
  <xr:revisionPtr revIDLastSave="0" documentId="13_ncr:1_{FEDC3567-8A6E-4A42-B3AC-983B8476C3A6}" xr6:coauthVersionLast="47" xr6:coauthVersionMax="47" xr10:uidLastSave="{00000000-0000-0000-0000-000000000000}"/>
  <bookViews>
    <workbookView xWindow="-120" yWindow="-120" windowWidth="29040" windowHeight="15840" firstSheet="1" activeTab="6" xr2:uid="{00000000-000D-0000-FFFF-FFFF00000000}"/>
  </bookViews>
  <sheets>
    <sheet name="Раздел 2.1" sheetId="2" state="hidden" r:id="rId1"/>
    <sheet name="Раздел 2" sheetId="1" r:id="rId2"/>
    <sheet name="Раздел 3" sheetId="3" r:id="rId3"/>
    <sheet name="Раздел 4" sheetId="4" r:id="rId4"/>
    <sheet name="Раздел 5" sheetId="7" r:id="rId5"/>
    <sheet name="Раздел 6" sheetId="8" r:id="rId6"/>
    <sheet name="Раздел 7" sheetId="6" r:id="rId7"/>
  </sheets>
  <definedNames>
    <definedName name="_ftn1" localSheetId="0">'Раздел 2.1'!$A$9</definedName>
    <definedName name="_ftn2" localSheetId="2">'Раздел 3'!$A$14</definedName>
    <definedName name="_ftn3" localSheetId="3">'Раздел 4'!#REF!</definedName>
    <definedName name="_ftn4" localSheetId="3">'Раздел 4'!#REF!</definedName>
    <definedName name="_ftn5" localSheetId="3">'Раздел 4'!#REF!</definedName>
    <definedName name="_ftn6" localSheetId="3">'Раздел 4'!#REF!</definedName>
    <definedName name="_ftnref1" localSheetId="0">'Раздел 2.1'!$F$3</definedName>
    <definedName name="_ftnref2" localSheetId="2">'Раздел 3'!$E$3</definedName>
    <definedName name="_ftnref3" localSheetId="3">'Раздел 4'!$D$4</definedName>
    <definedName name="_ftnref4" localSheetId="3">'Раздел 4'!#REF!</definedName>
    <definedName name="_ftnref5" localSheetId="3">'Раздел 4'!#REF!</definedName>
    <definedName name="_ftnref6" localSheetId="3">'Раздел 4'!#REF!</definedName>
    <definedName name="_xlnm.Print_Area" localSheetId="1">'Раздел 2'!$A$1:$O$22</definedName>
    <definedName name="_xlnm.Print_Area" localSheetId="0">'Раздел 2.1'!$A$1:$J$25</definedName>
    <definedName name="_xlnm.Print_Area" localSheetId="2">'Раздел 3'!$A$1:$P$16</definedName>
    <definedName name="_xlnm.Print_Area" localSheetId="3">'Раздел 4'!$A$1:$D$41</definedName>
    <definedName name="_xlnm.Print_Area" localSheetId="6">'Раздел 7'!$A$1:$O$79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158" i="7" l="1"/>
  <c r="I86" i="7" s="1"/>
  <c r="H158" i="7"/>
  <c r="H86" i="7" s="1"/>
  <c r="G158" i="7"/>
  <c r="F158" i="7"/>
  <c r="E158" i="7"/>
  <c r="D158" i="7"/>
  <c r="D86" i="7" s="1"/>
  <c r="C158" i="7"/>
  <c r="C86" i="7" s="1"/>
  <c r="I150" i="7"/>
  <c r="H150" i="7"/>
  <c r="H78" i="7" s="1"/>
  <c r="G150" i="7"/>
  <c r="G78" i="7" s="1"/>
  <c r="F150" i="7"/>
  <c r="E150" i="7"/>
  <c r="D150" i="7"/>
  <c r="C150" i="7"/>
  <c r="I142" i="7"/>
  <c r="I70" i="7" s="1"/>
  <c r="H142" i="7"/>
  <c r="G142" i="7"/>
  <c r="F142" i="7"/>
  <c r="E142" i="7"/>
  <c r="E70" i="7" s="1"/>
  <c r="D142" i="7"/>
  <c r="D70" i="7" s="1"/>
  <c r="C142" i="7"/>
  <c r="C70" i="7" s="1"/>
  <c r="I134" i="7"/>
  <c r="H134" i="7"/>
  <c r="H62" i="7" s="1"/>
  <c r="G134" i="7"/>
  <c r="G62" i="7" s="1"/>
  <c r="F134" i="7"/>
  <c r="F62" i="7" s="1"/>
  <c r="E134" i="7"/>
  <c r="D134" i="7"/>
  <c r="C134" i="7"/>
  <c r="I126" i="7"/>
  <c r="H126" i="7"/>
  <c r="H54" i="7" s="1"/>
  <c r="G126" i="7"/>
  <c r="F126" i="7"/>
  <c r="F54" i="7" s="1"/>
  <c r="E126" i="7"/>
  <c r="D126" i="7"/>
  <c r="C126" i="7"/>
  <c r="I118" i="7"/>
  <c r="I46" i="7" s="1"/>
  <c r="H118" i="7"/>
  <c r="H46" i="7" s="1"/>
  <c r="G118" i="7"/>
  <c r="F118" i="7"/>
  <c r="E118" i="7"/>
  <c r="D118" i="7"/>
  <c r="D46" i="7" s="1"/>
  <c r="C118" i="7"/>
  <c r="C46" i="7" s="1"/>
  <c r="I110" i="7"/>
  <c r="H110" i="7"/>
  <c r="H38" i="7" s="1"/>
  <c r="G110" i="7"/>
  <c r="F110" i="7"/>
  <c r="F38" i="7" s="1"/>
  <c r="E110" i="7"/>
  <c r="D110" i="7"/>
  <c r="D38" i="7" s="1"/>
  <c r="C110" i="7"/>
  <c r="I102" i="7"/>
  <c r="H102" i="7"/>
  <c r="H30" i="7" s="1"/>
  <c r="G102" i="7"/>
  <c r="G30" i="7" s="1"/>
  <c r="G22" i="7" s="1"/>
  <c r="F102" i="7"/>
  <c r="F30" i="7" s="1"/>
  <c r="E102" i="7"/>
  <c r="D102" i="7"/>
  <c r="C102" i="7"/>
  <c r="I94" i="7"/>
  <c r="H94" i="7"/>
  <c r="G94" i="7"/>
  <c r="F94" i="7"/>
  <c r="E94" i="7"/>
  <c r="D94" i="7"/>
  <c r="C94" i="7"/>
  <c r="G86" i="7"/>
  <c r="F86" i="7"/>
  <c r="E86" i="7"/>
  <c r="I78" i="7"/>
  <c r="F78" i="7"/>
  <c r="E78" i="7"/>
  <c r="D78" i="7"/>
  <c r="C78" i="7"/>
  <c r="H70" i="7"/>
  <c r="G70" i="7"/>
  <c r="F70" i="7"/>
  <c r="I62" i="7"/>
  <c r="E62" i="7"/>
  <c r="D62" i="7"/>
  <c r="C62" i="7"/>
  <c r="I54" i="7"/>
  <c r="G54" i="7"/>
  <c r="E54" i="7"/>
  <c r="D54" i="7"/>
  <c r="C54" i="7"/>
  <c r="G46" i="7"/>
  <c r="F46" i="7"/>
  <c r="E46" i="7"/>
  <c r="I38" i="7"/>
  <c r="G38" i="7"/>
  <c r="E38" i="7"/>
  <c r="C38" i="7"/>
  <c r="I30" i="7"/>
  <c r="E30" i="7"/>
  <c r="D30" i="7"/>
  <c r="C30" i="7"/>
  <c r="D23" i="7"/>
  <c r="E23" i="7"/>
  <c r="F23" i="7"/>
  <c r="G23" i="7"/>
  <c r="H23" i="7"/>
  <c r="I23" i="7"/>
  <c r="D21" i="7"/>
  <c r="E21" i="7"/>
  <c r="F21" i="7"/>
  <c r="G21" i="7"/>
  <c r="H21" i="7"/>
  <c r="I21" i="7"/>
  <c r="D20" i="7"/>
  <c r="E20" i="7"/>
  <c r="F20" i="7"/>
  <c r="G20" i="7"/>
  <c r="H20" i="7"/>
  <c r="I20" i="7"/>
  <c r="D19" i="7"/>
  <c r="E19" i="7"/>
  <c r="F19" i="7"/>
  <c r="G19" i="7"/>
  <c r="H19" i="7"/>
  <c r="I19" i="7"/>
  <c r="D18" i="7"/>
  <c r="E18" i="7"/>
  <c r="F18" i="7"/>
  <c r="G18" i="7"/>
  <c r="H18" i="7"/>
  <c r="I18" i="7"/>
  <c r="D17" i="7"/>
  <c r="E17" i="7"/>
  <c r="F17" i="7"/>
  <c r="G17" i="7"/>
  <c r="H17" i="7"/>
  <c r="I17" i="7"/>
  <c r="C18" i="7"/>
  <c r="C19" i="7"/>
  <c r="C20" i="7"/>
  <c r="C21" i="7"/>
  <c r="C23" i="7"/>
  <c r="C17" i="7"/>
  <c r="C44" i="7"/>
  <c r="C33" i="7"/>
  <c r="H36" i="7"/>
  <c r="H37" i="7"/>
  <c r="H39" i="7"/>
  <c r="H33" i="7"/>
  <c r="H34" i="7"/>
  <c r="G36" i="7"/>
  <c r="G37" i="7"/>
  <c r="G39" i="7"/>
  <c r="G33" i="7"/>
  <c r="G34" i="7"/>
  <c r="F36" i="7"/>
  <c r="F37" i="7"/>
  <c r="F39" i="7"/>
  <c r="F33" i="7"/>
  <c r="F34" i="7"/>
  <c r="E36" i="7"/>
  <c r="E37" i="7"/>
  <c r="E39" i="7"/>
  <c r="E33" i="7"/>
  <c r="E34" i="7"/>
  <c r="D36" i="7"/>
  <c r="D37" i="7"/>
  <c r="D39" i="7"/>
  <c r="D33" i="7"/>
  <c r="D34" i="7"/>
  <c r="C36" i="7"/>
  <c r="C37" i="7"/>
  <c r="C39" i="7"/>
  <c r="C34" i="7"/>
  <c r="I100" i="7"/>
  <c r="I28" i="7" s="1"/>
  <c r="I101" i="7"/>
  <c r="I29" i="7" s="1"/>
  <c r="I103" i="7"/>
  <c r="I31" i="7" s="1"/>
  <c r="I97" i="7"/>
  <c r="I98" i="7"/>
  <c r="I26" i="7" s="1"/>
  <c r="H28" i="7"/>
  <c r="H29" i="7"/>
  <c r="H31" i="7"/>
  <c r="H25" i="7"/>
  <c r="H26" i="7"/>
  <c r="G28" i="7"/>
  <c r="G29" i="7"/>
  <c r="G31" i="7"/>
  <c r="G25" i="7"/>
  <c r="G26" i="7"/>
  <c r="F28" i="7"/>
  <c r="F29" i="7"/>
  <c r="F31" i="7"/>
  <c r="F25" i="7"/>
  <c r="F26" i="7"/>
  <c r="E28" i="7"/>
  <c r="E29" i="7"/>
  <c r="E31" i="7"/>
  <c r="E25" i="7"/>
  <c r="E26" i="7"/>
  <c r="D28" i="7"/>
  <c r="D29" i="7"/>
  <c r="D31" i="7"/>
  <c r="D25" i="7"/>
  <c r="D26" i="7"/>
  <c r="C28" i="7"/>
  <c r="C29" i="7"/>
  <c r="C31" i="7"/>
  <c r="C25" i="7"/>
  <c r="C26" i="7"/>
  <c r="D35" i="7"/>
  <c r="E35" i="7"/>
  <c r="F35" i="7"/>
  <c r="G35" i="7"/>
  <c r="H35" i="7"/>
  <c r="I131" i="7"/>
  <c r="I35" i="7" s="1"/>
  <c r="C35" i="7"/>
  <c r="I99" i="7"/>
  <c r="I27" i="7" s="1"/>
  <c r="I49" i="7"/>
  <c r="I57" i="7"/>
  <c r="I65" i="7"/>
  <c r="I73" i="7"/>
  <c r="I89" i="7"/>
  <c r="I121" i="7"/>
  <c r="I129" i="7"/>
  <c r="I33" i="7" s="1"/>
  <c r="H137" i="7"/>
  <c r="G137" i="7"/>
  <c r="F137" i="7"/>
  <c r="E137" i="7"/>
  <c r="D137" i="7"/>
  <c r="C137" i="7"/>
  <c r="D27" i="7"/>
  <c r="E27" i="7"/>
  <c r="F27" i="7"/>
  <c r="G27" i="7"/>
  <c r="H27" i="7"/>
  <c r="C27" i="7"/>
  <c r="C147" i="7"/>
  <c r="C139" i="7" s="1"/>
  <c r="C123" i="7"/>
  <c r="C115" i="7" s="1"/>
  <c r="C91" i="7"/>
  <c r="C75" i="7"/>
  <c r="C74" i="7"/>
  <c r="E75" i="7"/>
  <c r="D75" i="7"/>
  <c r="E74" i="7"/>
  <c r="D74" i="7"/>
  <c r="C67" i="7"/>
  <c r="C64" i="7" s="1"/>
  <c r="C51" i="7"/>
  <c r="E50" i="7"/>
  <c r="E48" i="7" s="1"/>
  <c r="D50" i="7"/>
  <c r="C50" i="7"/>
  <c r="M53" i="6"/>
  <c r="M54" i="6"/>
  <c r="M55" i="6"/>
  <c r="M56" i="6"/>
  <c r="M57" i="6"/>
  <c r="M58" i="6"/>
  <c r="M59" i="6"/>
  <c r="L53" i="6"/>
  <c r="L54" i="6"/>
  <c r="L55" i="6"/>
  <c r="L56" i="6"/>
  <c r="L57" i="6"/>
  <c r="L58" i="6"/>
  <c r="L59" i="6"/>
  <c r="K53" i="6"/>
  <c r="K54" i="6"/>
  <c r="K55" i="6"/>
  <c r="K56" i="6"/>
  <c r="K57" i="6"/>
  <c r="K58" i="6"/>
  <c r="K59" i="6"/>
  <c r="J59" i="6"/>
  <c r="J53" i="6"/>
  <c r="J54" i="6"/>
  <c r="J55" i="6"/>
  <c r="J56" i="6"/>
  <c r="J57" i="6"/>
  <c r="J58" i="6"/>
  <c r="I53" i="6"/>
  <c r="I54" i="6"/>
  <c r="I55" i="6"/>
  <c r="I56" i="6"/>
  <c r="I57" i="6"/>
  <c r="I58" i="6"/>
  <c r="I59" i="6"/>
  <c r="J52" i="6"/>
  <c r="K52" i="6"/>
  <c r="L52" i="6"/>
  <c r="M52" i="6"/>
  <c r="I52" i="6"/>
  <c r="D119" i="7"/>
  <c r="E119" i="7"/>
  <c r="F119" i="7"/>
  <c r="G119" i="7"/>
  <c r="H119" i="7"/>
  <c r="I127" i="7"/>
  <c r="I135" i="7"/>
  <c r="I39" i="7" s="1"/>
  <c r="D117" i="7"/>
  <c r="E117" i="7"/>
  <c r="F117" i="7"/>
  <c r="G117" i="7"/>
  <c r="H117" i="7"/>
  <c r="I125" i="7"/>
  <c r="I133" i="7"/>
  <c r="I37" i="7" s="1"/>
  <c r="D116" i="7"/>
  <c r="E116" i="7"/>
  <c r="F116" i="7"/>
  <c r="G116" i="7"/>
  <c r="H116" i="7"/>
  <c r="I124" i="7"/>
  <c r="I132" i="7"/>
  <c r="I36" i="7" s="1"/>
  <c r="D115" i="7"/>
  <c r="E115" i="7"/>
  <c r="F115" i="7"/>
  <c r="G115" i="7"/>
  <c r="H115" i="7"/>
  <c r="D114" i="7"/>
  <c r="E114" i="7"/>
  <c r="F114" i="7"/>
  <c r="G114" i="7"/>
  <c r="H114" i="7"/>
  <c r="I122" i="7"/>
  <c r="I130" i="7"/>
  <c r="I34" i="7" s="1"/>
  <c r="D113" i="7"/>
  <c r="E113" i="7"/>
  <c r="F113" i="7"/>
  <c r="G113" i="7"/>
  <c r="H113" i="7"/>
  <c r="C113" i="7"/>
  <c r="C114" i="7"/>
  <c r="C116" i="7"/>
  <c r="C117" i="7"/>
  <c r="C119" i="7"/>
  <c r="D87" i="7"/>
  <c r="E87" i="7"/>
  <c r="F87" i="7"/>
  <c r="G87" i="7"/>
  <c r="H87" i="7"/>
  <c r="I95" i="7"/>
  <c r="D85" i="7"/>
  <c r="E85" i="7"/>
  <c r="F85" i="7"/>
  <c r="G85" i="7"/>
  <c r="H85" i="7"/>
  <c r="I93" i="7"/>
  <c r="D84" i="7"/>
  <c r="E84" i="7"/>
  <c r="F84" i="7"/>
  <c r="G84" i="7"/>
  <c r="H84" i="7"/>
  <c r="I92" i="7"/>
  <c r="I84" i="7" s="1"/>
  <c r="C81" i="7"/>
  <c r="D83" i="7"/>
  <c r="E83" i="7"/>
  <c r="F83" i="7"/>
  <c r="G83" i="7"/>
  <c r="H83" i="7"/>
  <c r="D90" i="7"/>
  <c r="D82" i="7" s="1"/>
  <c r="E90" i="7"/>
  <c r="E82" i="7" s="1"/>
  <c r="F82" i="7"/>
  <c r="G82" i="7"/>
  <c r="H82" i="7"/>
  <c r="C90" i="7"/>
  <c r="C82" i="7" s="1"/>
  <c r="D81" i="7"/>
  <c r="E81" i="7"/>
  <c r="F81" i="7"/>
  <c r="G81" i="7"/>
  <c r="H81" i="7"/>
  <c r="C84" i="7"/>
  <c r="C85" i="7"/>
  <c r="C87" i="7"/>
  <c r="C96" i="7"/>
  <c r="I59" i="7"/>
  <c r="H67" i="7"/>
  <c r="G67" i="7"/>
  <c r="G64" i="7" s="1"/>
  <c r="F67" i="7"/>
  <c r="E67" i="7"/>
  <c r="E64" i="7" s="1"/>
  <c r="D67" i="7"/>
  <c r="G75" i="7"/>
  <c r="G72" i="7" s="1"/>
  <c r="F75" i="7"/>
  <c r="F72" i="7" s="1"/>
  <c r="H75" i="7"/>
  <c r="H72" i="7" s="1"/>
  <c r="I58" i="7"/>
  <c r="I66" i="7"/>
  <c r="I52" i="7"/>
  <c r="I60" i="7"/>
  <c r="I68" i="7"/>
  <c r="I76" i="7"/>
  <c r="I53" i="7"/>
  <c r="I61" i="7"/>
  <c r="I69" i="7"/>
  <c r="I77" i="7"/>
  <c r="I55" i="7"/>
  <c r="I63" i="7"/>
  <c r="I71" i="7"/>
  <c r="I79" i="7"/>
  <c r="H88" i="7"/>
  <c r="H96" i="7"/>
  <c r="G88" i="7"/>
  <c r="F88" i="7"/>
  <c r="I69" i="6"/>
  <c r="J69" i="6"/>
  <c r="K69" i="6"/>
  <c r="L69" i="6"/>
  <c r="M69" i="6"/>
  <c r="C41" i="7"/>
  <c r="C105" i="7"/>
  <c r="C106" i="7"/>
  <c r="C138" i="7"/>
  <c r="C108" i="7"/>
  <c r="C140" i="7"/>
  <c r="C45" i="7"/>
  <c r="C109" i="7"/>
  <c r="C141" i="7"/>
  <c r="C47" i="7"/>
  <c r="C111" i="7"/>
  <c r="C143" i="7"/>
  <c r="D152" i="7"/>
  <c r="D147" i="7"/>
  <c r="D144" i="7" s="1"/>
  <c r="E152" i="7"/>
  <c r="E147" i="7"/>
  <c r="E144" i="7" s="1"/>
  <c r="F152" i="7"/>
  <c r="F144" i="7"/>
  <c r="G152" i="7"/>
  <c r="G144" i="7"/>
  <c r="H152" i="7"/>
  <c r="H144" i="7"/>
  <c r="C152" i="7"/>
  <c r="H138" i="7"/>
  <c r="H139" i="7"/>
  <c r="H140" i="7"/>
  <c r="H141" i="7"/>
  <c r="G138" i="7"/>
  <c r="G139" i="7"/>
  <c r="G140" i="7"/>
  <c r="G141" i="7"/>
  <c r="G143" i="7"/>
  <c r="F138" i="7"/>
  <c r="F139" i="7"/>
  <c r="F140" i="7"/>
  <c r="F141" i="7"/>
  <c r="F143" i="7"/>
  <c r="E138" i="7"/>
  <c r="E140" i="7"/>
  <c r="E141" i="7"/>
  <c r="E143" i="7"/>
  <c r="D138" i="7"/>
  <c r="D140" i="7"/>
  <c r="D141" i="7"/>
  <c r="D143" i="7"/>
  <c r="I151" i="7"/>
  <c r="I149" i="7"/>
  <c r="I148" i="7"/>
  <c r="I146" i="7"/>
  <c r="I145" i="7"/>
  <c r="D111" i="7"/>
  <c r="E111" i="7"/>
  <c r="F111" i="7"/>
  <c r="G111" i="7"/>
  <c r="H111" i="7"/>
  <c r="D109" i="7"/>
  <c r="E109" i="7"/>
  <c r="F109" i="7"/>
  <c r="G109" i="7"/>
  <c r="H109" i="7"/>
  <c r="D107" i="7"/>
  <c r="E107" i="7"/>
  <c r="F107" i="7"/>
  <c r="G107" i="7"/>
  <c r="H107" i="7"/>
  <c r="D106" i="7"/>
  <c r="E106" i="7"/>
  <c r="F106" i="7"/>
  <c r="G106" i="7"/>
  <c r="H106" i="7"/>
  <c r="D105" i="7"/>
  <c r="E105" i="7"/>
  <c r="F105" i="7"/>
  <c r="G105" i="7"/>
  <c r="H105" i="7"/>
  <c r="D108" i="7"/>
  <c r="E108" i="7"/>
  <c r="F108" i="7"/>
  <c r="G108" i="7"/>
  <c r="H108" i="7"/>
  <c r="D128" i="7"/>
  <c r="E128" i="7"/>
  <c r="F128" i="7"/>
  <c r="G128" i="7"/>
  <c r="H128" i="7"/>
  <c r="C128" i="7"/>
  <c r="D120" i="7"/>
  <c r="E120" i="7"/>
  <c r="F120" i="7"/>
  <c r="G120" i="7"/>
  <c r="H120" i="7"/>
  <c r="D47" i="7"/>
  <c r="E47" i="7"/>
  <c r="F47" i="7"/>
  <c r="G47" i="7"/>
  <c r="H47" i="7"/>
  <c r="D45" i="7"/>
  <c r="E45" i="7"/>
  <c r="F45" i="7"/>
  <c r="G45" i="7"/>
  <c r="H45" i="7"/>
  <c r="D44" i="7"/>
  <c r="E44" i="7"/>
  <c r="F44" i="7"/>
  <c r="G44" i="7"/>
  <c r="H44" i="7"/>
  <c r="F42" i="7"/>
  <c r="G42" i="7"/>
  <c r="H42" i="7"/>
  <c r="D41" i="7"/>
  <c r="E41" i="7"/>
  <c r="F41" i="7"/>
  <c r="G41" i="7"/>
  <c r="H41" i="7"/>
  <c r="M60" i="6"/>
  <c r="L60" i="6"/>
  <c r="K60" i="6"/>
  <c r="J60" i="6"/>
  <c r="I60" i="6"/>
  <c r="I155" i="7"/>
  <c r="I154" i="7"/>
  <c r="H143" i="7"/>
  <c r="I159" i="7"/>
  <c r="I157" i="7"/>
  <c r="I156" i="7"/>
  <c r="I153" i="7"/>
  <c r="J18" i="6"/>
  <c r="J12" i="6"/>
  <c r="K18" i="6"/>
  <c r="K12" i="6"/>
  <c r="L18" i="6"/>
  <c r="L12" i="6"/>
  <c r="M18" i="6"/>
  <c r="M12" i="6"/>
  <c r="I18" i="6"/>
  <c r="I12" i="6"/>
  <c r="D96" i="7"/>
  <c r="E96" i="7"/>
  <c r="F96" i="7"/>
  <c r="G96" i="7"/>
  <c r="C56" i="7"/>
  <c r="E56" i="7"/>
  <c r="D56" i="7"/>
  <c r="H48" i="7"/>
  <c r="G48" i="7"/>
  <c r="F48" i="7"/>
  <c r="H56" i="7"/>
  <c r="G56" i="7"/>
  <c r="F56" i="7"/>
  <c r="I22" i="7" l="1"/>
  <c r="C22" i="7"/>
  <c r="C16" i="7" s="1"/>
  <c r="D22" i="7"/>
  <c r="D16" i="7" s="1"/>
  <c r="E22" i="7"/>
  <c r="F22" i="7"/>
  <c r="H22" i="7"/>
  <c r="H16" i="7" s="1"/>
  <c r="G16" i="7"/>
  <c r="F16" i="7"/>
  <c r="G80" i="7"/>
  <c r="C72" i="7"/>
  <c r="I113" i="7"/>
  <c r="H11" i="7"/>
  <c r="I81" i="7"/>
  <c r="F80" i="7"/>
  <c r="D88" i="7"/>
  <c r="D80" i="7" s="1"/>
  <c r="E88" i="7"/>
  <c r="E80" i="7" s="1"/>
  <c r="F43" i="7"/>
  <c r="F10" i="7" s="1"/>
  <c r="I116" i="7"/>
  <c r="C42" i="7"/>
  <c r="C9" i="7" s="1"/>
  <c r="G11" i="7"/>
  <c r="F112" i="7"/>
  <c r="D112" i="7"/>
  <c r="E11" i="7"/>
  <c r="F8" i="7"/>
  <c r="I143" i="7"/>
  <c r="E43" i="7"/>
  <c r="F12" i="7"/>
  <c r="H9" i="7"/>
  <c r="D136" i="7"/>
  <c r="C8" i="7"/>
  <c r="D42" i="7"/>
  <c r="D9" i="7" s="1"/>
  <c r="G112" i="7"/>
  <c r="D104" i="7"/>
  <c r="D139" i="7"/>
  <c r="I108" i="7"/>
  <c r="G8" i="7"/>
  <c r="H12" i="7"/>
  <c r="D12" i="7"/>
  <c r="E14" i="7"/>
  <c r="F104" i="7"/>
  <c r="H136" i="7"/>
  <c r="I105" i="7"/>
  <c r="F64" i="7"/>
  <c r="H112" i="7"/>
  <c r="I147" i="7"/>
  <c r="E139" i="7"/>
  <c r="E10" i="7" s="1"/>
  <c r="C144" i="7"/>
  <c r="C136" i="7" s="1"/>
  <c r="F136" i="7"/>
  <c r="I119" i="7"/>
  <c r="I74" i="7"/>
  <c r="H8" i="7"/>
  <c r="D8" i="7"/>
  <c r="D11" i="7"/>
  <c r="F14" i="7"/>
  <c r="H43" i="7"/>
  <c r="H40" i="7" s="1"/>
  <c r="I85" i="7"/>
  <c r="I117" i="7"/>
  <c r="D72" i="7"/>
  <c r="C32" i="7"/>
  <c r="G9" i="7"/>
  <c r="E136" i="7"/>
  <c r="I138" i="7"/>
  <c r="C11" i="7"/>
  <c r="H80" i="7"/>
  <c r="I45" i="7"/>
  <c r="I44" i="7"/>
  <c r="I128" i="7"/>
  <c r="I109" i="7"/>
  <c r="I141" i="7"/>
  <c r="F9" i="7"/>
  <c r="G104" i="7"/>
  <c r="C14" i="7"/>
  <c r="I47" i="7"/>
  <c r="C43" i="7"/>
  <c r="I32" i="7"/>
  <c r="D32" i="7"/>
  <c r="E32" i="7"/>
  <c r="H32" i="7"/>
  <c r="I111" i="7"/>
  <c r="E12" i="7"/>
  <c r="H14" i="7"/>
  <c r="I152" i="7"/>
  <c r="I67" i="7"/>
  <c r="I64" i="7" s="1"/>
  <c r="E42" i="7"/>
  <c r="E72" i="7"/>
  <c r="I56" i="7"/>
  <c r="I96" i="7"/>
  <c r="E112" i="7"/>
  <c r="G14" i="7"/>
  <c r="I75" i="7"/>
  <c r="I72" i="7" s="1"/>
  <c r="F32" i="7"/>
  <c r="C24" i="7"/>
  <c r="D24" i="7"/>
  <c r="E24" i="7"/>
  <c r="G24" i="7"/>
  <c r="H24" i="7"/>
  <c r="E104" i="7"/>
  <c r="E8" i="7"/>
  <c r="G136" i="7"/>
  <c r="I51" i="7"/>
  <c r="C48" i="7"/>
  <c r="I123" i="7"/>
  <c r="C107" i="7"/>
  <c r="C104" i="7" s="1"/>
  <c r="C120" i="7"/>
  <c r="C112" i="7" s="1"/>
  <c r="C83" i="7"/>
  <c r="I91" i="7"/>
  <c r="F11" i="7"/>
  <c r="G12" i="7"/>
  <c r="H104" i="7"/>
  <c r="D14" i="7"/>
  <c r="I140" i="7"/>
  <c r="C12" i="7"/>
  <c r="G43" i="7"/>
  <c r="I90" i="7"/>
  <c r="I106" i="7"/>
  <c r="I114" i="7"/>
  <c r="I50" i="7"/>
  <c r="D43" i="7"/>
  <c r="C88" i="7"/>
  <c r="C80" i="7" s="1"/>
  <c r="I87" i="7"/>
  <c r="I137" i="7"/>
  <c r="I41" i="7"/>
  <c r="F24" i="7"/>
  <c r="I25" i="7"/>
  <c r="I24" i="7" s="1"/>
  <c r="G32" i="7"/>
  <c r="E16" i="7"/>
  <c r="D48" i="7"/>
  <c r="H64" i="7"/>
  <c r="D64" i="7"/>
  <c r="D10" i="7" l="1"/>
  <c r="D7" i="7" s="1"/>
  <c r="I139" i="7"/>
  <c r="E40" i="7"/>
  <c r="I48" i="7"/>
  <c r="E9" i="7"/>
  <c r="E7" i="7" s="1"/>
  <c r="C40" i="7"/>
  <c r="I11" i="7"/>
  <c r="H10" i="7"/>
  <c r="H7" i="7" s="1"/>
  <c r="I136" i="7"/>
  <c r="I88" i="7"/>
  <c r="I80" i="7" s="1"/>
  <c r="F7" i="7"/>
  <c r="F40" i="7"/>
  <c r="I144" i="7"/>
  <c r="I12" i="7"/>
  <c r="I14" i="7"/>
  <c r="I82" i="7"/>
  <c r="I16" i="7"/>
  <c r="I43" i="7"/>
  <c r="I42" i="7"/>
  <c r="I9" i="7" s="1"/>
  <c r="G10" i="7"/>
  <c r="G7" i="7" s="1"/>
  <c r="G40" i="7"/>
  <c r="C10" i="7"/>
  <c r="C7" i="7" s="1"/>
  <c r="I8" i="7"/>
  <c r="D40" i="7"/>
  <c r="I83" i="7"/>
  <c r="I107" i="7"/>
  <c r="I104" i="7" s="1"/>
  <c r="I115" i="7"/>
  <c r="I120" i="7"/>
  <c r="I112" i="7" s="1"/>
  <c r="I40" i="7" l="1"/>
  <c r="I10" i="7"/>
  <c r="I7" i="7"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Липатова Юлия Александровна</author>
  </authors>
  <commentList>
    <comment ref="F60" authorId="0" shapeId="0" xr:uid="{5929A880-7FB2-47A6-BE41-8F85B901067F}">
      <text>
        <r>
          <rPr>
            <b/>
            <sz val="9"/>
            <color indexed="81"/>
            <rFont val="Tahoma"/>
            <family val="2"/>
            <charset val="204"/>
          </rPr>
          <t>Липатова Юлия Александровна:</t>
        </r>
        <r>
          <rPr>
            <sz val="9"/>
            <color indexed="81"/>
            <rFont val="Tahoma"/>
            <family val="2"/>
            <charset val="204"/>
          </rPr>
          <t xml:space="preserve">
5 знаков после запятой</t>
        </r>
      </text>
    </comment>
  </commentList>
</comments>
</file>

<file path=xl/sharedStrings.xml><?xml version="1.0" encoding="utf-8"?>
<sst xmlns="http://schemas.openxmlformats.org/spreadsheetml/2006/main" count="529" uniqueCount="216">
  <si>
    <t>2. Показатели муниципальной программы</t>
  </si>
  <si>
    <t>№ п/п</t>
  </si>
  <si>
    <t>Наименование показателя</t>
  </si>
  <si>
    <t>Единица измерения (по ОКЕИ)</t>
  </si>
  <si>
    <t>Базовое значение</t>
  </si>
  <si>
    <t>значение</t>
  </si>
  <si>
    <t>год</t>
  </si>
  <si>
    <t>Ответственный за достижение показателя</t>
  </si>
  <si>
    <t>1.</t>
  </si>
  <si>
    <t xml:space="preserve">Цели/показатели муниципальной программы </t>
  </si>
  <si>
    <t>янв.</t>
  </si>
  <si>
    <t>фев.</t>
  </si>
  <si>
    <t>март</t>
  </si>
  <si>
    <t>апр.</t>
  </si>
  <si>
    <t>май</t>
  </si>
  <si>
    <t>июнь</t>
  </si>
  <si>
    <t>июль</t>
  </si>
  <si>
    <t>авг.</t>
  </si>
  <si>
    <t>сен.</t>
  </si>
  <si>
    <t>окт.</t>
  </si>
  <si>
    <t>ноя.</t>
  </si>
  <si>
    <t>1.1.</t>
  </si>
  <si>
    <t>4. Структура муниципальной программы</t>
  </si>
  <si>
    <t>-</t>
  </si>
  <si>
    <t>Федеральный бюджет</t>
  </si>
  <si>
    <t>Бюджет автономного округа</t>
  </si>
  <si>
    <t>Местный бюджет</t>
  </si>
  <si>
    <t>Значение показателя по кварталам/месяцам</t>
  </si>
  <si>
    <t>Наименование муниципального образования</t>
  </si>
  <si>
    <t>Наименование объекта</t>
  </si>
  <si>
    <t>Мощность</t>
  </si>
  <si>
    <t>Срок строительства, проектирования (характер работ)</t>
  </si>
  <si>
    <t>Стоимость объекта в ценах соответствующих лет с учетом периода реализации проекта (планируемый объект инвестиций)</t>
  </si>
  <si>
    <t>Источники финансирования</t>
  </si>
  <si>
    <t>Инвестиции (тыс. рублей)</t>
  </si>
  <si>
    <t>Механизм реализации</t>
  </si>
  <si>
    <t>Заказчик по строительству (приобретению)</t>
  </si>
  <si>
    <t>Всего, в том числе</t>
  </si>
  <si>
    <t>всего</t>
  </si>
  <si>
    <t>Межбюджетные трансферты поселениям Нефтеюганского района</t>
  </si>
  <si>
    <t xml:space="preserve">Объем налоговых расходов Нефтеюганского района </t>
  </si>
  <si>
    <t>Средства поселений</t>
  </si>
  <si>
    <t>Иные источники</t>
  </si>
  <si>
    <t>Всего по разделу I</t>
  </si>
  <si>
    <t>Объем налоговых расходов Нефтеюганского района</t>
  </si>
  <si>
    <t>2.</t>
  </si>
  <si>
    <t>3.</t>
  </si>
  <si>
    <t>2.1. Прокси-показатели муниципальной программы в 2025 году</t>
  </si>
  <si>
    <t>1 квартал</t>
  </si>
  <si>
    <t>2 квартал</t>
  </si>
  <si>
    <t>3 квартал</t>
  </si>
  <si>
    <t xml:space="preserve">4 квартал </t>
  </si>
  <si>
    <t>1.2.</t>
  </si>
  <si>
    <t>1.3.</t>
  </si>
  <si>
    <t>1.3.1.</t>
  </si>
  <si>
    <t>Остаток стоимости на 01.01.2025</t>
  </si>
  <si>
    <t>4.</t>
  </si>
  <si>
    <t>5.</t>
  </si>
  <si>
    <t>1.2.1.</t>
  </si>
  <si>
    <t>5. Финансовое обеспечение муниципальной программы</t>
  </si>
  <si>
    <t>Наименование муниципальной программы, структурного элемента, источник финансового обеспечения</t>
  </si>
  <si>
    <t>Объем финансового обеспечения по годам реализации, тыс. рублей</t>
  </si>
  <si>
    <t>Всего</t>
  </si>
  <si>
    <t>Муниципальная программа (всего), в том числе:</t>
  </si>
  <si>
    <t>Межбюджетные трансферты поселениям Нефтеюганского района&lt;*&gt;</t>
  </si>
  <si>
    <t>Объем налоговых расходов Нефтеюганского района &lt;**&gt;</t>
  </si>
  <si>
    <t>Иные источники&lt;****&gt;</t>
  </si>
  <si>
    <t>Департамент образования  Нефтеюганского района</t>
  </si>
  <si>
    <t>Департамент культуры и спорта Нефтеюганского района</t>
  </si>
  <si>
    <t>Департамент образования Нефтеюганского района</t>
  </si>
  <si>
    <t>Департамент строительства и жилищно-коммунального комплекса Нефтеюганского района</t>
  </si>
  <si>
    <t>Цель 1. «Обеспечение доступности качественного образования, соответствующего требованиям инновационного развития экономики, современным потребностям общества и каждого жителя Нефтеюганского района»</t>
  </si>
  <si>
    <t>Доля педагогических работников общеобразовательных организаций, прошедших повышение квалификации, в том числе в центрах непрерывного повышения профессионального мастерства</t>
  </si>
  <si>
    <t>Доступность дошкольного образования для детей в возрасте от 1,5 до 3 лет</t>
  </si>
  <si>
    <t>Доля детей в возрасте от 5 до 18 лет, охваченных дополнительным образованием</t>
  </si>
  <si>
    <t>Доля муниципальных общеобразовательных организаций, соответствующих современным требованиям обучения, в общем количестве муниципальных общеобразовательных организаций</t>
  </si>
  <si>
    <t>«МП»</t>
  </si>
  <si>
    <t>Доля обучающихся, для которых созданы равные условия получения качественного образования вне зависимости от места их нахождения посредством предоставления доступа к федеральной информационно-сервисной платформе цифровой образовательной среды</t>
  </si>
  <si>
    <t>6.</t>
  </si>
  <si>
    <t>Доля детей в возрасте от 5 до 18 лет, обучающихся по дополнительным общеразвивающим программам за счет социального сертификата на получение муниципальной услуги в социальной сфере</t>
  </si>
  <si>
    <t>1.4.</t>
  </si>
  <si>
    <t>1.5.</t>
  </si>
  <si>
    <t>1.6.</t>
  </si>
  <si>
    <t>Комплекс процессных мероприятий «Создание условий для реализации национальной системы профессионального роста педагогических работников, развитие наставничества, кадрового потенциала отрасли»</t>
  </si>
  <si>
    <t>1.4.1.</t>
  </si>
  <si>
    <t>1.5.1.</t>
  </si>
  <si>
    <t>Комплекс процессных мероприятий «Обеспечение реализации общедоступного и бесплатного дошкольного, общего и дополнительного образования детей»</t>
  </si>
  <si>
    <t>Комплекс процессных мероприятий «Организация отдыха и оздоровления детей»</t>
  </si>
  <si>
    <t>Постановление Правительства ХМАО - Югры от 10.11.2023 № 550-п «О государственной программе Ханты-Мансийского автономного округа - Югры «Развитие образования»</t>
  </si>
  <si>
    <t>«ГП»</t>
  </si>
  <si>
    <t xml:space="preserve"> «ГП»</t>
  </si>
  <si>
    <t>На конец 2025 года</t>
  </si>
  <si>
    <t>1.1.1.</t>
  </si>
  <si>
    <t>2.1.</t>
  </si>
  <si>
    <t>2.1.1.</t>
  </si>
  <si>
    <t>Всего:</t>
  </si>
  <si>
    <t>6. Реестр документов, входящих в состав муниципальной программы</t>
  </si>
  <si>
    <t>N.</t>
  </si>
  <si>
    <t xml:space="preserve">N Структурный элемент «Наименование» </t>
  </si>
  <si>
    <t>Муниципальная программа «Образование 21 века»</t>
  </si>
  <si>
    <t xml:space="preserve">7. Перечень создаваемых объектов на 2025 год и на плановый </t>
  </si>
  <si>
    <t xml:space="preserve">период 2026-2030 годов, включая приобретение объектов </t>
  </si>
  <si>
    <t xml:space="preserve">недвижимого имущества, объектов, создаваемых в соответствии </t>
  </si>
  <si>
    <t xml:space="preserve">с соглашениями о государственно-частном партнёрстве, </t>
  </si>
  <si>
    <t xml:space="preserve">муниципально-частном партнёрстве и концессионными </t>
  </si>
  <si>
    <t>соглашениями</t>
  </si>
  <si>
    <t>I. Объекты, создаваемые в 2025 финансовом году и плановом периоде 2026 - 2030 годов, включая приобретение объектов недвижимого имущества, объектов, создаваемых в соответствии с соглашениями о государственно-частном партнёрстве, муниципально-частном партнёрстве и концессионными соглашениями</t>
  </si>
  <si>
    <t>[1] В разделе II включаются объекты, начало создания которых запланировано после пятилетнего планового периода. Общий годовой объем инвестиций не должен превышать объемы бюджетных ассигнований, направленных на финансовое обеспечение структурных элементов, предусматривающих создание (строительство, реконструкция, приобретение объектов капитального строительства муниципальной собственности муниципального образования, в разделе 5 «Финансовое обеспечение муниципальной программы».</t>
  </si>
  <si>
    <t>Нефтеюганский муниципальный район</t>
  </si>
  <si>
    <t xml:space="preserve">
Средняя общеобразовательная школа в пгт. Пойковский (Общеобразовательная организация с углубленным изучением)</t>
  </si>
  <si>
    <t>900 учащ.</t>
  </si>
  <si>
    <t>2029 - 2030 (ПИР, СМР)</t>
  </si>
  <si>
    <t>Реконструкция здания школы, расположенного по адресу: Нефтеюганский район, п. Каркатеевы, ул. Центральная, д. 42</t>
  </si>
  <si>
    <t>167 учащ.</t>
  </si>
  <si>
    <t>%</t>
  </si>
  <si>
    <t xml:space="preserve">Ответственный за реализацию: Департамент образования Нефтеюганского района
</t>
  </si>
  <si>
    <t>Доля муниципальных общеобразовательных организаций, соответствующих современным требованиям обучения, в общем количестве муниципальных общеобразовательных организаций.</t>
  </si>
  <si>
    <t>Развитие вариативности воспитательных систем и технологий, направленных на формирование индивидуальной траектории развития личности ребенка с учетом его потребностей, интересов и способностей.</t>
  </si>
  <si>
    <t xml:space="preserve">2 Направление (подпрограмма) «Ресурсное обеспечение в сфере образования» </t>
  </si>
  <si>
    <t xml:space="preserve">Распоряжение Правительства ХМАО - Югры от 15.03.2013 № 92-рп «Об оценке эффективности деятельности органов местного самоуправления городских округов и муниципальных районов Ханты-Мансийского автономного округа - Югры» </t>
  </si>
  <si>
    <t xml:space="preserve">Протокол заседания Комитета по управлению портфелями проектов «Образование», «Культура» от 15.05.2024 № 11 </t>
  </si>
  <si>
    <t>Доля педагогических работников общеобразовательных организаций, прошедших повышение квалификации, в том числе в центрах непрерывного повышения профессионального мастерства.</t>
  </si>
  <si>
    <r>
      <rPr>
        <vertAlign val="superscript"/>
        <sz val="9"/>
        <rFont val="Times New Roman"/>
        <family val="1"/>
        <charset val="204"/>
      </rPr>
      <t xml:space="preserve">  2</t>
    </r>
    <r>
      <rPr>
        <sz val="9"/>
        <rFont val="Times New Roman"/>
        <family val="1"/>
        <charset val="204"/>
      </rPr>
      <t xml:space="preserve"> Приводятся показатели уровня муниципальной программы.
  </t>
    </r>
    <r>
      <rPr>
        <vertAlign val="superscript"/>
        <sz val="9"/>
        <rFont val="Times New Roman"/>
        <family val="1"/>
        <charset val="204"/>
      </rPr>
      <t xml:space="preserve">3 </t>
    </r>
    <r>
      <rPr>
        <sz val="9"/>
        <rFont val="Times New Roman"/>
        <family val="1"/>
        <charset val="204"/>
      </rPr>
      <t xml:space="preserve">Указывается уровень соответствия показателя для муниципальной программы: «НП» (национального проекта); «ГП» (государственной программы Ханты-Мансийского автономного округа - Югры); «ВДЛ» (показатели для оценки эффективности деятельности высших должностных лиц субъектов Российской Федерации), «МП» (муниципальная программа Нефтеюганского района). Допускается установление одновременно нескольких уровней.
  </t>
    </r>
    <r>
      <rPr>
        <vertAlign val="superscript"/>
        <sz val="9"/>
        <rFont val="Times New Roman"/>
        <family val="1"/>
        <charset val="204"/>
      </rPr>
      <t>4</t>
    </r>
    <r>
      <rPr>
        <sz val="9"/>
        <rFont val="Times New Roman"/>
        <family val="1"/>
        <charset val="204"/>
      </rPr>
      <t xml:space="preserve"> Здесь и далее в качестве базового значения показателя указывается фактическое значение за год, предшествующий году разработки проекта муниципальной программы. В случае отсутствия фактических данных, в качестве базового значения приводится плановое (прогнозное) значение.
  </t>
    </r>
    <r>
      <rPr>
        <vertAlign val="superscript"/>
        <sz val="9"/>
        <rFont val="Times New Roman"/>
        <family val="1"/>
        <charset val="204"/>
      </rPr>
      <t>5</t>
    </r>
    <r>
      <rPr>
        <sz val="9"/>
        <rFont val="Times New Roman"/>
        <family val="1"/>
        <charset val="204"/>
      </rPr>
      <t xml:space="preserve"> Заполняется с учетом выбранной периодичности наблюдения.
</t>
    </r>
    <r>
      <rPr>
        <vertAlign val="superscript"/>
        <sz val="9"/>
        <rFont val="Times New Roman"/>
        <family val="1"/>
        <charset val="204"/>
      </rPr>
      <t xml:space="preserve">  6</t>
    </r>
    <r>
      <rPr>
        <sz val="9"/>
        <rFont val="Times New Roman"/>
        <family val="1"/>
        <charset val="204"/>
      </rPr>
      <t xml:space="preserve"> Отражаются документы и (или) решения Президента Российской Федерации, Правительства Российской Федерации, Правительства автономного округа, администрации Нефтеюганского района, в соответствии с которыми данный показатель определен как приоритетный (Федеральный закон, Указ Президента Российской Федерации, единый план по достижению национальных целей развития, национальный проект, государственная программа Ханты-Мансийского автономного округа - Югры, документ стратегического планирования, постановление Губернатора автономного округа, Правительства автономного округа, администрации Нефтеюганского района или иной документ).
</t>
    </r>
    <r>
      <rPr>
        <vertAlign val="superscript"/>
        <sz val="9"/>
        <rFont val="Times New Roman"/>
        <family val="1"/>
        <charset val="204"/>
      </rPr>
      <t xml:space="preserve">  7</t>
    </r>
    <r>
      <rPr>
        <sz val="9"/>
        <rFont val="Times New Roman"/>
        <family val="1"/>
        <charset val="204"/>
      </rPr>
      <t xml:space="preserve"> Указывается наименование ответственного за достижение показателя структурного подразделения администрации Нефтеюганского района, иного органа местного самоуправления, учреждения.
</t>
    </r>
    <r>
      <rPr>
        <vertAlign val="superscript"/>
        <sz val="9"/>
        <rFont val="Times New Roman"/>
        <family val="1"/>
        <charset val="204"/>
      </rPr>
      <t xml:space="preserve">  8 </t>
    </r>
    <r>
      <rPr>
        <sz val="9"/>
        <rFont val="Times New Roman"/>
        <family val="1"/>
        <charset val="204"/>
      </rPr>
      <t xml:space="preserve">Наименование целевых показателей национальных целей, вклад в достижение которых обеспечивает показатель муниципальной программы.
</t>
    </r>
    <r>
      <rPr>
        <vertAlign val="superscript"/>
        <sz val="9"/>
        <rFont val="Times New Roman"/>
        <family val="1"/>
        <charset val="204"/>
      </rPr>
      <t xml:space="preserve">  9</t>
    </r>
    <r>
      <rPr>
        <sz val="9"/>
        <rFont val="Times New Roman"/>
        <family val="1"/>
        <charset val="204"/>
      </rPr>
      <t xml:space="preserve"> Здесь и далее за «2025» принимается год начала реализации муниципальной программы с учетом Порядка или год начала реализации муниципальной программы (для новых программ).</t>
    </r>
  </si>
  <si>
    <r>
      <t xml:space="preserve">  </t>
    </r>
    <r>
      <rPr>
        <vertAlign val="superscript"/>
        <sz val="9"/>
        <rFont val="Times New Roman"/>
        <family val="1"/>
        <charset val="204"/>
      </rPr>
      <t xml:space="preserve">10 </t>
    </r>
    <r>
      <rPr>
        <sz val="9"/>
        <rFont val="Times New Roman"/>
        <family val="1"/>
        <charset val="204"/>
      </rPr>
      <t xml:space="preserve">Заполняется с учетом выбранной периодичности наблюдения.
  </t>
    </r>
    <r>
      <rPr>
        <vertAlign val="superscript"/>
        <sz val="9"/>
        <rFont val="Times New Roman"/>
        <family val="1"/>
        <charset val="204"/>
      </rPr>
      <t>11</t>
    </r>
    <r>
      <rPr>
        <sz val="9"/>
        <rFont val="Times New Roman"/>
        <family val="1"/>
        <charset val="204"/>
      </rPr>
      <t xml:space="preserve"> Заполняется при наличии соответствующих показателей в паспорте муниципальной программы с учетом выбранной периодичности наблюдения.
  </t>
    </r>
    <r>
      <rPr>
        <vertAlign val="superscript"/>
        <sz val="9"/>
        <rFont val="Times New Roman"/>
        <family val="1"/>
        <charset val="204"/>
      </rPr>
      <t>12</t>
    </r>
    <r>
      <rPr>
        <sz val="9"/>
        <rFont val="Times New Roman"/>
        <family val="1"/>
        <charset val="204"/>
      </rPr>
      <t xml:space="preserve"> Заполняется в соответствии с разделом 2.</t>
    </r>
  </si>
  <si>
    <r>
      <rPr>
        <vertAlign val="superscript"/>
        <sz val="9"/>
        <color theme="1"/>
        <rFont val="Times New Roman"/>
        <family val="1"/>
        <charset val="204"/>
      </rPr>
      <t>28</t>
    </r>
    <r>
      <rPr>
        <sz val="9"/>
        <color theme="1"/>
        <rFont val="Times New Roman"/>
        <family val="1"/>
        <charset val="204"/>
      </rPr>
      <t xml:space="preserve"> В разделе II включаются объекты, планируемые к созданию в период реализации муниципальной программы, не обеспеченные финансированием</t>
    </r>
  </si>
  <si>
    <t>Срок реализации: 2025 - 2030</t>
  </si>
  <si>
    <r>
      <t xml:space="preserve">  </t>
    </r>
    <r>
      <rPr>
        <vertAlign val="superscript"/>
        <sz val="9"/>
        <color theme="1"/>
        <rFont val="Times New Roman"/>
        <family val="1"/>
        <charset val="204"/>
      </rPr>
      <t>22</t>
    </r>
    <r>
      <rPr>
        <sz val="9"/>
        <color theme="1"/>
        <rFont val="Times New Roman"/>
        <family val="1"/>
        <charset val="204"/>
      </rPr>
      <t xml:space="preserve">Указывается тип документа, входящего в состав муниципальной программы, в соответствии с перечнем, определенным пунктом 8 порядка.
  </t>
    </r>
    <r>
      <rPr>
        <vertAlign val="superscript"/>
        <sz val="9"/>
        <color theme="1"/>
        <rFont val="Times New Roman"/>
        <family val="1"/>
        <charset val="204"/>
      </rPr>
      <t>23</t>
    </r>
    <r>
      <rPr>
        <sz val="9"/>
        <color theme="1"/>
        <rFont val="Times New Roman"/>
        <family val="1"/>
        <charset val="204"/>
      </rPr>
      <t xml:space="preserve">Указывается вид документа (например, постановление, распоряжение администрации Нефтеюганского района, и другие нормативно правовые акты органов местного самоуправления Нефтеюганского района).
  </t>
    </r>
    <r>
      <rPr>
        <vertAlign val="superscript"/>
        <sz val="9"/>
        <color theme="1"/>
        <rFont val="Times New Roman"/>
        <family val="1"/>
        <charset val="204"/>
      </rPr>
      <t>24</t>
    </r>
    <r>
      <rPr>
        <sz val="9"/>
        <color theme="1"/>
        <rFont val="Times New Roman"/>
        <family val="1"/>
        <charset val="204"/>
      </rPr>
      <t xml:space="preserve">Указывается наименование принятого (утвержденного) документа.
  </t>
    </r>
    <r>
      <rPr>
        <vertAlign val="superscript"/>
        <sz val="9"/>
        <color theme="1"/>
        <rFont val="Times New Roman"/>
        <family val="1"/>
        <charset val="204"/>
      </rPr>
      <t>25</t>
    </r>
    <r>
      <rPr>
        <sz val="9"/>
        <color theme="1"/>
        <rFont val="Times New Roman"/>
        <family val="1"/>
        <charset val="204"/>
      </rPr>
      <t xml:space="preserve">Указывается дата и номер принятого (утвержденного) документа.
  </t>
    </r>
    <r>
      <rPr>
        <vertAlign val="superscript"/>
        <sz val="9"/>
        <color theme="1"/>
        <rFont val="Times New Roman"/>
        <family val="1"/>
        <charset val="204"/>
      </rPr>
      <t>26</t>
    </r>
    <r>
      <rPr>
        <sz val="9"/>
        <color theme="1"/>
        <rFont val="Times New Roman"/>
        <family val="1"/>
        <charset val="204"/>
      </rPr>
      <t xml:space="preserve">Указывается наименование структурного подразделения администрации Нефтеюганского района (организации), ответственного за разработку документа.
  </t>
    </r>
    <r>
      <rPr>
        <vertAlign val="superscript"/>
        <sz val="9"/>
        <color theme="1"/>
        <rFont val="Times New Roman"/>
        <family val="1"/>
        <charset val="204"/>
      </rPr>
      <t>27</t>
    </r>
    <r>
      <rPr>
        <sz val="9"/>
        <color theme="1"/>
        <rFont val="Times New Roman"/>
        <family val="1"/>
        <charset val="204"/>
      </rPr>
      <t>Указывается гиперссылка на текст документа на официальном сайте в сети интернет или в иные информационные источники (в случае размещения).</t>
    </r>
  </si>
  <si>
    <t>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t>
  </si>
  <si>
    <t xml:space="preserve">Организация обновленного содержания дошкольного, общего и дополнительного образования, новых методов обучения, обеспечивающих повышение качества дошкольного, общего и дополнительного образования.
</t>
  </si>
  <si>
    <t>1.4.2.</t>
  </si>
  <si>
    <t>Обеспечение обучающихся в муниципальных образовательных организациях горячим питанием.</t>
  </si>
  <si>
    <t>Создание условий для воспитания у обучающихся культуры здорового питания, поддержания здоровья школьников, их физического и умственного развития, способности к эффективному обучению.</t>
  </si>
  <si>
    <t>Доля детей в возрасте от 5 до 18 лет, охваченных дополнительным образованием.</t>
  </si>
  <si>
    <t>Комплекс процессных мероприятий «Финансовое обеспечение отдельных государственных полномочий»</t>
  </si>
  <si>
    <t>Комплекс процессных мероприятий «Обеспечение деятельности органов местного самоуправления Нефтеюганского района»</t>
  </si>
  <si>
    <t>Обеспечение деятельности и создание условий для предоставления муниципальных услуг (работ), оказываемых муниципальными образовательными организациями дошкольного, общего и дополнительного образования, предоставления субсидий на возмещение затрат частных образовательных организаций, ежемесячное денежное вознаграждение советникам директоров по воспитанию и взаимодействию с детскими общественными объединениями муниципальных общеобразовательных организаций, ежемесячное денежное вознаграждение за классное руководство педагогическим работникам муниципальных общеобразовательных организациях.
Обеспечение информационной поддержки и проведения мероприятий по основам финансовой грамотности.
Организация и проведение государственной итоговой аттестации обучающихся, освоивших образовательные программы основного общего образования и среднего общего образования.</t>
  </si>
  <si>
    <t>Обеспечение возможности детям получать качественное образование в условиях, отвечающих современным требованиям независимо от места проживания ребенка и организации безопасного образовательного процесса.</t>
  </si>
  <si>
    <t>Обеспечение выполнения полномочий и функций департамента образования Нефтеюганского района.</t>
  </si>
  <si>
    <t>Обеспечение деятельности департамента образования Нефтеюганского района.</t>
  </si>
  <si>
    <t>Обеспечение выполнения отдельных государственных полномочий.</t>
  </si>
  <si>
    <t>Обеспечение выплаты компенсации части родительской платы, компенсации расходов в связи с освобождением от взимания родительской платы за присмотр и уход за детьми в организациях, осуществляющих образовательную деятельность по реализации образовательной программы дошкольного образования.</t>
  </si>
  <si>
    <t xml:space="preserve">Создание и работа системы выявления, поддержки и развития способностей и талантов детей и молодежи.
</t>
  </si>
  <si>
    <t>Обеспечение доступности качественного дополнительного образования для разных социальных групп, включая детей, находящихся в трудной жизненной ситуации, вне зависимости от территории их проживания и вариативности дополнительных общеобразовательных программ, исходя из запросов, интересов и жизненного самоопределения детей (для осознанного выбора будущей профессии, понимания возможности реализации собственных жизненных планов, отношения к профессиональной деятельности как возможности участия в решении личных, общественных, государственных, общенациональных проблем).
Стимулирование роста конкурентной среды в сфере дополнительного образования, включение реального сектора экономики в программы и проекты дополнительного образования детей.
Проведение мероприятий по формированию у подрастающего поколения уважительного отношения ко всем национальностям, этносам и религиям.</t>
  </si>
  <si>
    <t xml:space="preserve"> «МП»</t>
  </si>
  <si>
    <t>3.1.</t>
  </si>
  <si>
    <t>3.1.1.</t>
  </si>
  <si>
    <t>3.2.</t>
  </si>
  <si>
    <t>3.2.1.</t>
  </si>
  <si>
    <t xml:space="preserve">Обеспечение возможности профессионального развития и обучения на протяжении всей профессиональной деятельности для педагогических работников, внедрение системы моральных и материальных стимулов поддержки педагогических работников.
</t>
  </si>
  <si>
    <t>Комплекс процессных мероприятий «Развитие инфраструктуры системы образования»</t>
  </si>
  <si>
    <t>Создание и развитие современной инфраструктуры в сфере образования. 
Обеспечение соблюдения обязательных требований санитарно-эпидемиологической, пожарной, антитеррористической безопасности, комплексной безопасности и комфортных условий образовательного процесса.</t>
  </si>
  <si>
    <t>Организация курсов повышение квалификации педагогических и руководящих работников, предоставление социальных льгот, гарантии и компенсации работникам образовательных организаций, предоставление меры социальной поддержки в виде стипендии, студентам, заключившим договор о целевом обучении, проведение конкурсов профессионального мастерства и поощрение лучших педагогов общего, дошкольного и дополнительного образования, проведение совещаний, конференций и мероприятий по актуальным вопросам образования.</t>
  </si>
  <si>
    <t xml:space="preserve">Обеспечение отдыха и оздоровления детей, в том числе находящихся в трудной жизненной ситуации.
</t>
  </si>
  <si>
    <r>
      <t xml:space="preserve">  </t>
    </r>
    <r>
      <rPr>
        <vertAlign val="superscript"/>
        <sz val="9"/>
        <rFont val="Times New Roman"/>
        <family val="1"/>
        <charset val="204"/>
      </rPr>
      <t>13</t>
    </r>
    <r>
      <rPr>
        <sz val="9"/>
        <rFont val="Times New Roman"/>
        <family val="1"/>
        <charset val="204"/>
      </rPr>
      <t xml:space="preserve"> Приводятся ключевые (социально-значимые) задачи, планируемые к решению в рамках муниципальных и региональных проектов, комплексов процессных мероприятий.
  </t>
    </r>
    <r>
      <rPr>
        <vertAlign val="superscript"/>
        <sz val="9"/>
        <rFont val="Times New Roman"/>
        <family val="1"/>
        <charset val="204"/>
      </rPr>
      <t>14</t>
    </r>
    <r>
      <rPr>
        <sz val="9"/>
        <rFont val="Times New Roman"/>
        <family val="1"/>
        <charset val="204"/>
      </rPr>
      <t xml:space="preserve"> Приводится краткое описание социальных, экономических и иных эффектов реализации каждой задачи структурного элемента муниципальной программы. 
  </t>
    </r>
    <r>
      <rPr>
        <vertAlign val="superscript"/>
        <sz val="9"/>
        <rFont val="Times New Roman"/>
        <family val="1"/>
        <charset val="204"/>
      </rPr>
      <t>15</t>
    </r>
    <r>
      <rPr>
        <sz val="9"/>
        <rFont val="Times New Roman"/>
        <family val="1"/>
        <charset val="204"/>
      </rPr>
      <t xml:space="preserve"> Указываются наименования показателей уровня муниципальной программы, на достижение которых направлен структурный элемент.
  </t>
    </r>
    <r>
      <rPr>
        <vertAlign val="superscript"/>
        <sz val="9"/>
        <rFont val="Times New Roman"/>
        <family val="1"/>
        <charset val="204"/>
      </rPr>
      <t>16</t>
    </r>
    <r>
      <rPr>
        <sz val="9"/>
        <rFont val="Times New Roman"/>
        <family val="1"/>
        <charset val="204"/>
      </rPr>
      <t xml:space="preserve"> Приводится при необходимости.
  </t>
    </r>
    <r>
      <rPr>
        <vertAlign val="superscript"/>
        <sz val="9"/>
        <rFont val="Times New Roman"/>
        <family val="1"/>
        <charset val="204"/>
      </rPr>
      <t>17</t>
    </r>
    <r>
      <rPr>
        <sz val="9"/>
        <rFont val="Times New Roman"/>
        <family val="1"/>
        <charset val="204"/>
      </rPr>
      <t xml:space="preserve"> Указывается куратор регионального проекта в соответствии с Перечнем должностных лиц, ответственных за реализацию региональных проектов, входящих в состав национальных проектов Российской Федерации, утвержденным распоряжением администрации Нефтеюганского района.
</t>
    </r>
    <r>
      <rPr>
        <vertAlign val="superscript"/>
        <sz val="9"/>
        <rFont val="Times New Roman"/>
        <family val="1"/>
        <charset val="204"/>
      </rPr>
      <t xml:space="preserve">   18</t>
    </r>
    <r>
      <rPr>
        <sz val="9"/>
        <rFont val="Times New Roman"/>
        <family val="1"/>
        <charset val="204"/>
      </rPr>
      <t xml:space="preserve"> Приводится в случае наличия структурных элементов, не входящих в направления (подпрограммы) муниципальной программы.</t>
    </r>
  </si>
  <si>
    <t>Обеспечение:
летнего и каникулярного отдыха и оздоровления, образования, воспитания, развития не менее 98% детей, подростков и молодежи Нефтеюганского района;
вариативности программ развивающего отдыха и многообразия форм отдыха и оздоровления (загородные лагеря, лагеря с дневным пребыванием, этнолагеря, палаточные лагеря, лагеря труда и отдыха, малозатратные формы: дворовые площадки, мероприятия, организуемые в дни летних каникул на разных площадках, тренинги, мастер-классы и др.).</t>
  </si>
  <si>
    <r>
      <t>Наименование показателя</t>
    </r>
    <r>
      <rPr>
        <vertAlign val="superscript"/>
        <sz val="13"/>
        <rFont val="Times New Roman"/>
        <family val="1"/>
        <charset val="204"/>
      </rPr>
      <t>2</t>
    </r>
  </si>
  <si>
    <r>
      <t>Уровень показателя</t>
    </r>
    <r>
      <rPr>
        <vertAlign val="superscript"/>
        <sz val="13"/>
        <rFont val="Times New Roman"/>
        <family val="1"/>
        <charset val="204"/>
      </rPr>
      <t>3</t>
    </r>
  </si>
  <si>
    <r>
      <t>Базовое значение</t>
    </r>
    <r>
      <rPr>
        <vertAlign val="superscript"/>
        <sz val="13"/>
        <rFont val="Times New Roman"/>
        <family val="1"/>
        <charset val="204"/>
      </rPr>
      <t>4</t>
    </r>
  </si>
  <si>
    <r>
      <t>Значение показателя по годам</t>
    </r>
    <r>
      <rPr>
        <vertAlign val="superscript"/>
        <sz val="13"/>
        <rFont val="Times New Roman"/>
        <family val="1"/>
        <charset val="204"/>
      </rPr>
      <t>5</t>
    </r>
  </si>
  <si>
    <r>
      <t>Документ</t>
    </r>
    <r>
      <rPr>
        <vertAlign val="superscript"/>
        <sz val="13"/>
        <rFont val="Times New Roman"/>
        <family val="1"/>
        <charset val="204"/>
      </rPr>
      <t>6</t>
    </r>
  </si>
  <si>
    <r>
      <t>Ответственный за достижение показателя</t>
    </r>
    <r>
      <rPr>
        <vertAlign val="superscript"/>
        <sz val="13"/>
        <rFont val="Times New Roman"/>
        <family val="1"/>
        <charset val="204"/>
      </rPr>
      <t>7</t>
    </r>
  </si>
  <si>
    <r>
      <t>Связь с показателями национальных целей</t>
    </r>
    <r>
      <rPr>
        <vertAlign val="superscript"/>
        <sz val="13"/>
        <rFont val="Times New Roman"/>
        <family val="1"/>
        <charset val="204"/>
      </rPr>
      <t>8</t>
    </r>
  </si>
  <si>
    <r>
      <t>2025</t>
    </r>
    <r>
      <rPr>
        <vertAlign val="superscript"/>
        <sz val="13"/>
        <rFont val="Times New Roman"/>
        <family val="1"/>
        <charset val="204"/>
      </rPr>
      <t xml:space="preserve"> 9</t>
    </r>
  </si>
  <si>
    <r>
      <t xml:space="preserve">3. Помесячный план достижения показателей муниципальной программы в 2025 году </t>
    </r>
    <r>
      <rPr>
        <vertAlign val="superscript"/>
        <sz val="13"/>
        <rFont val="Times New Roman"/>
        <family val="1"/>
        <charset val="204"/>
      </rPr>
      <t>11</t>
    </r>
  </si>
  <si>
    <r>
      <t xml:space="preserve">Уровень показателя </t>
    </r>
    <r>
      <rPr>
        <vertAlign val="superscript"/>
        <sz val="13"/>
        <rFont val="Times New Roman"/>
        <family val="1"/>
        <charset val="204"/>
      </rPr>
      <t>12</t>
    </r>
  </si>
  <si>
    <r>
      <t xml:space="preserve">Плановые значения по кварталам/месяцам </t>
    </r>
    <r>
      <rPr>
        <vertAlign val="superscript"/>
        <sz val="13"/>
        <rFont val="Times New Roman"/>
        <family val="1"/>
        <charset val="204"/>
      </rPr>
      <t>10</t>
    </r>
  </si>
  <si>
    <t>Доля детей в возрасте от 5 до 18 лет, охваченных дополнительным образованием.
Доля детей в возрасте от 5 до 18 лет, обучающихся по дополнительным общеразвивающим программам за счет социального сертификата на получение муниципальной услуги в социальной сфере.</t>
  </si>
  <si>
    <t>Доступность дошкольного образования для детей в возрасте от 1,5 до 3 лет.
Доля детей в возрасте от 5 до 18 лет, охваченных дополнительным образованием.
Доля муниципальных общеобразовательных организаций, соответствующих современным требованиям обучения, в общем количестве муниципальных общеобразовательных организаций.
Доля обучающихся, для которых созданы равные условия получения качественного образования вне зависимости от места их нахождения посредством предоставления доступа к федеральной информационно-сервисной платформе цифровой образовательной среды.</t>
  </si>
  <si>
    <r>
      <t xml:space="preserve">Задачи структурного элемента </t>
    </r>
    <r>
      <rPr>
        <vertAlign val="superscript"/>
        <sz val="13"/>
        <rFont val="Times New Roman"/>
        <family val="1"/>
        <charset val="204"/>
      </rPr>
      <t>13</t>
    </r>
  </si>
  <si>
    <r>
      <t xml:space="preserve">Краткое описание ожидаемых эффектов от реализации задачи структурного элемента </t>
    </r>
    <r>
      <rPr>
        <vertAlign val="superscript"/>
        <sz val="13"/>
        <rFont val="Times New Roman"/>
        <family val="1"/>
        <charset val="204"/>
      </rPr>
      <t>14</t>
    </r>
  </si>
  <si>
    <r>
      <t xml:space="preserve">Связь с показателями </t>
    </r>
    <r>
      <rPr>
        <vertAlign val="superscript"/>
        <sz val="13"/>
        <rFont val="Times New Roman"/>
        <family val="1"/>
        <charset val="204"/>
      </rPr>
      <t>15</t>
    </r>
  </si>
  <si>
    <r>
      <t xml:space="preserve">1 Направление (подпрограмма) «Дошкольное, общее и дополнительное образование детей» </t>
    </r>
    <r>
      <rPr>
        <vertAlign val="superscript"/>
        <sz val="13"/>
        <rFont val="Times New Roman"/>
        <family val="1"/>
        <charset val="204"/>
      </rPr>
      <t>16</t>
    </r>
  </si>
  <si>
    <r>
      <t xml:space="preserve">Региональный проект «Педагоги и наставники»
 (Михалев Владлен Геннадьевич) </t>
    </r>
    <r>
      <rPr>
        <vertAlign val="superscript"/>
        <sz val="13"/>
        <rFont val="Times New Roman"/>
        <family val="1"/>
        <charset val="204"/>
      </rPr>
      <t>17</t>
    </r>
  </si>
  <si>
    <r>
      <t xml:space="preserve">Структурные элементы, не входящие в направления (подпрограммы) </t>
    </r>
    <r>
      <rPr>
        <vertAlign val="superscript"/>
        <sz val="13"/>
        <rFont val="Times New Roman"/>
        <family val="1"/>
        <charset val="204"/>
      </rPr>
      <t>18</t>
    </r>
  </si>
  <si>
    <r>
      <t>Ответственный исполнитель / соисполнитель</t>
    </r>
    <r>
      <rPr>
        <vertAlign val="superscript"/>
        <sz val="13"/>
        <color theme="1"/>
        <rFont val="Times New Roman"/>
        <family val="1"/>
        <charset val="204"/>
      </rPr>
      <t>19</t>
    </r>
  </si>
  <si>
    <r>
      <t>Всего:</t>
    </r>
    <r>
      <rPr>
        <b/>
        <vertAlign val="superscript"/>
        <sz val="13"/>
        <color theme="1"/>
        <rFont val="Times New Roman"/>
        <family val="1"/>
        <charset val="204"/>
      </rPr>
      <t>21</t>
    </r>
  </si>
  <si>
    <t>1.1. Региональный проект «Педагоги и наставники» (всего), в том числе:</t>
  </si>
  <si>
    <r>
      <t>1. Направление (подпрограмма)</t>
    </r>
    <r>
      <rPr>
        <b/>
        <vertAlign val="superscript"/>
        <sz val="13"/>
        <color theme="1"/>
        <rFont val="Times New Roman"/>
        <family val="1"/>
        <charset val="204"/>
      </rPr>
      <t xml:space="preserve">20 </t>
    </r>
    <r>
      <rPr>
        <b/>
        <sz val="13"/>
        <color theme="1"/>
        <rFont val="Times New Roman"/>
        <family val="1"/>
        <charset val="204"/>
      </rPr>
      <t xml:space="preserve"> «Дошкольное, общее и дополнительное образование детей» всего, в том числе:</t>
    </r>
  </si>
  <si>
    <t>Департамент образования  Нефтеюганского района / Департамент культуры и спорта Нефтеюганского района</t>
  </si>
  <si>
    <t>1.2. Комплекс процессных мероприятий «Создание условий для реализации национальной системы профессионального роста педагогических работников, развитие наставничества, кадрового потенциала отрасли» (всего), в том числе:</t>
  </si>
  <si>
    <t>1.3. Комплекс процессных мероприятий «Развитие системы дополнительного образования. Формирование эффективной системы выявления, поддержки и развития способностей и талантов у детей и молодежи» (всего), в том числе:</t>
  </si>
  <si>
    <t>1.4. Комплекс процессных мероприятий «Обеспечение реализации общедоступного и бесплатного дошкольного, общего и дополнительного образования детей» (всего), в том числе:</t>
  </si>
  <si>
    <t>1.5. Комплекс процессных мероприятий «Организация отдыха и оздоровления детей» (всего), в том числе:</t>
  </si>
  <si>
    <t>2. Направление  (подпрограмма) «Ресурсное обеспечение в сфере образования» (всего), в том числе:</t>
  </si>
  <si>
    <t>2.1. Комплекс процессных мероприятий «Развитие инфраструктуры системы образования» (всего), в том числе:</t>
  </si>
  <si>
    <t>Комплекс процессных мероприятий «Развитие системы дополнительного образования. Формирование эффективной системы выявления, поддержки и развития способностей и талантов у детей и молодежи»</t>
  </si>
  <si>
    <t>Департамент образования  Нефтеюганского района / Департамент строительства и жилищно-коммунального комплекса Нефтеюганского района</t>
  </si>
  <si>
    <t>3.1. Комплекс процессных мероприятий «Обеспечение деятельности органов местного самоуправления Нефтеюганского района» (всего), в том числе:</t>
  </si>
  <si>
    <t>3. Структурные элементы, не входящие в направления (подпрограммы) (всего), в том числе:</t>
  </si>
  <si>
    <t>3.2. Комплекс процессных мероприятий «Финансовое обеспечение отдельных государственных полномочий» (всего), в том числе:</t>
  </si>
  <si>
    <r>
      <t>Тип документа</t>
    </r>
    <r>
      <rPr>
        <vertAlign val="superscript"/>
        <sz val="13"/>
        <color theme="1"/>
        <rFont val="Times New Roman"/>
        <family val="1"/>
        <charset val="204"/>
      </rPr>
      <t>22</t>
    </r>
  </si>
  <si>
    <r>
      <t>Вид документа</t>
    </r>
    <r>
      <rPr>
        <vertAlign val="superscript"/>
        <sz val="13"/>
        <color theme="1"/>
        <rFont val="Times New Roman"/>
        <family val="1"/>
        <charset val="204"/>
      </rPr>
      <t>23</t>
    </r>
  </si>
  <si>
    <r>
      <t>Наименование документа</t>
    </r>
    <r>
      <rPr>
        <vertAlign val="superscript"/>
        <sz val="13"/>
        <color theme="1"/>
        <rFont val="Times New Roman"/>
        <family val="1"/>
        <charset val="204"/>
      </rPr>
      <t>24</t>
    </r>
  </si>
  <si>
    <r>
      <t>Реквизиты</t>
    </r>
    <r>
      <rPr>
        <vertAlign val="superscript"/>
        <sz val="13"/>
        <color theme="1"/>
        <rFont val="Times New Roman"/>
        <family val="1"/>
        <charset val="204"/>
      </rPr>
      <t>25</t>
    </r>
  </si>
  <si>
    <r>
      <t>Разработчик</t>
    </r>
    <r>
      <rPr>
        <vertAlign val="superscript"/>
        <sz val="13"/>
        <color theme="1"/>
        <rFont val="Times New Roman"/>
        <family val="1"/>
        <charset val="204"/>
      </rPr>
      <t>26</t>
    </r>
  </si>
  <si>
    <r>
      <t>Гиперссылка на текст документа</t>
    </r>
    <r>
      <rPr>
        <vertAlign val="superscript"/>
        <sz val="13"/>
        <color theme="1"/>
        <rFont val="Times New Roman"/>
        <family val="1"/>
        <charset val="204"/>
      </rPr>
      <t>27</t>
    </r>
  </si>
  <si>
    <r>
      <t>II. Объекты, планируемые к созданию в период реализации муниципальной программы 2025- 2030 годов</t>
    </r>
    <r>
      <rPr>
        <vertAlign val="superscript"/>
        <sz val="13"/>
        <color theme="1"/>
        <rFont val="Times New Roman"/>
        <family val="1"/>
        <charset val="204"/>
      </rPr>
      <t>28</t>
    </r>
  </si>
  <si>
    <t>Муниципальное казенное учреждение «Управление капитального строительства и жильщно-коммунального комплекса Нефтеюганского района»</t>
  </si>
  <si>
    <t xml:space="preserve">Прямые инвестициии </t>
  </si>
  <si>
    <t>В период реализации программы 2029 - 2030</t>
  </si>
  <si>
    <t>Всего по разделу II</t>
  </si>
  <si>
    <t>Ответственный за реализацию: Департамент образования Нефтеюганского района</t>
  </si>
  <si>
    <t>Ответственный за реализацию: Департамент образования Нефтеюганского района /
Департамент культуры и спорта Нефтеюганского района</t>
  </si>
  <si>
    <t>Ответственный за реализацию: Департамент образования Нефтеюганского района / Департамент строительства и жилищно-коммунального комплекса Нефтеюганского района</t>
  </si>
  <si>
    <t>Департамент образования  Нефтеюганского района / Департамент культуры и спорта Нефтеюганского района, Департамент строительства и жилищно-коммунального комплекса Нефтеюганского района</t>
  </si>
  <si>
    <r>
      <t xml:space="preserve">В том числе по ответственным исполнителям / соисполнителям </t>
    </r>
    <r>
      <rPr>
        <b/>
        <vertAlign val="superscript"/>
        <sz val="13"/>
        <color theme="1"/>
        <rFont val="Times New Roman"/>
        <family val="1"/>
        <charset val="204"/>
      </rPr>
      <t>29</t>
    </r>
  </si>
  <si>
    <t>Средства поселений&lt;***&gt;</t>
  </si>
  <si>
    <r>
      <t xml:space="preserve">*указываются межбюджетные трансферты, переданные из бюджета Нефтеюганского района бюджетам городского и сельских поселений. Данные средства указаны справочно и не суммируются по строке "Всего".
** указывается при наличии.
*** средства поселений - отражаются средства бюджетов городского и сельских поселений, предусмотренные в муниципальных программах городского и сельских поселений на участие в государственных и муниципальных программах. Данные средства указаны справочно и не суммируются по строке "Всего".
**** указываются внебюджетные источники (средства, поступившие по соглашениям от депутатов Тюменской областной Думы, средства благотворительности (пожертвования), средства учреждений, получаемые от предпринимательской и иной приносящей доход деятельности, наказы избирателей).
</t>
    </r>
    <r>
      <rPr>
        <vertAlign val="superscript"/>
        <sz val="9"/>
        <rFont val="Times New Roman"/>
        <family val="1"/>
        <charset val="204"/>
      </rPr>
      <t>19</t>
    </r>
    <r>
      <rPr>
        <sz val="9"/>
        <rFont val="Times New Roman"/>
        <family val="1"/>
        <charset val="204"/>
      </rPr>
      <t xml:space="preserve">  Указывается наименование исполнительного органа минимальной власти Нефтеюганского района ответственного за реализацию структурного элемента.
</t>
    </r>
    <r>
      <rPr>
        <vertAlign val="superscript"/>
        <sz val="9"/>
        <rFont val="Times New Roman"/>
        <family val="1"/>
        <charset val="204"/>
      </rPr>
      <t>20</t>
    </r>
    <r>
      <rPr>
        <sz val="9"/>
        <rFont val="Times New Roman"/>
        <family val="1"/>
        <charset val="204"/>
      </rPr>
      <t xml:space="preserve"> Здесь и далее указывается наименование типа структурного элемента муниципальной программы.
</t>
    </r>
    <r>
      <rPr>
        <vertAlign val="superscript"/>
        <sz val="9"/>
        <rFont val="Times New Roman"/>
        <family val="1"/>
        <charset val="204"/>
      </rPr>
      <t>21</t>
    </r>
    <r>
      <rPr>
        <sz val="9"/>
        <rFont val="Times New Roman"/>
        <family val="1"/>
        <charset val="204"/>
      </rPr>
      <t xml:space="preserve"> Указывается в случае, если в реализации структурного элемента учувствуют соисполнители, в случае отсутствия соисполнителей структурного элемента данная строка не предусматривается. 
</t>
    </r>
    <r>
      <rPr>
        <vertAlign val="superscript"/>
        <sz val="8"/>
        <rFont val="Times New Roman"/>
        <family val="1"/>
        <charset val="204"/>
      </rPr>
      <t>29</t>
    </r>
    <r>
      <rPr>
        <sz val="9"/>
        <rFont val="Times New Roman"/>
        <family val="1"/>
        <charset val="204"/>
      </rPr>
      <t xml:space="preserve"> Заполняется в случае наличия в муниципальной программе соисполнителей. </t>
    </r>
  </si>
  <si>
    <t>Паспорт муниципальной программы</t>
  </si>
  <si>
    <t>Постановление администрации Нефтеюганского района</t>
  </si>
  <si>
    <t>«О муниципальной программе Нефтеюганского района «Образование 21 века»</t>
  </si>
  <si>
    <t>Порядок предоставления денежного поощрения победителям и призерам конкурсов профессионального мастерства педагогов</t>
  </si>
  <si>
    <t>от 02.11.2024 № 1868-па-нпа</t>
  </si>
  <si>
    <t>https://nefteyuganskij-r86.gosweb.gosuslugi.ru/deyatelnost/proekty-i-programmy/mp-na-2025-2026-gody-i-na-period-do-2030-goda/1-mp-obrazovanie-21-veka-2025-2026/</t>
  </si>
  <si>
    <t>«О внесении изменений в посновление администрации Нефтеюганского района от 02.11.2024 «1868-па-нпа «О муниципальной программе Нефтеюганского района «Образование 21 века»</t>
  </si>
  <si>
    <t>от 24.12.2024 № 2372-па-нпа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</si>
</sst>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64" formatCode="_-* #,##0.00_р_._-;\-* #,##0.00_р_._-;_-* &quot;-&quot;??_р_._-;_-@_-"/>
    <numFmt numFmtId="165" formatCode="#,##0.00000"/>
    <numFmt numFmtId="166" formatCode="0.0"/>
    <numFmt numFmtId="167" formatCode="0.00000"/>
    <numFmt numFmtId="168" formatCode="#,##0.00000_ ;\-#,##0.00000\ "/>
    <numFmt numFmtId="169" formatCode="#,##0.000000_ ;\-#,##0.000000\ "/>
    <numFmt numFmtId="170" formatCode="_-* #,##0.00000_р_._-;\-* #,##0.00000_р_._-;_-* &quot;-&quot;??_р_._-;_-@_-"/>
    <numFmt numFmtId="171" formatCode="_-* #,##0.00\ _₽_-;\-* #,##0.00\ _₽_-;_-* &quot;-&quot;??\ _₽_-;_-@_-"/>
    <numFmt numFmtId="172" formatCode="_-* #,##0.00000\ _₽_-;\-* #,##0.00000\ _₽_-;_-* &quot;-&quot;?????\ _₽_-;_-@_-"/>
  </numFmts>
  <fonts count="22" x14ac:knownFonts="1">
    <font>
      <sz val="11"/>
      <color theme="1"/>
      <name val="Calibri"/>
      <family val="2"/>
      <scheme val="minor"/>
    </font>
    <font>
      <b/>
      <sz val="13"/>
      <color theme="1"/>
      <name val="Times New Roman"/>
      <family val="1"/>
      <charset val="204"/>
    </font>
    <font>
      <u/>
      <sz val="11"/>
      <color theme="10"/>
      <name val="Calibri"/>
      <family val="2"/>
      <scheme val="minor"/>
    </font>
    <font>
      <sz val="13"/>
      <color theme="1"/>
      <name val="Times New Roman"/>
      <family val="1"/>
      <charset val="204"/>
    </font>
    <font>
      <sz val="13"/>
      <name val="Times New Roman"/>
      <family val="1"/>
      <charset val="204"/>
    </font>
    <font>
      <u/>
      <sz val="13"/>
      <color theme="10"/>
      <name val="Times New Roman"/>
      <family val="1"/>
      <charset val="204"/>
    </font>
    <font>
      <sz val="10"/>
      <name val="Arial"/>
      <family val="2"/>
      <charset val="204"/>
    </font>
    <font>
      <sz val="9"/>
      <name val="Times New Roman"/>
      <family val="1"/>
      <charset val="204"/>
    </font>
    <font>
      <vertAlign val="superscript"/>
      <sz val="9"/>
      <name val="Times New Roman"/>
      <family val="1"/>
      <charset val="204"/>
    </font>
    <font>
      <sz val="9"/>
      <color theme="1"/>
      <name val="Times New Roman"/>
      <family val="1"/>
      <charset val="204"/>
    </font>
    <font>
      <vertAlign val="superscript"/>
      <sz val="9"/>
      <color theme="1"/>
      <name val="Times New Roman"/>
      <family val="1"/>
      <charset val="204"/>
    </font>
    <font>
      <vertAlign val="superscript"/>
      <sz val="13"/>
      <name val="Times New Roman"/>
      <family val="1"/>
      <charset val="204"/>
    </font>
    <font>
      <sz val="13"/>
      <color rgb="FFFF0000"/>
      <name val="Times New Roman"/>
      <family val="1"/>
      <charset val="204"/>
    </font>
    <font>
      <u/>
      <sz val="13"/>
      <name val="Times New Roman"/>
      <family val="1"/>
      <charset val="204"/>
    </font>
    <font>
      <vertAlign val="superscript"/>
      <sz val="13"/>
      <color theme="1"/>
      <name val="Times New Roman"/>
      <family val="1"/>
      <charset val="204"/>
    </font>
    <font>
      <b/>
      <vertAlign val="superscript"/>
      <sz val="13"/>
      <color theme="1"/>
      <name val="Times New Roman"/>
      <family val="1"/>
      <charset val="204"/>
    </font>
    <font>
      <b/>
      <i/>
      <sz val="13"/>
      <color theme="1"/>
      <name val="Times New Roman"/>
      <family val="1"/>
      <charset val="204"/>
    </font>
    <font>
      <sz val="9"/>
      <color indexed="81"/>
      <name val="Tahoma"/>
      <family val="2"/>
      <charset val="204"/>
    </font>
    <font>
      <b/>
      <sz val="9"/>
      <color indexed="81"/>
      <name val="Tahoma"/>
      <family val="2"/>
      <charset val="204"/>
    </font>
    <font>
      <vertAlign val="superscript"/>
      <sz val="8"/>
      <name val="Times New Roman"/>
      <family val="1"/>
      <charset val="204"/>
    </font>
    <font>
      <sz val="10"/>
      <color theme="1"/>
      <name val="Times New Roman"/>
      <family val="1"/>
      <charset val="204"/>
    </font>
    <font>
      <u/>
      <sz val="10"/>
      <name val="Calibri"/>
      <family val="2"/>
      <scheme val="minor"/>
    </font>
  </fonts>
  <fills count="3">
    <fill>
      <patternFill patternType="none"/>
    </fill>
    <fill>
      <patternFill patternType="gray125"/>
    </fill>
    <fill>
      <patternFill patternType="solid">
        <fgColor theme="0"/>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s>
  <cellStyleXfs count="3">
    <xf numFmtId="0" fontId="0" fillId="0" borderId="0"/>
    <xf numFmtId="0" fontId="2" fillId="0" borderId="0" applyNumberFormat="0" applyFill="0" applyBorder="0" applyAlignment="0" applyProtection="0"/>
    <xf numFmtId="0" fontId="6" fillId="0" borderId="0"/>
  </cellStyleXfs>
  <cellXfs count="184">
    <xf numFmtId="0" fontId="0" fillId="0" borderId="0" xfId="0"/>
    <xf numFmtId="0" fontId="2" fillId="0" borderId="0" xfId="1" applyAlignment="1">
      <alignment vertical="center"/>
    </xf>
    <xf numFmtId="0" fontId="3" fillId="0" borderId="1" xfId="0" applyFont="1" applyBorder="1" applyAlignment="1">
      <alignment horizontal="justify" vertical="center" wrapText="1"/>
    </xf>
    <xf numFmtId="0" fontId="3" fillId="0" borderId="1" xfId="0" applyFont="1" applyBorder="1" applyAlignment="1">
      <alignment horizontal="center" vertical="center" wrapText="1"/>
    </xf>
    <xf numFmtId="0" fontId="3" fillId="0" borderId="0" xfId="0" applyFont="1"/>
    <xf numFmtId="0" fontId="3" fillId="0" borderId="2" xfId="0" applyFont="1" applyBorder="1" applyAlignment="1">
      <alignment horizontal="center" vertical="center" wrapText="1"/>
    </xf>
    <xf numFmtId="49" fontId="3" fillId="0" borderId="1" xfId="0" applyNumberFormat="1" applyFont="1" applyBorder="1" applyAlignment="1">
      <alignment horizontal="center" vertical="center" wrapText="1"/>
    </xf>
    <xf numFmtId="0" fontId="3" fillId="0" borderId="2" xfId="0" applyFont="1" applyBorder="1" applyAlignment="1">
      <alignment vertical="center" wrapText="1"/>
    </xf>
    <xf numFmtId="0" fontId="3" fillId="0" borderId="1" xfId="0" applyFont="1" applyBorder="1" applyAlignment="1">
      <alignment horizontal="center" vertical="center" wrapText="1"/>
    </xf>
    <xf numFmtId="0" fontId="4" fillId="0" borderId="1" xfId="1" applyFont="1" applyBorder="1" applyAlignment="1">
      <alignment horizontal="center" vertical="center" wrapText="1"/>
    </xf>
    <xf numFmtId="0" fontId="3" fillId="0" borderId="1" xfId="0" applyFont="1" applyBorder="1" applyAlignment="1">
      <alignment horizontal="center" vertical="center" wrapText="1"/>
    </xf>
    <xf numFmtId="0" fontId="4" fillId="0" borderId="0" xfId="0" applyFont="1"/>
    <xf numFmtId="0" fontId="4" fillId="0" borderId="1" xfId="0" applyFont="1" applyBorder="1" applyAlignment="1">
      <alignment horizontal="center" vertical="center"/>
    </xf>
    <xf numFmtId="0" fontId="4" fillId="0" borderId="1" xfId="0" applyFont="1" applyBorder="1" applyAlignment="1">
      <alignment horizontal="center" vertical="center" wrapText="1"/>
    </xf>
    <xf numFmtId="0" fontId="4" fillId="0" borderId="1" xfId="0" applyFont="1" applyBorder="1" applyAlignment="1">
      <alignment horizontal="left" vertical="center" wrapText="1"/>
    </xf>
    <xf numFmtId="0" fontId="4" fillId="0" borderId="1" xfId="0" applyFont="1" applyFill="1" applyBorder="1" applyAlignment="1">
      <alignment horizontal="center" vertical="center" wrapText="1"/>
    </xf>
    <xf numFmtId="0" fontId="4" fillId="0" borderId="1" xfId="0" applyFont="1" applyFill="1" applyBorder="1" applyAlignment="1">
      <alignment horizontal="left" vertical="center" wrapText="1"/>
    </xf>
    <xf numFmtId="0" fontId="4" fillId="0" borderId="1" xfId="0" applyFont="1" applyFill="1" applyBorder="1" applyAlignment="1">
      <alignment horizontal="justify" vertical="center" wrapText="1"/>
    </xf>
    <xf numFmtId="0" fontId="4" fillId="0" borderId="0" xfId="0" applyFont="1" applyFill="1"/>
    <xf numFmtId="0" fontId="12" fillId="0" borderId="0" xfId="0" applyFont="1" applyFill="1"/>
    <xf numFmtId="166" fontId="4" fillId="0" borderId="1" xfId="0" applyNumberFormat="1" applyFont="1" applyBorder="1" applyAlignment="1">
      <alignment horizontal="center" vertical="center" wrapText="1"/>
    </xf>
    <xf numFmtId="0" fontId="4" fillId="0" borderId="0" xfId="0" applyFont="1" applyAlignment="1">
      <alignment horizontal="center"/>
    </xf>
    <xf numFmtId="0" fontId="7" fillId="0" borderId="0" xfId="0" applyFont="1"/>
    <xf numFmtId="0" fontId="4" fillId="0" borderId="2" xfId="0" applyFont="1" applyFill="1" applyBorder="1" applyAlignment="1">
      <alignment horizontal="center" vertical="center" wrapText="1"/>
    </xf>
    <xf numFmtId="0" fontId="4" fillId="0" borderId="1" xfId="1" applyFont="1" applyFill="1" applyBorder="1" applyAlignment="1">
      <alignment horizontal="center" vertical="center" wrapText="1"/>
    </xf>
    <xf numFmtId="0" fontId="4" fillId="0" borderId="4" xfId="0" applyFont="1" applyFill="1" applyBorder="1" applyAlignment="1">
      <alignment horizontal="center" vertical="center" wrapText="1"/>
    </xf>
    <xf numFmtId="166" fontId="4" fillId="0" borderId="1" xfId="0" applyNumberFormat="1" applyFont="1" applyFill="1" applyBorder="1" applyAlignment="1">
      <alignment horizontal="center" vertical="center" wrapText="1"/>
    </xf>
    <xf numFmtId="0" fontId="13" fillId="0" borderId="0" xfId="1" applyFont="1" applyFill="1" applyAlignment="1">
      <alignment vertical="center"/>
    </xf>
    <xf numFmtId="0" fontId="7" fillId="0" borderId="0" xfId="0" applyFont="1" applyFill="1"/>
    <xf numFmtId="49" fontId="4" fillId="0" borderId="1" xfId="0" applyNumberFormat="1" applyFont="1" applyBorder="1" applyAlignment="1">
      <alignment horizontal="center" vertical="center" wrapText="1"/>
    </xf>
    <xf numFmtId="0" fontId="4" fillId="0" borderId="1" xfId="0" applyFont="1" applyBorder="1" applyAlignment="1">
      <alignment horizontal="left" vertical="top" wrapText="1"/>
    </xf>
    <xf numFmtId="49" fontId="4" fillId="0" borderId="0" xfId="0" applyNumberFormat="1" applyFont="1" applyBorder="1" applyAlignment="1">
      <alignment horizontal="center" vertical="center" wrapText="1"/>
    </xf>
    <xf numFmtId="49" fontId="4" fillId="0" borderId="4" xfId="0" applyNumberFormat="1" applyFont="1" applyBorder="1" applyAlignment="1">
      <alignment horizontal="center" vertical="center" wrapText="1"/>
    </xf>
    <xf numFmtId="49" fontId="4" fillId="0" borderId="10" xfId="0" applyNumberFormat="1" applyFont="1" applyBorder="1" applyAlignment="1">
      <alignment horizontal="center" vertical="center" wrapText="1"/>
    </xf>
    <xf numFmtId="0" fontId="3" fillId="0" borderId="0" xfId="0" applyFont="1" applyAlignment="1">
      <alignment horizontal="center"/>
    </xf>
    <xf numFmtId="164" fontId="4" fillId="0" borderId="5" xfId="2" applyNumberFormat="1" applyFont="1" applyBorder="1" applyAlignment="1">
      <alignment horizontal="center" vertical="center" wrapText="1"/>
    </xf>
    <xf numFmtId="0" fontId="3" fillId="0" borderId="0" xfId="0" applyFont="1" applyAlignment="1">
      <alignment horizontal="center" vertical="center" wrapText="1"/>
    </xf>
    <xf numFmtId="0" fontId="3" fillId="0" borderId="1" xfId="0" applyFont="1" applyBorder="1" applyAlignment="1">
      <alignment horizontal="center" vertical="center"/>
    </xf>
    <xf numFmtId="0" fontId="3" fillId="0" borderId="0" xfId="0" applyFont="1" applyAlignment="1">
      <alignment horizontal="center" vertical="center"/>
    </xf>
    <xf numFmtId="165" fontId="1" fillId="0" borderId="1" xfId="0" applyNumberFormat="1" applyFont="1" applyBorder="1" applyAlignment="1">
      <alignment horizontal="right" vertical="center"/>
    </xf>
    <xf numFmtId="0" fontId="1" fillId="0" borderId="0" xfId="0" applyFont="1"/>
    <xf numFmtId="164" fontId="3" fillId="0" borderId="1" xfId="0" applyNumberFormat="1" applyFont="1" applyBorder="1" applyAlignment="1">
      <alignment horizontal="right" vertical="center"/>
    </xf>
    <xf numFmtId="168" fontId="3" fillId="0" borderId="1" xfId="0" applyNumberFormat="1" applyFont="1" applyBorder="1" applyAlignment="1">
      <alignment horizontal="right" vertical="center"/>
    </xf>
    <xf numFmtId="0" fontId="16" fillId="0" borderId="0" xfId="0" applyFont="1"/>
    <xf numFmtId="164" fontId="1" fillId="0" borderId="1" xfId="0" applyNumberFormat="1" applyFont="1" applyBorder="1" applyAlignment="1">
      <alignment horizontal="right" vertical="center"/>
    </xf>
    <xf numFmtId="165" fontId="3" fillId="0" borderId="1" xfId="0" applyNumberFormat="1" applyFont="1" applyBorder="1" applyAlignment="1">
      <alignment horizontal="right" vertical="center"/>
    </xf>
    <xf numFmtId="165" fontId="1" fillId="0" borderId="1" xfId="0" applyNumberFormat="1" applyFont="1" applyFill="1" applyBorder="1" applyAlignment="1">
      <alignment horizontal="right" vertical="center"/>
    </xf>
    <xf numFmtId="0" fontId="16" fillId="0" borderId="0" xfId="0" applyFont="1" applyFill="1"/>
    <xf numFmtId="164" fontId="3" fillId="0" borderId="1" xfId="0" applyNumberFormat="1" applyFont="1" applyFill="1" applyBorder="1" applyAlignment="1">
      <alignment horizontal="right" vertical="center"/>
    </xf>
    <xf numFmtId="168" fontId="3" fillId="0" borderId="1" xfId="0" applyNumberFormat="1" applyFont="1" applyFill="1" applyBorder="1" applyAlignment="1">
      <alignment horizontal="right" vertical="center"/>
    </xf>
    <xf numFmtId="165" fontId="3" fillId="0" borderId="1" xfId="0" applyNumberFormat="1" applyFont="1" applyFill="1" applyBorder="1" applyAlignment="1">
      <alignment horizontal="right" vertical="center"/>
    </xf>
    <xf numFmtId="0" fontId="1" fillId="0" borderId="1" xfId="0" applyFont="1" applyBorder="1" applyAlignment="1">
      <alignment vertical="center" wrapText="1"/>
    </xf>
    <xf numFmtId="0" fontId="3" fillId="0" borderId="1" xfId="0" applyFont="1" applyBorder="1" applyAlignment="1">
      <alignment vertical="center" wrapText="1"/>
    </xf>
    <xf numFmtId="168" fontId="1" fillId="0" borderId="2" xfId="0" applyNumberFormat="1" applyFont="1" applyBorder="1" applyAlignment="1">
      <alignment horizontal="right" vertical="center"/>
    </xf>
    <xf numFmtId="164" fontId="3" fillId="0" borderId="2" xfId="0" applyNumberFormat="1" applyFont="1" applyBorder="1" applyAlignment="1">
      <alignment horizontal="right" vertical="center"/>
    </xf>
    <xf numFmtId="168" fontId="3" fillId="0" borderId="2" xfId="0" applyNumberFormat="1" applyFont="1" applyBorder="1" applyAlignment="1">
      <alignment horizontal="right" vertical="center"/>
    </xf>
    <xf numFmtId="0" fontId="3" fillId="2" borderId="0" xfId="0" applyFont="1" applyFill="1"/>
    <xf numFmtId="0" fontId="3" fillId="2" borderId="0" xfId="0" applyFont="1" applyFill="1" applyAlignment="1">
      <alignment horizontal="center"/>
    </xf>
    <xf numFmtId="165" fontId="3" fillId="2" borderId="0" xfId="0" applyNumberFormat="1" applyFont="1" applyFill="1"/>
    <xf numFmtId="0" fontId="4" fillId="0" borderId="0" xfId="2" applyFont="1" applyAlignment="1">
      <alignment horizontal="center"/>
    </xf>
    <xf numFmtId="0" fontId="9" fillId="0" borderId="0" xfId="0" applyFont="1"/>
    <xf numFmtId="0" fontId="1" fillId="0" borderId="1" xfId="0" applyFont="1" applyFill="1" applyBorder="1" applyAlignment="1">
      <alignment horizontal="left" vertical="center" wrapText="1"/>
    </xf>
    <xf numFmtId="0" fontId="1" fillId="0" borderId="1" xfId="0" applyFont="1" applyBorder="1" applyAlignment="1">
      <alignment horizontal="left" vertical="center" wrapText="1"/>
    </xf>
    <xf numFmtId="0" fontId="3" fillId="0" borderId="1" xfId="0" applyFont="1" applyBorder="1" applyAlignment="1">
      <alignment horizontal="left" vertical="center"/>
    </xf>
    <xf numFmtId="0" fontId="3" fillId="0" borderId="1" xfId="0" applyFont="1" applyBorder="1" applyAlignment="1">
      <alignment horizontal="left" vertical="center" wrapText="1"/>
    </xf>
    <xf numFmtId="0" fontId="1" fillId="0" borderId="1" xfId="0" applyFont="1" applyBorder="1" applyAlignment="1">
      <alignment horizontal="left" vertical="center"/>
    </xf>
    <xf numFmtId="0" fontId="3" fillId="0" borderId="1" xfId="0" applyFont="1" applyFill="1" applyBorder="1" applyAlignment="1">
      <alignment horizontal="left" vertical="center"/>
    </xf>
    <xf numFmtId="0" fontId="3" fillId="0" borderId="1" xfId="0" applyFont="1" applyFill="1" applyBorder="1" applyAlignment="1">
      <alignment horizontal="left" vertical="center" wrapText="1"/>
    </xf>
    <xf numFmtId="0" fontId="3" fillId="0" borderId="2" xfId="0" applyFont="1" applyBorder="1" applyAlignment="1">
      <alignment horizontal="left" vertical="center"/>
    </xf>
    <xf numFmtId="169" fontId="3" fillId="0" borderId="1" xfId="0" applyNumberFormat="1" applyFont="1" applyBorder="1" applyAlignment="1">
      <alignment horizontal="right" vertical="center"/>
    </xf>
    <xf numFmtId="170" fontId="3" fillId="0" borderId="2" xfId="0" applyNumberFormat="1" applyFont="1" applyBorder="1" applyAlignment="1">
      <alignment horizontal="right" vertical="center"/>
    </xf>
    <xf numFmtId="0" fontId="3" fillId="0" borderId="0" xfId="0" applyFont="1" applyAlignment="1">
      <alignment wrapText="1"/>
    </xf>
    <xf numFmtId="0" fontId="3" fillId="0" borderId="1" xfId="0" applyFont="1" applyBorder="1" applyAlignment="1">
      <alignment horizontal="center"/>
    </xf>
    <xf numFmtId="0" fontId="3" fillId="0" borderId="1" xfId="0" applyFont="1" applyBorder="1"/>
    <xf numFmtId="0" fontId="3" fillId="0" borderId="0" xfId="0" applyFont="1" applyAlignment="1">
      <alignment horizontal="right" vertical="center"/>
    </xf>
    <xf numFmtId="0" fontId="3" fillId="0" borderId="0" xfId="0" applyFont="1" applyAlignment="1">
      <alignment vertical="center"/>
    </xf>
    <xf numFmtId="164" fontId="3" fillId="0" borderId="1" xfId="0" applyNumberFormat="1" applyFont="1" applyBorder="1" applyAlignment="1">
      <alignment vertical="center" wrapText="1"/>
    </xf>
    <xf numFmtId="167" fontId="3" fillId="0" borderId="1" xfId="0" applyNumberFormat="1" applyFont="1" applyBorder="1" applyAlignment="1">
      <alignment vertical="center" wrapText="1"/>
    </xf>
    <xf numFmtId="164" fontId="1" fillId="0" borderId="1" xfId="0" applyNumberFormat="1" applyFont="1" applyBorder="1" applyAlignment="1">
      <alignment vertical="center" wrapText="1"/>
    </xf>
    <xf numFmtId="172" fontId="3" fillId="0" borderId="1" xfId="0" applyNumberFormat="1" applyFont="1" applyBorder="1" applyAlignment="1">
      <alignment vertical="center" wrapText="1"/>
    </xf>
    <xf numFmtId="172" fontId="3" fillId="0" borderId="1" xfId="0" applyNumberFormat="1" applyFont="1" applyBorder="1" applyAlignment="1">
      <alignment horizontal="left" vertical="center" wrapText="1"/>
    </xf>
    <xf numFmtId="0" fontId="1" fillId="0" borderId="1" xfId="0" applyFont="1" applyBorder="1" applyAlignment="1">
      <alignment vertical="center" wrapText="1"/>
    </xf>
    <xf numFmtId="0" fontId="4" fillId="2" borderId="1" xfId="0" applyFont="1" applyFill="1" applyBorder="1" applyAlignment="1">
      <alignment horizontal="center" vertical="center" wrapText="1"/>
    </xf>
    <xf numFmtId="0" fontId="3" fillId="2" borderId="1" xfId="0" applyFont="1" applyFill="1" applyBorder="1" applyAlignment="1">
      <alignment horizontal="left" vertical="center"/>
    </xf>
    <xf numFmtId="0" fontId="16" fillId="2" borderId="0" xfId="0" applyFont="1" applyFill="1"/>
    <xf numFmtId="0" fontId="3" fillId="2" borderId="1" xfId="0" applyFont="1" applyFill="1" applyBorder="1" applyAlignment="1">
      <alignment horizontal="left" vertical="center" wrapText="1"/>
    </xf>
    <xf numFmtId="0" fontId="1" fillId="2" borderId="1" xfId="0" applyFont="1" applyFill="1" applyBorder="1" applyAlignment="1">
      <alignment vertical="center" wrapText="1"/>
    </xf>
    <xf numFmtId="0" fontId="3" fillId="2" borderId="1" xfId="0" applyFont="1" applyFill="1" applyBorder="1" applyAlignment="1">
      <alignment vertical="center" wrapText="1"/>
    </xf>
    <xf numFmtId="0" fontId="3" fillId="2" borderId="2" xfId="0" applyFont="1" applyFill="1" applyBorder="1" applyAlignment="1">
      <alignment vertical="center" wrapText="1"/>
    </xf>
    <xf numFmtId="172" fontId="1" fillId="2" borderId="1" xfId="0" applyNumberFormat="1" applyFont="1" applyFill="1" applyBorder="1" applyAlignment="1">
      <alignment horizontal="center" vertical="center" wrapText="1"/>
    </xf>
    <xf numFmtId="170" fontId="3" fillId="0" borderId="1" xfId="0" applyNumberFormat="1" applyFont="1" applyBorder="1" applyAlignment="1">
      <alignment horizontal="right" vertical="center"/>
    </xf>
    <xf numFmtId="168" fontId="1" fillId="0" borderId="1" xfId="0" applyNumberFormat="1" applyFont="1" applyBorder="1" applyAlignment="1">
      <alignment horizontal="right" vertical="center"/>
    </xf>
    <xf numFmtId="168" fontId="3" fillId="2" borderId="1" xfId="0" applyNumberFormat="1" applyFont="1" applyFill="1" applyBorder="1" applyAlignment="1">
      <alignment horizontal="right" vertical="center"/>
    </xf>
    <xf numFmtId="0" fontId="1" fillId="2" borderId="0" xfId="0" applyFont="1" applyFill="1"/>
    <xf numFmtId="0" fontId="1" fillId="2" borderId="1" xfId="0" applyFont="1" applyFill="1" applyBorder="1" applyAlignment="1">
      <alignment horizontal="left" vertical="center"/>
    </xf>
    <xf numFmtId="168" fontId="1" fillId="2" borderId="1" xfId="0" applyNumberFormat="1" applyFont="1" applyFill="1" applyBorder="1" applyAlignment="1">
      <alignment horizontal="right" vertical="center"/>
    </xf>
    <xf numFmtId="170" fontId="3" fillId="2" borderId="1" xfId="0" applyNumberFormat="1" applyFont="1" applyFill="1" applyBorder="1" applyAlignment="1">
      <alignment horizontal="right" vertical="center"/>
    </xf>
    <xf numFmtId="0" fontId="20" fillId="0" borderId="1" xfId="0" applyFont="1" applyBorder="1" applyAlignment="1">
      <alignment horizontal="center" vertical="center" wrapText="1"/>
    </xf>
    <xf numFmtId="0" fontId="3" fillId="0" borderId="2" xfId="0" applyFont="1" applyBorder="1" applyAlignment="1">
      <alignment vertical="center" wrapText="1"/>
    </xf>
    <xf numFmtId="0" fontId="1" fillId="0" borderId="0" xfId="0" applyFont="1" applyAlignment="1">
      <alignment horizontal="center"/>
    </xf>
    <xf numFmtId="0" fontId="3" fillId="0" borderId="2" xfId="0" applyFont="1" applyBorder="1" applyAlignment="1">
      <alignment horizontal="center" vertical="center" wrapText="1"/>
    </xf>
    <xf numFmtId="0" fontId="3" fillId="0" borderId="4" xfId="0" applyFont="1" applyBorder="1" applyAlignment="1">
      <alignment horizontal="center" vertical="center" wrapText="1"/>
    </xf>
    <xf numFmtId="0" fontId="3" fillId="0" borderId="1" xfId="0" applyFont="1" applyBorder="1" applyAlignment="1">
      <alignment horizontal="center" vertical="center" wrapText="1"/>
    </xf>
    <xf numFmtId="0" fontId="4" fillId="0" borderId="1"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0" applyFont="1" applyAlignment="1">
      <alignment horizontal="left" vertical="top" wrapText="1"/>
    </xf>
    <xf numFmtId="0" fontId="4" fillId="0" borderId="2" xfId="0" applyFont="1" applyBorder="1" applyAlignment="1">
      <alignment horizontal="center" vertical="center" wrapText="1"/>
    </xf>
    <xf numFmtId="0" fontId="4" fillId="0" borderId="4" xfId="0" applyFont="1" applyBorder="1" applyAlignment="1">
      <alignment horizontal="center" vertical="center" wrapText="1"/>
    </xf>
    <xf numFmtId="0" fontId="4" fillId="0" borderId="2" xfId="0" applyFont="1" applyBorder="1" applyAlignment="1">
      <alignment horizontal="left" vertical="center" wrapText="1"/>
    </xf>
    <xf numFmtId="0" fontId="4" fillId="0" borderId="4" xfId="0" applyFont="1" applyBorder="1" applyAlignment="1">
      <alignment horizontal="left" vertical="center" wrapText="1"/>
    </xf>
    <xf numFmtId="0" fontId="4" fillId="0" borderId="1" xfId="0" applyFont="1" applyBorder="1" applyAlignment="1">
      <alignment horizontal="center" wrapText="1"/>
    </xf>
    <xf numFmtId="0" fontId="4" fillId="0" borderId="0" xfId="0" applyFont="1" applyAlignment="1">
      <alignment horizontal="center" vertical="center"/>
    </xf>
    <xf numFmtId="0" fontId="4" fillId="0" borderId="3" xfId="0" applyFont="1" applyBorder="1" applyAlignment="1">
      <alignment horizontal="center" vertical="center"/>
    </xf>
    <xf numFmtId="0" fontId="4" fillId="0" borderId="1" xfId="0" applyFont="1" applyBorder="1" applyAlignment="1">
      <alignment horizontal="center" vertical="center" wrapText="1"/>
    </xf>
    <xf numFmtId="0" fontId="4" fillId="0" borderId="1" xfId="0" applyFont="1" applyBorder="1" applyAlignment="1">
      <alignment horizontal="center" vertical="center"/>
    </xf>
    <xf numFmtId="0" fontId="7" fillId="0" borderId="0" xfId="1" applyFont="1" applyFill="1" applyAlignment="1">
      <alignment horizontal="left" vertical="center" wrapText="1"/>
    </xf>
    <xf numFmtId="0" fontId="7" fillId="0" borderId="0" xfId="1" applyFont="1" applyFill="1" applyAlignment="1">
      <alignment horizontal="left" vertical="center"/>
    </xf>
    <xf numFmtId="0" fontId="4" fillId="0" borderId="1" xfId="0" applyFont="1" applyFill="1" applyBorder="1" applyAlignment="1">
      <alignment horizontal="center" wrapText="1"/>
    </xf>
    <xf numFmtId="0" fontId="4" fillId="0" borderId="0" xfId="0" applyFont="1" applyFill="1" applyAlignment="1">
      <alignment horizontal="center"/>
    </xf>
    <xf numFmtId="0" fontId="4" fillId="0" borderId="2"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1" xfId="1" applyFont="1" applyFill="1" applyBorder="1" applyAlignment="1">
      <alignment horizontal="center" vertical="center" wrapText="1"/>
    </xf>
    <xf numFmtId="0" fontId="7" fillId="0" borderId="0" xfId="0" applyFont="1" applyAlignment="1">
      <alignment wrapText="1"/>
    </xf>
    <xf numFmtId="0" fontId="7" fillId="0" borderId="0" xfId="0" applyFont="1" applyAlignment="1"/>
    <xf numFmtId="49" fontId="4" fillId="0" borderId="9" xfId="0" applyNumberFormat="1" applyFont="1" applyBorder="1" applyAlignment="1">
      <alignment horizontal="center" vertical="center" wrapText="1"/>
    </xf>
    <xf numFmtId="49" fontId="4" fillId="0" borderId="10" xfId="0" applyNumberFormat="1" applyFont="1" applyBorder="1" applyAlignment="1">
      <alignment horizontal="center" vertical="center" wrapText="1"/>
    </xf>
    <xf numFmtId="0" fontId="4" fillId="0" borderId="6" xfId="0" applyFont="1" applyBorder="1" applyAlignment="1">
      <alignment horizontal="center" vertical="center" wrapText="1"/>
    </xf>
    <xf numFmtId="0" fontId="4" fillId="0" borderId="7" xfId="0" applyFont="1" applyBorder="1" applyAlignment="1">
      <alignment horizontal="center" vertical="center" wrapText="1"/>
    </xf>
    <xf numFmtId="0" fontId="4" fillId="0" borderId="8" xfId="0" applyFont="1" applyBorder="1" applyAlignment="1">
      <alignment horizontal="center" vertical="center" wrapText="1"/>
    </xf>
    <xf numFmtId="0" fontId="4" fillId="0" borderId="5" xfId="0" applyFont="1" applyBorder="1" applyAlignment="1">
      <alignment horizontal="left" vertical="center" wrapText="1"/>
    </xf>
    <xf numFmtId="0" fontId="4" fillId="0" borderId="0" xfId="0" applyFont="1" applyAlignment="1">
      <alignment horizontal="center"/>
    </xf>
    <xf numFmtId="0" fontId="3" fillId="0" borderId="0" xfId="0" applyFont="1" applyAlignment="1" applyProtection="1">
      <alignment horizontal="center"/>
      <protection locked="0"/>
    </xf>
    <xf numFmtId="164" fontId="4" fillId="0" borderId="2" xfId="2" applyNumberFormat="1" applyFont="1" applyBorder="1" applyAlignment="1">
      <alignment horizontal="center" vertical="center" wrapText="1"/>
    </xf>
    <xf numFmtId="164" fontId="4" fillId="0" borderId="5" xfId="2" applyNumberFormat="1" applyFont="1" applyBorder="1" applyAlignment="1">
      <alignment horizontal="center" vertical="center" wrapText="1"/>
    </xf>
    <xf numFmtId="164" fontId="4" fillId="0" borderId="4" xfId="2" applyNumberFormat="1" applyFont="1" applyBorder="1" applyAlignment="1">
      <alignment horizontal="center" vertical="center" wrapText="1"/>
    </xf>
    <xf numFmtId="49" fontId="4" fillId="0" borderId="2" xfId="2" applyNumberFormat="1" applyFont="1" applyBorder="1" applyAlignment="1">
      <alignment horizontal="center" vertical="center" wrapText="1"/>
    </xf>
    <xf numFmtId="49" fontId="4" fillId="0" borderId="5" xfId="2" applyNumberFormat="1" applyFont="1" applyBorder="1" applyAlignment="1">
      <alignment horizontal="center" vertical="center" wrapText="1"/>
    </xf>
    <xf numFmtId="49" fontId="4" fillId="0" borderId="4" xfId="2" applyNumberFormat="1" applyFont="1" applyBorder="1" applyAlignment="1">
      <alignment horizontal="center" vertical="center" wrapText="1"/>
    </xf>
    <xf numFmtId="49" fontId="4" fillId="2" borderId="2" xfId="2" applyNumberFormat="1" applyFont="1" applyFill="1" applyBorder="1" applyAlignment="1">
      <alignment horizontal="center" vertical="center" wrapText="1"/>
    </xf>
    <xf numFmtId="49" fontId="4" fillId="2" borderId="5" xfId="2" applyNumberFormat="1" applyFont="1" applyFill="1" applyBorder="1" applyAlignment="1">
      <alignment horizontal="center" vertical="center" wrapText="1"/>
    </xf>
    <xf numFmtId="49" fontId="4" fillId="2" borderId="4" xfId="2" applyNumberFormat="1" applyFont="1" applyFill="1" applyBorder="1" applyAlignment="1">
      <alignment horizontal="center" vertical="center" wrapText="1"/>
    </xf>
    <xf numFmtId="0" fontId="7" fillId="0" borderId="0" xfId="0" applyFont="1" applyAlignment="1">
      <alignment horizontal="left" wrapText="1"/>
    </xf>
    <xf numFmtId="0" fontId="7" fillId="0" borderId="0" xfId="0" applyFont="1" applyAlignment="1">
      <alignment horizontal="left"/>
    </xf>
    <xf numFmtId="49" fontId="3" fillId="0" borderId="2" xfId="0" applyNumberFormat="1" applyFont="1" applyBorder="1" applyAlignment="1">
      <alignment horizontal="center" vertical="center" wrapText="1"/>
    </xf>
    <xf numFmtId="49" fontId="3" fillId="0" borderId="4" xfId="0" applyNumberFormat="1" applyFont="1" applyBorder="1" applyAlignment="1">
      <alignment horizontal="center" vertical="center" wrapText="1"/>
    </xf>
    <xf numFmtId="164" fontId="4" fillId="0" borderId="1" xfId="2" applyNumberFormat="1" applyFont="1" applyFill="1" applyBorder="1" applyAlignment="1">
      <alignment horizontal="center" vertical="center" wrapText="1"/>
    </xf>
    <xf numFmtId="49" fontId="4" fillId="0" borderId="1" xfId="2" applyNumberFormat="1" applyFont="1" applyBorder="1" applyAlignment="1">
      <alignment horizontal="center" vertical="center" wrapText="1"/>
    </xf>
    <xf numFmtId="0" fontId="1" fillId="2" borderId="1" xfId="0" applyFont="1" applyFill="1" applyBorder="1" applyAlignment="1">
      <alignment horizontal="left" vertical="center"/>
    </xf>
    <xf numFmtId="0" fontId="3" fillId="0" borderId="3" xfId="0" applyFont="1" applyBorder="1" applyAlignment="1">
      <alignment horizontal="center"/>
    </xf>
    <xf numFmtId="0" fontId="3" fillId="0" borderId="1" xfId="0" applyFont="1" applyBorder="1" applyAlignment="1">
      <alignment horizontal="center"/>
    </xf>
    <xf numFmtId="0" fontId="9" fillId="0" borderId="0" xfId="0" applyFont="1" applyAlignment="1">
      <alignment horizontal="left" wrapText="1"/>
    </xf>
    <xf numFmtId="0" fontId="9" fillId="0" borderId="0" xfId="0" applyFont="1" applyAlignment="1">
      <alignment horizontal="left"/>
    </xf>
    <xf numFmtId="0" fontId="20" fillId="0" borderId="2" xfId="0" applyFont="1" applyBorder="1" applyAlignment="1">
      <alignment horizontal="center" vertical="center" wrapText="1"/>
    </xf>
    <xf numFmtId="0" fontId="20" fillId="0" borderId="4" xfId="0" applyFont="1" applyBorder="1" applyAlignment="1">
      <alignment horizontal="center" vertical="center" wrapText="1"/>
    </xf>
    <xf numFmtId="0" fontId="5" fillId="0" borderId="0" xfId="1" applyFont="1" applyAlignment="1">
      <alignment horizontal="left" vertical="center" wrapText="1"/>
    </xf>
    <xf numFmtId="166" fontId="4" fillId="0" borderId="1" xfId="0" applyNumberFormat="1" applyFont="1" applyBorder="1" applyAlignment="1">
      <alignment horizontal="center" vertical="center" wrapText="1"/>
    </xf>
    <xf numFmtId="0" fontId="3" fillId="0" borderId="1" xfId="0" applyFont="1" applyBorder="1" applyAlignment="1">
      <alignment vertical="center" wrapText="1"/>
    </xf>
    <xf numFmtId="172" fontId="3" fillId="0" borderId="1" xfId="0" applyNumberFormat="1" applyFont="1" applyBorder="1" applyAlignment="1">
      <alignment vertical="center" wrapText="1"/>
    </xf>
    <xf numFmtId="0" fontId="3" fillId="0" borderId="5" xfId="0" applyFont="1" applyBorder="1" applyAlignment="1">
      <alignment horizontal="center" vertical="center" wrapText="1"/>
    </xf>
    <xf numFmtId="0" fontId="3" fillId="2" borderId="11" xfId="0" applyFont="1" applyFill="1" applyBorder="1" applyAlignment="1">
      <alignment horizontal="center" vertical="center" wrapText="1"/>
    </xf>
    <xf numFmtId="0" fontId="3" fillId="2" borderId="12" xfId="0" applyFont="1" applyFill="1" applyBorder="1" applyAlignment="1">
      <alignment horizontal="center" vertical="center" wrapText="1"/>
    </xf>
    <xf numFmtId="0" fontId="3" fillId="2" borderId="13" xfId="0" applyFont="1" applyFill="1" applyBorder="1" applyAlignment="1">
      <alignment horizontal="center" vertical="center" wrapText="1"/>
    </xf>
    <xf numFmtId="0" fontId="3" fillId="2" borderId="14" xfId="0" applyFont="1" applyFill="1" applyBorder="1" applyAlignment="1">
      <alignment horizontal="center" vertical="center" wrapText="1"/>
    </xf>
    <xf numFmtId="0" fontId="3" fillId="2" borderId="0" xfId="0" applyFont="1" applyFill="1" applyBorder="1" applyAlignment="1">
      <alignment horizontal="center" vertical="center" wrapText="1"/>
    </xf>
    <xf numFmtId="0" fontId="3" fillId="2" borderId="9" xfId="0" applyFont="1" applyFill="1" applyBorder="1" applyAlignment="1">
      <alignment horizontal="center" vertical="center" wrapText="1"/>
    </xf>
    <xf numFmtId="0" fontId="3" fillId="2" borderId="15"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3" fillId="2" borderId="10"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3" fillId="2" borderId="5" xfId="0" applyFont="1" applyFill="1" applyBorder="1" applyAlignment="1">
      <alignment horizontal="center" vertical="center" wrapText="1"/>
    </xf>
    <xf numFmtId="0" fontId="3" fillId="2" borderId="4" xfId="0" applyFont="1" applyFill="1" applyBorder="1" applyAlignment="1">
      <alignment horizontal="center" vertical="center" wrapText="1"/>
    </xf>
    <xf numFmtId="166" fontId="3" fillId="0" borderId="1" xfId="0" applyNumberFormat="1" applyFont="1" applyBorder="1" applyAlignment="1">
      <alignment horizontal="center" vertical="center" wrapText="1"/>
    </xf>
    <xf numFmtId="164" fontId="3" fillId="0" borderId="2" xfId="0" applyNumberFormat="1" applyFont="1" applyBorder="1" applyAlignment="1">
      <alignment horizontal="left" vertical="center" wrapText="1"/>
    </xf>
    <xf numFmtId="164" fontId="3" fillId="0" borderId="4" xfId="0" applyNumberFormat="1" applyFont="1" applyBorder="1" applyAlignment="1">
      <alignment horizontal="left" vertical="center" wrapText="1"/>
    </xf>
    <xf numFmtId="0" fontId="1" fillId="0" borderId="1" xfId="0" applyFont="1" applyBorder="1" applyAlignment="1">
      <alignment vertical="center" wrapText="1"/>
    </xf>
    <xf numFmtId="0" fontId="3" fillId="0" borderId="0" xfId="0" applyFont="1" applyAlignment="1">
      <alignment horizontal="center" vertical="center"/>
    </xf>
    <xf numFmtId="164" fontId="3" fillId="0" borderId="2" xfId="0" applyNumberFormat="1" applyFont="1" applyBorder="1" applyAlignment="1">
      <alignment horizontal="center" vertical="center" wrapText="1"/>
    </xf>
    <xf numFmtId="164" fontId="3" fillId="0" borderId="5" xfId="0" applyNumberFormat="1" applyFont="1" applyBorder="1" applyAlignment="1">
      <alignment horizontal="center" vertical="center" wrapText="1"/>
    </xf>
    <xf numFmtId="164" fontId="3" fillId="0" borderId="4" xfId="0" applyNumberFormat="1" applyFont="1" applyBorder="1" applyAlignment="1">
      <alignment horizontal="center" vertical="center" wrapText="1"/>
    </xf>
    <xf numFmtId="171" fontId="3" fillId="0" borderId="1" xfId="0" applyNumberFormat="1" applyFont="1" applyBorder="1" applyAlignment="1">
      <alignment vertical="center" wrapText="1"/>
    </xf>
    <xf numFmtId="168" fontId="1" fillId="0" borderId="1" xfId="0" applyNumberFormat="1" applyFont="1" applyFill="1" applyBorder="1" applyAlignment="1">
      <alignment horizontal="right" vertical="center"/>
    </xf>
    <xf numFmtId="0" fontId="21" fillId="0" borderId="2" xfId="1" applyFont="1" applyBorder="1" applyAlignment="1">
      <alignment horizontal="center" vertical="center" wrapText="1"/>
    </xf>
    <xf numFmtId="0" fontId="21" fillId="0" borderId="4" xfId="1" applyFont="1" applyBorder="1" applyAlignment="1">
      <alignment horizontal="center" vertical="center" wrapText="1"/>
    </xf>
  </cellXfs>
  <cellStyles count="3">
    <cellStyle name="Гиперссылка" xfId="1" builtinId="8"/>
    <cellStyle name="Обычный" xfId="0" builtinId="0"/>
    <cellStyle name="Обычный 2" xfId="2" xr:uid="{8E4CB4A2-1151-4447-9DF3-53DDF777F71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J9"/>
  <sheetViews>
    <sheetView view="pageBreakPreview" zoomScale="90" zoomScaleNormal="100" zoomScaleSheetLayoutView="90" workbookViewId="0">
      <selection activeCell="E12" sqref="E12"/>
    </sheetView>
  </sheetViews>
  <sheetFormatPr defaultRowHeight="15" x14ac:dyDescent="0.25"/>
  <cols>
    <col min="1" max="1" width="12.7109375" customWidth="1"/>
    <col min="2" max="2" width="27.140625" customWidth="1"/>
    <col min="3" max="3" width="21.7109375" customWidth="1"/>
    <col min="4" max="4" width="12.7109375" customWidth="1"/>
    <col min="5" max="5" width="14.28515625" customWidth="1"/>
    <col min="10" max="10" width="29.85546875" customWidth="1"/>
  </cols>
  <sheetData>
    <row r="1" spans="1:10" s="4" customFormat="1" ht="16.5" x14ac:dyDescent="0.25">
      <c r="A1" s="99" t="s">
        <v>47</v>
      </c>
      <c r="B1" s="99"/>
      <c r="C1" s="99"/>
      <c r="D1" s="99"/>
      <c r="E1" s="99"/>
      <c r="F1" s="99"/>
      <c r="G1" s="99"/>
      <c r="H1" s="99"/>
      <c r="I1" s="99"/>
      <c r="J1" s="99"/>
    </row>
    <row r="2" spans="1:10" s="4" customFormat="1" ht="16.5" x14ac:dyDescent="0.25">
      <c r="A2" s="99"/>
      <c r="B2" s="99"/>
      <c r="C2" s="99"/>
      <c r="D2" s="99"/>
      <c r="E2" s="99"/>
      <c r="F2" s="99"/>
      <c r="G2" s="99"/>
      <c r="H2" s="99"/>
      <c r="I2" s="99"/>
      <c r="J2" s="99"/>
    </row>
    <row r="3" spans="1:10" s="4" customFormat="1" ht="46.5" customHeight="1" x14ac:dyDescent="0.25">
      <c r="A3" s="102" t="s">
        <v>1</v>
      </c>
      <c r="B3" s="100" t="s">
        <v>2</v>
      </c>
      <c r="C3" s="102" t="s">
        <v>3</v>
      </c>
      <c r="D3" s="102" t="s">
        <v>4</v>
      </c>
      <c r="E3" s="102"/>
      <c r="F3" s="103" t="s">
        <v>27</v>
      </c>
      <c r="G3" s="104"/>
      <c r="H3" s="104"/>
      <c r="I3" s="104"/>
      <c r="J3" s="102" t="s">
        <v>7</v>
      </c>
    </row>
    <row r="4" spans="1:10" s="4" customFormat="1" ht="33" x14ac:dyDescent="0.25">
      <c r="A4" s="102"/>
      <c r="B4" s="101"/>
      <c r="C4" s="102"/>
      <c r="D4" s="3" t="s">
        <v>5</v>
      </c>
      <c r="E4" s="3" t="s">
        <v>6</v>
      </c>
      <c r="F4" s="3" t="s">
        <v>48</v>
      </c>
      <c r="G4" s="3" t="s">
        <v>49</v>
      </c>
      <c r="H4" s="3" t="s">
        <v>50</v>
      </c>
      <c r="I4" s="3" t="s">
        <v>51</v>
      </c>
      <c r="J4" s="102"/>
    </row>
    <row r="5" spans="1:10" s="4" customFormat="1" ht="16.5" x14ac:dyDescent="0.25">
      <c r="A5" s="3">
        <v>1</v>
      </c>
      <c r="B5" s="3">
        <v>2</v>
      </c>
      <c r="C5" s="3">
        <v>3</v>
      </c>
      <c r="D5" s="3">
        <v>4</v>
      </c>
      <c r="E5" s="3">
        <v>5</v>
      </c>
      <c r="F5" s="3">
        <v>6</v>
      </c>
      <c r="G5" s="3">
        <v>7</v>
      </c>
      <c r="H5" s="3">
        <v>8</v>
      </c>
      <c r="I5" s="3">
        <v>9</v>
      </c>
      <c r="J5" s="3">
        <v>12</v>
      </c>
    </row>
    <row r="6" spans="1:10" s="4" customFormat="1" ht="25.5" customHeight="1" x14ac:dyDescent="0.25">
      <c r="A6" s="5" t="s">
        <v>23</v>
      </c>
      <c r="B6" s="98"/>
      <c r="C6" s="98"/>
      <c r="D6" s="98"/>
      <c r="E6" s="98"/>
      <c r="F6" s="98"/>
      <c r="G6" s="98"/>
      <c r="H6" s="98"/>
      <c r="I6" s="98"/>
      <c r="J6" s="98"/>
    </row>
    <row r="7" spans="1:10" s="4" customFormat="1" ht="29.25" customHeight="1" x14ac:dyDescent="0.25">
      <c r="A7" s="6" t="s">
        <v>23</v>
      </c>
      <c r="B7" s="2" t="s">
        <v>23</v>
      </c>
      <c r="C7" s="3" t="s">
        <v>23</v>
      </c>
      <c r="D7" s="3" t="s">
        <v>23</v>
      </c>
      <c r="E7" s="3" t="s">
        <v>23</v>
      </c>
      <c r="F7" s="3" t="s">
        <v>23</v>
      </c>
      <c r="G7" s="3" t="s">
        <v>23</v>
      </c>
      <c r="H7" s="3" t="s">
        <v>23</v>
      </c>
      <c r="I7" s="3" t="s">
        <v>23</v>
      </c>
      <c r="J7" s="2" t="s">
        <v>23</v>
      </c>
    </row>
    <row r="9" spans="1:10" x14ac:dyDescent="0.25">
      <c r="A9" s="1"/>
    </row>
  </sheetData>
  <mergeCells count="8">
    <mergeCell ref="B6:J6"/>
    <mergeCell ref="A1:J2"/>
    <mergeCell ref="B3:B4"/>
    <mergeCell ref="A3:A4"/>
    <mergeCell ref="C3:C4"/>
    <mergeCell ref="D3:E3"/>
    <mergeCell ref="F3:I3"/>
    <mergeCell ref="J3:J4"/>
  </mergeCells>
  <pageMargins left="0.70866141732283472" right="0.70866141732283472" top="0.74803149606299213" bottom="0.74803149606299213" header="0.31496062992125984" footer="0.31496062992125984"/>
  <pageSetup paperSize="9" scale="84"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U23"/>
  <sheetViews>
    <sheetView view="pageBreakPreview" zoomScale="80" zoomScaleNormal="100" zoomScaleSheetLayoutView="80" workbookViewId="0">
      <selection activeCell="C8" sqref="C8"/>
    </sheetView>
  </sheetViews>
  <sheetFormatPr defaultRowHeight="16.5" x14ac:dyDescent="0.25"/>
  <cols>
    <col min="1" max="1" width="9.140625" style="11"/>
    <col min="2" max="2" width="36.42578125" style="11" customWidth="1"/>
    <col min="3" max="3" width="13.28515625" style="11" customWidth="1"/>
    <col min="4" max="4" width="13" style="11" customWidth="1"/>
    <col min="5" max="5" width="10.5703125" style="11" customWidth="1"/>
    <col min="6" max="6" width="9.140625" style="11" customWidth="1"/>
    <col min="7" max="12" width="8.5703125" style="11" customWidth="1"/>
    <col min="13" max="13" width="32" style="11" customWidth="1"/>
    <col min="14" max="14" width="19.140625" style="11" customWidth="1"/>
    <col min="15" max="15" width="14.7109375" style="21" customWidth="1"/>
    <col min="16" max="23" width="0" style="11" hidden="1" customWidth="1"/>
    <col min="24" max="16384" width="9.140625" style="11"/>
  </cols>
  <sheetData>
    <row r="1" spans="1:21" ht="16.5" customHeight="1" x14ac:dyDescent="0.25">
      <c r="A1" s="111" t="s">
        <v>0</v>
      </c>
      <c r="B1" s="111"/>
      <c r="C1" s="111"/>
      <c r="D1" s="111"/>
      <c r="E1" s="111"/>
      <c r="F1" s="111"/>
      <c r="G1" s="111"/>
      <c r="H1" s="111"/>
      <c r="I1" s="111"/>
      <c r="J1" s="111"/>
      <c r="K1" s="111"/>
      <c r="L1" s="111"/>
      <c r="M1" s="111"/>
      <c r="N1" s="111"/>
      <c r="O1" s="111"/>
    </row>
    <row r="2" spans="1:21" x14ac:dyDescent="0.25">
      <c r="A2" s="112"/>
      <c r="B2" s="112"/>
      <c r="C2" s="112"/>
      <c r="D2" s="112"/>
      <c r="E2" s="112"/>
      <c r="F2" s="112"/>
      <c r="G2" s="112"/>
      <c r="H2" s="112"/>
      <c r="I2" s="112"/>
      <c r="J2" s="112"/>
      <c r="K2" s="112"/>
      <c r="L2" s="112"/>
      <c r="M2" s="112"/>
      <c r="N2" s="112"/>
      <c r="O2" s="112"/>
    </row>
    <row r="3" spans="1:21" ht="75" customHeight="1" x14ac:dyDescent="0.25">
      <c r="A3" s="114" t="s">
        <v>1</v>
      </c>
      <c r="B3" s="113" t="s">
        <v>155</v>
      </c>
      <c r="C3" s="113" t="s">
        <v>156</v>
      </c>
      <c r="D3" s="113" t="s">
        <v>3</v>
      </c>
      <c r="E3" s="113" t="s">
        <v>157</v>
      </c>
      <c r="F3" s="113"/>
      <c r="G3" s="113" t="s">
        <v>158</v>
      </c>
      <c r="H3" s="113"/>
      <c r="I3" s="113"/>
      <c r="J3" s="113"/>
      <c r="K3" s="113"/>
      <c r="L3" s="113"/>
      <c r="M3" s="113" t="s">
        <v>159</v>
      </c>
      <c r="N3" s="113" t="s">
        <v>160</v>
      </c>
      <c r="O3" s="113" t="s">
        <v>161</v>
      </c>
    </row>
    <row r="4" spans="1:21" ht="21.75" customHeight="1" x14ac:dyDescent="0.25">
      <c r="A4" s="114"/>
      <c r="B4" s="113"/>
      <c r="C4" s="113"/>
      <c r="D4" s="113"/>
      <c r="E4" s="12" t="s">
        <v>5</v>
      </c>
      <c r="F4" s="12" t="s">
        <v>6</v>
      </c>
      <c r="G4" s="12" t="s">
        <v>162</v>
      </c>
      <c r="H4" s="12">
        <v>2026</v>
      </c>
      <c r="I4" s="12">
        <v>2027</v>
      </c>
      <c r="J4" s="12">
        <v>2028</v>
      </c>
      <c r="K4" s="12">
        <v>2029</v>
      </c>
      <c r="L4" s="12">
        <v>2030</v>
      </c>
      <c r="M4" s="113"/>
      <c r="N4" s="113"/>
      <c r="O4" s="113"/>
    </row>
    <row r="5" spans="1:21" x14ac:dyDescent="0.25">
      <c r="A5" s="13">
        <v>1</v>
      </c>
      <c r="B5" s="13">
        <v>2</v>
      </c>
      <c r="C5" s="13">
        <v>3</v>
      </c>
      <c r="D5" s="13">
        <v>4</v>
      </c>
      <c r="E5" s="13">
        <v>5</v>
      </c>
      <c r="F5" s="13">
        <v>6</v>
      </c>
      <c r="G5" s="13">
        <v>7</v>
      </c>
      <c r="H5" s="13">
        <v>8</v>
      </c>
      <c r="I5" s="13">
        <v>9</v>
      </c>
      <c r="J5" s="13">
        <v>10</v>
      </c>
      <c r="K5" s="13">
        <v>11</v>
      </c>
      <c r="L5" s="13">
        <v>12</v>
      </c>
      <c r="M5" s="13">
        <v>13</v>
      </c>
      <c r="N5" s="13">
        <v>14</v>
      </c>
      <c r="O5" s="13">
        <v>15</v>
      </c>
    </row>
    <row r="6" spans="1:21" ht="33" customHeight="1" x14ac:dyDescent="0.25">
      <c r="A6" s="110" t="s">
        <v>71</v>
      </c>
      <c r="B6" s="110"/>
      <c r="C6" s="110"/>
      <c r="D6" s="110"/>
      <c r="E6" s="110"/>
      <c r="F6" s="110"/>
      <c r="G6" s="110"/>
      <c r="H6" s="110"/>
      <c r="I6" s="110"/>
      <c r="J6" s="110"/>
      <c r="K6" s="110"/>
      <c r="L6" s="110"/>
      <c r="M6" s="110"/>
      <c r="N6" s="110"/>
      <c r="O6" s="110"/>
    </row>
    <row r="7" spans="1:21" ht="138.75" customHeight="1" x14ac:dyDescent="0.25">
      <c r="A7" s="13" t="s">
        <v>8</v>
      </c>
      <c r="B7" s="14" t="s">
        <v>72</v>
      </c>
      <c r="C7" s="13" t="s">
        <v>90</v>
      </c>
      <c r="D7" s="13" t="s">
        <v>114</v>
      </c>
      <c r="E7" s="13">
        <v>0.84</v>
      </c>
      <c r="F7" s="13">
        <v>2023</v>
      </c>
      <c r="G7" s="13">
        <v>53.9</v>
      </c>
      <c r="H7" s="13">
        <v>54</v>
      </c>
      <c r="I7" s="13">
        <v>54.3</v>
      </c>
      <c r="J7" s="13">
        <v>54.6</v>
      </c>
      <c r="K7" s="13">
        <v>54.8</v>
      </c>
      <c r="L7" s="13">
        <v>60</v>
      </c>
      <c r="M7" s="14" t="s">
        <v>88</v>
      </c>
      <c r="N7" s="14" t="s">
        <v>69</v>
      </c>
      <c r="O7" s="13" t="s">
        <v>23</v>
      </c>
    </row>
    <row r="8" spans="1:21" s="18" customFormat="1" ht="138.75" customHeight="1" x14ac:dyDescent="0.25">
      <c r="A8" s="15" t="s">
        <v>45</v>
      </c>
      <c r="B8" s="16" t="s">
        <v>73</v>
      </c>
      <c r="C8" s="82" t="s">
        <v>76</v>
      </c>
      <c r="D8" s="15" t="s">
        <v>114</v>
      </c>
      <c r="E8" s="15">
        <v>100</v>
      </c>
      <c r="F8" s="15">
        <v>2023</v>
      </c>
      <c r="G8" s="15">
        <v>100</v>
      </c>
      <c r="H8" s="15">
        <v>100</v>
      </c>
      <c r="I8" s="15">
        <v>100</v>
      </c>
      <c r="J8" s="15">
        <v>100</v>
      </c>
      <c r="K8" s="15">
        <v>100</v>
      </c>
      <c r="L8" s="15">
        <v>100</v>
      </c>
      <c r="M8" s="16" t="s">
        <v>88</v>
      </c>
      <c r="N8" s="17" t="s">
        <v>69</v>
      </c>
      <c r="O8" s="15" t="s">
        <v>23</v>
      </c>
    </row>
    <row r="9" spans="1:21" ht="139.5" customHeight="1" x14ac:dyDescent="0.25">
      <c r="A9" s="13" t="s">
        <v>46</v>
      </c>
      <c r="B9" s="14" t="s">
        <v>74</v>
      </c>
      <c r="C9" s="13" t="s">
        <v>89</v>
      </c>
      <c r="D9" s="13" t="s">
        <v>114</v>
      </c>
      <c r="E9" s="13">
        <v>88</v>
      </c>
      <c r="F9" s="13">
        <v>2023</v>
      </c>
      <c r="G9" s="13">
        <v>87.7</v>
      </c>
      <c r="H9" s="13">
        <v>87.9</v>
      </c>
      <c r="I9" s="13">
        <v>88.1</v>
      </c>
      <c r="J9" s="13">
        <v>88.5</v>
      </c>
      <c r="K9" s="13">
        <v>88.7</v>
      </c>
      <c r="L9" s="13">
        <v>89</v>
      </c>
      <c r="M9" s="14" t="s">
        <v>88</v>
      </c>
      <c r="N9" s="14" t="s">
        <v>69</v>
      </c>
      <c r="O9" s="13" t="s">
        <v>23</v>
      </c>
      <c r="P9" s="11">
        <v>87.7</v>
      </c>
      <c r="Q9" s="11">
        <v>87.9</v>
      </c>
      <c r="R9" s="11">
        <v>88.1</v>
      </c>
      <c r="S9" s="11">
        <v>88.5</v>
      </c>
      <c r="T9" s="11">
        <v>88.7</v>
      </c>
      <c r="U9" s="11">
        <v>89</v>
      </c>
    </row>
    <row r="10" spans="1:21" ht="98.25" customHeight="1" x14ac:dyDescent="0.25">
      <c r="A10" s="106" t="s">
        <v>56</v>
      </c>
      <c r="B10" s="108" t="s">
        <v>75</v>
      </c>
      <c r="C10" s="106" t="s">
        <v>76</v>
      </c>
      <c r="D10" s="106" t="s">
        <v>114</v>
      </c>
      <c r="E10" s="106">
        <v>100</v>
      </c>
      <c r="F10" s="106">
        <v>2023</v>
      </c>
      <c r="G10" s="106">
        <v>100</v>
      </c>
      <c r="H10" s="106">
        <v>100</v>
      </c>
      <c r="I10" s="106">
        <v>100</v>
      </c>
      <c r="J10" s="106">
        <v>100</v>
      </c>
      <c r="K10" s="106">
        <v>100</v>
      </c>
      <c r="L10" s="106">
        <v>100</v>
      </c>
      <c r="M10" s="108" t="s">
        <v>119</v>
      </c>
      <c r="N10" s="108" t="s">
        <v>69</v>
      </c>
      <c r="O10" s="106" t="s">
        <v>23</v>
      </c>
    </row>
    <row r="11" spans="1:21" ht="72" customHeight="1" x14ac:dyDescent="0.25">
      <c r="A11" s="107"/>
      <c r="B11" s="109"/>
      <c r="C11" s="107"/>
      <c r="D11" s="107"/>
      <c r="E11" s="107"/>
      <c r="F11" s="107"/>
      <c r="G11" s="107"/>
      <c r="H11" s="107"/>
      <c r="I11" s="107"/>
      <c r="J11" s="107"/>
      <c r="K11" s="107"/>
      <c r="L11" s="107"/>
      <c r="M11" s="109"/>
      <c r="N11" s="109"/>
      <c r="O11" s="107"/>
    </row>
    <row r="12" spans="1:21" s="19" customFormat="1" ht="179.25" customHeight="1" x14ac:dyDescent="0.25">
      <c r="A12" s="15" t="s">
        <v>57</v>
      </c>
      <c r="B12" s="16" t="s">
        <v>77</v>
      </c>
      <c r="C12" s="15" t="s">
        <v>143</v>
      </c>
      <c r="D12" s="15" t="s">
        <v>114</v>
      </c>
      <c r="E12" s="15">
        <v>67.5</v>
      </c>
      <c r="F12" s="15">
        <v>2023</v>
      </c>
      <c r="G12" s="15">
        <v>60</v>
      </c>
      <c r="H12" s="15">
        <v>60</v>
      </c>
      <c r="I12" s="15">
        <v>60</v>
      </c>
      <c r="J12" s="15">
        <v>60</v>
      </c>
      <c r="K12" s="15">
        <v>60</v>
      </c>
      <c r="L12" s="15">
        <v>60</v>
      </c>
      <c r="M12" s="16" t="s">
        <v>88</v>
      </c>
      <c r="N12" s="16" t="s">
        <v>69</v>
      </c>
      <c r="O12" s="15" t="s">
        <v>23</v>
      </c>
    </row>
    <row r="13" spans="1:21" ht="131.25" customHeight="1" x14ac:dyDescent="0.25">
      <c r="A13" s="13" t="s">
        <v>78</v>
      </c>
      <c r="B13" s="14" t="s">
        <v>79</v>
      </c>
      <c r="C13" s="13" t="s">
        <v>76</v>
      </c>
      <c r="D13" s="13" t="s">
        <v>114</v>
      </c>
      <c r="E13" s="20">
        <v>25</v>
      </c>
      <c r="F13" s="13">
        <v>2023</v>
      </c>
      <c r="G13" s="20">
        <v>30</v>
      </c>
      <c r="H13" s="20">
        <v>30</v>
      </c>
      <c r="I13" s="20">
        <v>30</v>
      </c>
      <c r="J13" s="20">
        <v>30</v>
      </c>
      <c r="K13" s="20">
        <v>30</v>
      </c>
      <c r="L13" s="20">
        <v>30</v>
      </c>
      <c r="M13" s="14" t="s">
        <v>120</v>
      </c>
      <c r="N13" s="14" t="s">
        <v>69</v>
      </c>
      <c r="O13" s="13" t="s">
        <v>23</v>
      </c>
    </row>
    <row r="16" spans="1:21" s="22" customFormat="1" ht="26.25" customHeight="1" x14ac:dyDescent="0.2">
      <c r="A16" s="105" t="s">
        <v>122</v>
      </c>
      <c r="B16" s="105"/>
      <c r="C16" s="105"/>
      <c r="D16" s="105"/>
      <c r="E16" s="105"/>
      <c r="F16" s="105"/>
      <c r="G16" s="105"/>
      <c r="H16" s="105"/>
      <c r="I16" s="105"/>
      <c r="J16" s="105"/>
      <c r="K16" s="105"/>
      <c r="L16" s="105"/>
      <c r="M16" s="105"/>
      <c r="N16" s="105"/>
      <c r="O16" s="105"/>
    </row>
    <row r="17" spans="1:15" s="22" customFormat="1" ht="26.25" customHeight="1" x14ac:dyDescent="0.2">
      <c r="A17" s="105"/>
      <c r="B17" s="105"/>
      <c r="C17" s="105"/>
      <c r="D17" s="105"/>
      <c r="E17" s="105"/>
      <c r="F17" s="105"/>
      <c r="G17" s="105"/>
      <c r="H17" s="105"/>
      <c r="I17" s="105"/>
      <c r="J17" s="105"/>
      <c r="K17" s="105"/>
      <c r="L17" s="105"/>
      <c r="M17" s="105"/>
      <c r="N17" s="105"/>
      <c r="O17" s="105"/>
    </row>
    <row r="18" spans="1:15" s="22" customFormat="1" ht="12" x14ac:dyDescent="0.2">
      <c r="A18" s="105"/>
      <c r="B18" s="105"/>
      <c r="C18" s="105"/>
      <c r="D18" s="105"/>
      <c r="E18" s="105"/>
      <c r="F18" s="105"/>
      <c r="G18" s="105"/>
      <c r="H18" s="105"/>
      <c r="I18" s="105"/>
      <c r="J18" s="105"/>
      <c r="K18" s="105"/>
      <c r="L18" s="105"/>
      <c r="M18" s="105"/>
      <c r="N18" s="105"/>
      <c r="O18" s="105"/>
    </row>
    <row r="19" spans="1:15" s="22" customFormat="1" ht="12" x14ac:dyDescent="0.2">
      <c r="A19" s="105"/>
      <c r="B19" s="105"/>
      <c r="C19" s="105"/>
      <c r="D19" s="105"/>
      <c r="E19" s="105"/>
      <c r="F19" s="105"/>
      <c r="G19" s="105"/>
      <c r="H19" s="105"/>
      <c r="I19" s="105"/>
      <c r="J19" s="105"/>
      <c r="K19" s="105"/>
      <c r="L19" s="105"/>
      <c r="M19" s="105"/>
      <c r="N19" s="105"/>
      <c r="O19" s="105"/>
    </row>
    <row r="20" spans="1:15" s="22" customFormat="1" ht="21.75" customHeight="1" x14ac:dyDescent="0.2">
      <c r="A20" s="105"/>
      <c r="B20" s="105"/>
      <c r="C20" s="105"/>
      <c r="D20" s="105"/>
      <c r="E20" s="105"/>
      <c r="F20" s="105"/>
      <c r="G20" s="105"/>
      <c r="H20" s="105"/>
      <c r="I20" s="105"/>
      <c r="J20" s="105"/>
      <c r="K20" s="105"/>
      <c r="L20" s="105"/>
      <c r="M20" s="105"/>
      <c r="N20" s="105"/>
      <c r="O20" s="105"/>
    </row>
    <row r="21" spans="1:15" s="22" customFormat="1" ht="60" customHeight="1" x14ac:dyDescent="0.2">
      <c r="A21" s="105"/>
      <c r="B21" s="105"/>
      <c r="C21" s="105"/>
      <c r="D21" s="105"/>
      <c r="E21" s="105"/>
      <c r="F21" s="105"/>
      <c r="G21" s="105"/>
      <c r="H21" s="105"/>
      <c r="I21" s="105"/>
      <c r="J21" s="105"/>
      <c r="K21" s="105"/>
      <c r="L21" s="105"/>
      <c r="M21" s="105"/>
      <c r="N21" s="105"/>
      <c r="O21" s="105"/>
    </row>
    <row r="22" spans="1:15" s="22" customFormat="1" ht="40.5" customHeight="1" x14ac:dyDescent="0.2">
      <c r="A22" s="105"/>
      <c r="B22" s="105"/>
      <c r="C22" s="105"/>
      <c r="D22" s="105"/>
      <c r="E22" s="105"/>
      <c r="F22" s="105"/>
      <c r="G22" s="105"/>
      <c r="H22" s="105"/>
      <c r="I22" s="105"/>
      <c r="J22" s="105"/>
      <c r="K22" s="105"/>
      <c r="L22" s="105"/>
      <c r="M22" s="105"/>
      <c r="N22" s="105"/>
      <c r="O22" s="105"/>
    </row>
    <row r="23" spans="1:15" s="22" customFormat="1" ht="113.25" customHeight="1" x14ac:dyDescent="0.2">
      <c r="A23" s="105"/>
      <c r="B23" s="105"/>
      <c r="C23" s="105"/>
      <c r="D23" s="105"/>
      <c r="E23" s="105"/>
      <c r="F23" s="105"/>
      <c r="G23" s="105"/>
      <c r="H23" s="105"/>
      <c r="I23" s="105"/>
      <c r="J23" s="105"/>
      <c r="K23" s="105"/>
      <c r="L23" s="105"/>
      <c r="M23" s="105"/>
      <c r="N23" s="105"/>
      <c r="O23" s="105"/>
    </row>
  </sheetData>
  <mergeCells count="27">
    <mergeCell ref="A6:O6"/>
    <mergeCell ref="A1:O2"/>
    <mergeCell ref="B3:B4"/>
    <mergeCell ref="C3:C4"/>
    <mergeCell ref="D3:D4"/>
    <mergeCell ref="G3:L3"/>
    <mergeCell ref="M3:M4"/>
    <mergeCell ref="N3:N4"/>
    <mergeCell ref="O3:O4"/>
    <mergeCell ref="A3:A4"/>
    <mergeCell ref="E3:F3"/>
    <mergeCell ref="A16:O23"/>
    <mergeCell ref="F10:F11"/>
    <mergeCell ref="M10:M11"/>
    <mergeCell ref="N10:N11"/>
    <mergeCell ref="O10:O11"/>
    <mergeCell ref="H10:H11"/>
    <mergeCell ref="I10:I11"/>
    <mergeCell ref="J10:J11"/>
    <mergeCell ref="K10:K11"/>
    <mergeCell ref="L10:L11"/>
    <mergeCell ref="G10:G11"/>
    <mergeCell ref="A10:A11"/>
    <mergeCell ref="B10:B11"/>
    <mergeCell ref="C10:C11"/>
    <mergeCell ref="D10:D11"/>
    <mergeCell ref="E10:E11"/>
  </mergeCells>
  <pageMargins left="0.70866141732283472" right="0.70866141732283472" top="0.74803149606299213" bottom="0.74803149606299213" header="0.31496062992125984" footer="0.31496062992125984"/>
  <pageSetup paperSize="9" scale="62"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P16"/>
  <sheetViews>
    <sheetView view="pageBreakPreview" topLeftCell="C1" zoomScale="80" zoomScaleNormal="100" zoomScaleSheetLayoutView="80" workbookViewId="0">
      <selection activeCell="C8" sqref="C8"/>
    </sheetView>
  </sheetViews>
  <sheetFormatPr defaultRowHeight="16.5" x14ac:dyDescent="0.25"/>
  <cols>
    <col min="1" max="1" width="9.140625" style="18"/>
    <col min="2" max="2" width="45.140625" style="18" customWidth="1"/>
    <col min="3" max="3" width="18.140625" style="18" customWidth="1"/>
    <col min="4" max="4" width="22.7109375" style="18" customWidth="1"/>
    <col min="5" max="15" width="9.140625" style="18"/>
    <col min="16" max="16" width="14.7109375" style="18" customWidth="1"/>
    <col min="17" max="16384" width="9.140625" style="18"/>
  </cols>
  <sheetData>
    <row r="1" spans="1:16" x14ac:dyDescent="0.25">
      <c r="A1" s="118" t="s">
        <v>163</v>
      </c>
      <c r="B1" s="118"/>
      <c r="C1" s="118"/>
      <c r="D1" s="118"/>
      <c r="E1" s="118"/>
      <c r="F1" s="118"/>
      <c r="G1" s="118"/>
      <c r="H1" s="118"/>
      <c r="I1" s="118"/>
      <c r="J1" s="118"/>
      <c r="K1" s="118"/>
      <c r="L1" s="118"/>
      <c r="M1" s="118"/>
      <c r="N1" s="118"/>
      <c r="O1" s="118"/>
      <c r="P1" s="118"/>
    </row>
    <row r="2" spans="1:16" x14ac:dyDescent="0.25">
      <c r="A2" s="118"/>
      <c r="B2" s="118"/>
      <c r="C2" s="118"/>
      <c r="D2" s="118"/>
      <c r="E2" s="118"/>
      <c r="F2" s="118"/>
      <c r="G2" s="118"/>
      <c r="H2" s="118"/>
      <c r="I2" s="118"/>
      <c r="J2" s="118"/>
      <c r="K2" s="118"/>
      <c r="L2" s="118"/>
      <c r="M2" s="118"/>
      <c r="N2" s="118"/>
      <c r="O2" s="118"/>
      <c r="P2" s="118"/>
    </row>
    <row r="3" spans="1:16" ht="31.5" customHeight="1" x14ac:dyDescent="0.25">
      <c r="A3" s="121" t="s">
        <v>1</v>
      </c>
      <c r="B3" s="121" t="s">
        <v>9</v>
      </c>
      <c r="C3" s="122" t="s">
        <v>164</v>
      </c>
      <c r="D3" s="119" t="s">
        <v>3</v>
      </c>
      <c r="E3" s="122" t="s">
        <v>165</v>
      </c>
      <c r="F3" s="122"/>
      <c r="G3" s="122"/>
      <c r="H3" s="122"/>
      <c r="I3" s="122"/>
      <c r="J3" s="122"/>
      <c r="K3" s="122"/>
      <c r="L3" s="122"/>
      <c r="M3" s="122"/>
      <c r="N3" s="122"/>
      <c r="O3" s="122"/>
      <c r="P3" s="121" t="s">
        <v>91</v>
      </c>
    </row>
    <row r="4" spans="1:16" x14ac:dyDescent="0.25">
      <c r="A4" s="121"/>
      <c r="B4" s="121"/>
      <c r="C4" s="122"/>
      <c r="D4" s="120"/>
      <c r="E4" s="15" t="s">
        <v>10</v>
      </c>
      <c r="F4" s="15" t="s">
        <v>11</v>
      </c>
      <c r="G4" s="15" t="s">
        <v>12</v>
      </c>
      <c r="H4" s="15" t="s">
        <v>13</v>
      </c>
      <c r="I4" s="15" t="s">
        <v>14</v>
      </c>
      <c r="J4" s="15" t="s">
        <v>15</v>
      </c>
      <c r="K4" s="15" t="s">
        <v>16</v>
      </c>
      <c r="L4" s="15" t="s">
        <v>17</v>
      </c>
      <c r="M4" s="15" t="s">
        <v>18</v>
      </c>
      <c r="N4" s="15" t="s">
        <v>19</v>
      </c>
      <c r="O4" s="15" t="s">
        <v>20</v>
      </c>
      <c r="P4" s="121"/>
    </row>
    <row r="5" spans="1:16" x14ac:dyDescent="0.25">
      <c r="A5" s="23">
        <v>1</v>
      </c>
      <c r="B5" s="15">
        <v>2</v>
      </c>
      <c r="C5" s="24">
        <v>3</v>
      </c>
      <c r="D5" s="25">
        <v>4</v>
      </c>
      <c r="E5" s="15">
        <v>5</v>
      </c>
      <c r="F5" s="15">
        <v>6</v>
      </c>
      <c r="G5" s="15">
        <v>7</v>
      </c>
      <c r="H5" s="15">
        <v>8</v>
      </c>
      <c r="I5" s="15">
        <v>9</v>
      </c>
      <c r="J5" s="15">
        <v>10</v>
      </c>
      <c r="K5" s="15">
        <v>11</v>
      </c>
      <c r="L5" s="15">
        <v>12</v>
      </c>
      <c r="M5" s="15">
        <v>13</v>
      </c>
      <c r="N5" s="15">
        <v>14</v>
      </c>
      <c r="O5" s="15">
        <v>15</v>
      </c>
      <c r="P5" s="15">
        <v>16</v>
      </c>
    </row>
    <row r="6" spans="1:16" ht="37.5" customHeight="1" x14ac:dyDescent="0.25">
      <c r="A6" s="23" t="s">
        <v>8</v>
      </c>
      <c r="B6" s="117" t="s">
        <v>71</v>
      </c>
      <c r="C6" s="117"/>
      <c r="D6" s="117"/>
      <c r="E6" s="117"/>
      <c r="F6" s="117"/>
      <c r="G6" s="117"/>
      <c r="H6" s="117"/>
      <c r="I6" s="117"/>
      <c r="J6" s="117"/>
      <c r="K6" s="117"/>
      <c r="L6" s="117"/>
      <c r="M6" s="117"/>
      <c r="N6" s="117"/>
      <c r="O6" s="117"/>
      <c r="P6" s="117"/>
    </row>
    <row r="7" spans="1:16" ht="105" customHeight="1" x14ac:dyDescent="0.25">
      <c r="A7" s="15" t="s">
        <v>21</v>
      </c>
      <c r="B7" s="16" t="s">
        <v>72</v>
      </c>
      <c r="C7" s="13" t="s">
        <v>90</v>
      </c>
      <c r="D7" s="15" t="s">
        <v>114</v>
      </c>
      <c r="E7" s="15" t="s">
        <v>23</v>
      </c>
      <c r="F7" s="15" t="s">
        <v>23</v>
      </c>
      <c r="G7" s="15" t="s">
        <v>23</v>
      </c>
      <c r="H7" s="15" t="s">
        <v>23</v>
      </c>
      <c r="I7" s="15" t="s">
        <v>23</v>
      </c>
      <c r="J7" s="15" t="s">
        <v>23</v>
      </c>
      <c r="K7" s="15" t="s">
        <v>23</v>
      </c>
      <c r="L7" s="15" t="s">
        <v>23</v>
      </c>
      <c r="M7" s="15" t="s">
        <v>23</v>
      </c>
      <c r="N7" s="15" t="s">
        <v>23</v>
      </c>
      <c r="O7" s="15" t="s">
        <v>23</v>
      </c>
      <c r="P7" s="15">
        <v>53.9</v>
      </c>
    </row>
    <row r="8" spans="1:16" ht="43.5" customHeight="1" x14ac:dyDescent="0.25">
      <c r="A8" s="23" t="s">
        <v>52</v>
      </c>
      <c r="B8" s="16" t="s">
        <v>73</v>
      </c>
      <c r="C8" s="82" t="s">
        <v>76</v>
      </c>
      <c r="D8" s="15" t="s">
        <v>114</v>
      </c>
      <c r="E8" s="23">
        <v>100</v>
      </c>
      <c r="F8" s="23">
        <v>100</v>
      </c>
      <c r="G8" s="23">
        <v>100</v>
      </c>
      <c r="H8" s="23">
        <v>100</v>
      </c>
      <c r="I8" s="23">
        <v>100</v>
      </c>
      <c r="J8" s="23">
        <v>100</v>
      </c>
      <c r="K8" s="23">
        <v>100</v>
      </c>
      <c r="L8" s="23">
        <v>100</v>
      </c>
      <c r="M8" s="23">
        <v>100</v>
      </c>
      <c r="N8" s="23">
        <v>100</v>
      </c>
      <c r="O8" s="23">
        <v>100</v>
      </c>
      <c r="P8" s="23">
        <v>100</v>
      </c>
    </row>
    <row r="9" spans="1:16" ht="54.75" customHeight="1" x14ac:dyDescent="0.25">
      <c r="A9" s="15" t="s">
        <v>53</v>
      </c>
      <c r="B9" s="16" t="s">
        <v>74</v>
      </c>
      <c r="C9" s="15" t="s">
        <v>89</v>
      </c>
      <c r="D9" s="15" t="s">
        <v>114</v>
      </c>
      <c r="E9" s="23">
        <v>55</v>
      </c>
      <c r="F9" s="23">
        <v>55</v>
      </c>
      <c r="G9" s="23">
        <v>55</v>
      </c>
      <c r="H9" s="23">
        <v>55</v>
      </c>
      <c r="I9" s="23">
        <v>55</v>
      </c>
      <c r="J9" s="23">
        <v>55</v>
      </c>
      <c r="K9" s="23">
        <v>55</v>
      </c>
      <c r="L9" s="23">
        <v>55</v>
      </c>
      <c r="M9" s="23">
        <v>55</v>
      </c>
      <c r="N9" s="23">
        <v>65</v>
      </c>
      <c r="O9" s="23">
        <v>65</v>
      </c>
      <c r="P9" s="15">
        <v>87.7</v>
      </c>
    </row>
    <row r="10" spans="1:16" ht="105.75" customHeight="1" x14ac:dyDescent="0.25">
      <c r="A10" s="15" t="s">
        <v>80</v>
      </c>
      <c r="B10" s="16" t="s">
        <v>75</v>
      </c>
      <c r="C10" s="15" t="s">
        <v>76</v>
      </c>
      <c r="D10" s="15" t="s">
        <v>114</v>
      </c>
      <c r="E10" s="15">
        <v>100</v>
      </c>
      <c r="F10" s="15">
        <v>100</v>
      </c>
      <c r="G10" s="15">
        <v>100</v>
      </c>
      <c r="H10" s="15">
        <v>100</v>
      </c>
      <c r="I10" s="15">
        <v>100</v>
      </c>
      <c r="J10" s="15">
        <v>100</v>
      </c>
      <c r="K10" s="15">
        <v>100</v>
      </c>
      <c r="L10" s="15">
        <v>100</v>
      </c>
      <c r="M10" s="15">
        <v>100</v>
      </c>
      <c r="N10" s="15">
        <v>100</v>
      </c>
      <c r="O10" s="15">
        <v>100</v>
      </c>
      <c r="P10" s="15">
        <v>100</v>
      </c>
    </row>
    <row r="11" spans="1:16" ht="138" customHeight="1" x14ac:dyDescent="0.25">
      <c r="A11" s="15" t="s">
        <v>81</v>
      </c>
      <c r="B11" s="16" t="s">
        <v>77</v>
      </c>
      <c r="C11" s="15" t="s">
        <v>143</v>
      </c>
      <c r="D11" s="15" t="s">
        <v>114</v>
      </c>
      <c r="E11" s="15" t="s">
        <v>23</v>
      </c>
      <c r="F11" s="15" t="s">
        <v>23</v>
      </c>
      <c r="G11" s="15" t="s">
        <v>23</v>
      </c>
      <c r="H11" s="15" t="s">
        <v>23</v>
      </c>
      <c r="I11" s="15" t="s">
        <v>23</v>
      </c>
      <c r="J11" s="15" t="s">
        <v>23</v>
      </c>
      <c r="K11" s="15" t="s">
        <v>23</v>
      </c>
      <c r="L11" s="15" t="s">
        <v>23</v>
      </c>
      <c r="M11" s="15" t="s">
        <v>23</v>
      </c>
      <c r="N11" s="15" t="s">
        <v>23</v>
      </c>
      <c r="O11" s="15" t="s">
        <v>23</v>
      </c>
      <c r="P11" s="15">
        <v>60</v>
      </c>
    </row>
    <row r="12" spans="1:16" ht="105" customHeight="1" x14ac:dyDescent="0.25">
      <c r="A12" s="15" t="s">
        <v>82</v>
      </c>
      <c r="B12" s="16" t="s">
        <v>79</v>
      </c>
      <c r="C12" s="15" t="s">
        <v>76</v>
      </c>
      <c r="D12" s="15" t="s">
        <v>114</v>
      </c>
      <c r="E12" s="26">
        <v>15</v>
      </c>
      <c r="F12" s="26">
        <v>15</v>
      </c>
      <c r="G12" s="26">
        <v>15</v>
      </c>
      <c r="H12" s="26">
        <v>15</v>
      </c>
      <c r="I12" s="26">
        <v>15</v>
      </c>
      <c r="J12" s="26">
        <v>15</v>
      </c>
      <c r="K12" s="26">
        <v>15</v>
      </c>
      <c r="L12" s="26">
        <v>15</v>
      </c>
      <c r="M12" s="26">
        <v>15</v>
      </c>
      <c r="N12" s="26">
        <v>20</v>
      </c>
      <c r="O12" s="26">
        <v>20</v>
      </c>
      <c r="P12" s="26">
        <v>30</v>
      </c>
    </row>
    <row r="13" spans="1:16" x14ac:dyDescent="0.25">
      <c r="A13" s="27"/>
    </row>
    <row r="14" spans="1:16" s="28" customFormat="1" ht="27" customHeight="1" x14ac:dyDescent="0.2">
      <c r="A14" s="115" t="s">
        <v>123</v>
      </c>
      <c r="B14" s="116"/>
      <c r="C14" s="116"/>
      <c r="D14" s="116"/>
      <c r="E14" s="116"/>
      <c r="F14" s="116"/>
      <c r="G14" s="116"/>
      <c r="H14" s="116"/>
      <c r="I14" s="116"/>
      <c r="J14" s="116"/>
      <c r="K14" s="116"/>
      <c r="L14" s="116"/>
      <c r="M14" s="116"/>
      <c r="N14" s="116"/>
      <c r="O14" s="116"/>
      <c r="P14" s="116"/>
    </row>
    <row r="15" spans="1:16" s="28" customFormat="1" ht="12" x14ac:dyDescent="0.2">
      <c r="A15" s="116"/>
      <c r="B15" s="116"/>
      <c r="C15" s="116"/>
      <c r="D15" s="116"/>
      <c r="E15" s="116"/>
      <c r="F15" s="116"/>
      <c r="G15" s="116"/>
      <c r="H15" s="116"/>
      <c r="I15" s="116"/>
      <c r="J15" s="116"/>
      <c r="K15" s="116"/>
      <c r="L15" s="116"/>
      <c r="M15" s="116"/>
      <c r="N15" s="116"/>
      <c r="O15" s="116"/>
      <c r="P15" s="116"/>
    </row>
    <row r="16" spans="1:16" s="28" customFormat="1" ht="12" x14ac:dyDescent="0.2">
      <c r="A16" s="116"/>
      <c r="B16" s="116"/>
      <c r="C16" s="116"/>
      <c r="D16" s="116"/>
      <c r="E16" s="116"/>
      <c r="F16" s="116"/>
      <c r="G16" s="116"/>
      <c r="H16" s="116"/>
      <c r="I16" s="116"/>
      <c r="J16" s="116"/>
      <c r="K16" s="116"/>
      <c r="L16" s="116"/>
      <c r="M16" s="116"/>
      <c r="N16" s="116"/>
      <c r="O16" s="116"/>
      <c r="P16" s="116"/>
    </row>
  </sheetData>
  <mergeCells count="9">
    <mergeCell ref="A14:P16"/>
    <mergeCell ref="B6:P6"/>
    <mergeCell ref="A1:P2"/>
    <mergeCell ref="D3:D4"/>
    <mergeCell ref="A3:A4"/>
    <mergeCell ref="B3:B4"/>
    <mergeCell ref="C3:C4"/>
    <mergeCell ref="E3:O3"/>
    <mergeCell ref="P3:P4"/>
  </mergeCells>
  <hyperlinks>
    <hyperlink ref="C3" location="_ftn1" display="_ftn1" xr:uid="{00000000-0004-0000-0200-000000000000}"/>
    <hyperlink ref="E3" location="_ftn2" display="_ftn2" xr:uid="{00000000-0004-0000-0200-000001000000}"/>
  </hyperlinks>
  <pageMargins left="0.70866141732283472" right="0.70866141732283472" top="0.74803149606299213" bottom="0.74803149606299213" header="0.31496062992125984" footer="0.31496062992125984"/>
  <pageSetup paperSize="9" scale="62"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40"/>
  <sheetViews>
    <sheetView view="pageBreakPreview" topLeftCell="A7" zoomScale="90" zoomScaleNormal="100" zoomScaleSheetLayoutView="90" workbookViewId="0">
      <selection activeCell="C33" sqref="C33"/>
    </sheetView>
  </sheetViews>
  <sheetFormatPr defaultRowHeight="16.5" x14ac:dyDescent="0.25"/>
  <cols>
    <col min="1" max="1" width="9.7109375" style="11" customWidth="1"/>
    <col min="2" max="2" width="44.5703125" style="11" customWidth="1"/>
    <col min="3" max="3" width="59.7109375" style="11" customWidth="1"/>
    <col min="4" max="4" width="59.42578125" style="11" customWidth="1"/>
    <col min="5" max="16384" width="9.140625" style="11"/>
  </cols>
  <sheetData>
    <row r="1" spans="1:4" ht="16.5" customHeight="1" x14ac:dyDescent="0.25">
      <c r="A1" s="131" t="s">
        <v>22</v>
      </c>
      <c r="B1" s="131"/>
      <c r="C1" s="131"/>
      <c r="D1" s="131"/>
    </row>
    <row r="2" spans="1:4" ht="17.25" customHeight="1" x14ac:dyDescent="0.25">
      <c r="A2" s="131"/>
      <c r="B2" s="131"/>
      <c r="C2" s="131"/>
      <c r="D2" s="131"/>
    </row>
    <row r="3" spans="1:4" ht="36" x14ac:dyDescent="0.25">
      <c r="A3" s="13" t="s">
        <v>1</v>
      </c>
      <c r="B3" s="9" t="s">
        <v>168</v>
      </c>
      <c r="C3" s="9" t="s">
        <v>169</v>
      </c>
      <c r="D3" s="9" t="s">
        <v>170</v>
      </c>
    </row>
    <row r="4" spans="1:4" x14ac:dyDescent="0.25">
      <c r="A4" s="13">
        <v>1</v>
      </c>
      <c r="B4" s="13">
        <v>2</v>
      </c>
      <c r="C4" s="13">
        <v>3</v>
      </c>
      <c r="D4" s="13">
        <v>4</v>
      </c>
    </row>
    <row r="5" spans="1:4" ht="23.25" customHeight="1" x14ac:dyDescent="0.25">
      <c r="A5" s="13" t="s">
        <v>8</v>
      </c>
      <c r="B5" s="103" t="s">
        <v>171</v>
      </c>
      <c r="C5" s="103"/>
      <c r="D5" s="103"/>
    </row>
    <row r="6" spans="1:4" ht="39" customHeight="1" x14ac:dyDescent="0.25">
      <c r="A6" s="13" t="s">
        <v>21</v>
      </c>
      <c r="B6" s="113" t="s">
        <v>172</v>
      </c>
      <c r="C6" s="113"/>
      <c r="D6" s="113"/>
    </row>
    <row r="7" spans="1:4" ht="52.5" customHeight="1" x14ac:dyDescent="0.25">
      <c r="A7" s="29"/>
      <c r="B7" s="14" t="s">
        <v>201</v>
      </c>
      <c r="C7" s="113" t="s">
        <v>125</v>
      </c>
      <c r="D7" s="113"/>
    </row>
    <row r="8" spans="1:4" ht="114" customHeight="1" x14ac:dyDescent="0.25">
      <c r="A8" s="29" t="s">
        <v>92</v>
      </c>
      <c r="B8" s="14" t="s">
        <v>117</v>
      </c>
      <c r="C8" s="14" t="s">
        <v>127</v>
      </c>
      <c r="D8" s="13" t="s">
        <v>23</v>
      </c>
    </row>
    <row r="9" spans="1:4" ht="34.5" customHeight="1" x14ac:dyDescent="0.25">
      <c r="A9" s="29" t="s">
        <v>52</v>
      </c>
      <c r="B9" s="113" t="s">
        <v>83</v>
      </c>
      <c r="C9" s="113"/>
      <c r="D9" s="113"/>
    </row>
    <row r="10" spans="1:4" ht="56.25" customHeight="1" x14ac:dyDescent="0.25">
      <c r="A10" s="29"/>
      <c r="B10" s="14" t="s">
        <v>201</v>
      </c>
      <c r="C10" s="113" t="s">
        <v>125</v>
      </c>
      <c r="D10" s="113"/>
    </row>
    <row r="11" spans="1:4" ht="212.25" customHeight="1" x14ac:dyDescent="0.25">
      <c r="A11" s="29" t="s">
        <v>58</v>
      </c>
      <c r="B11" s="14" t="s">
        <v>148</v>
      </c>
      <c r="C11" s="14" t="s">
        <v>151</v>
      </c>
      <c r="D11" s="14" t="s">
        <v>121</v>
      </c>
    </row>
    <row r="12" spans="1:4" ht="44.25" customHeight="1" x14ac:dyDescent="0.25">
      <c r="A12" s="29" t="s">
        <v>53</v>
      </c>
      <c r="B12" s="127" t="s">
        <v>185</v>
      </c>
      <c r="C12" s="128"/>
      <c r="D12" s="129"/>
    </row>
    <row r="13" spans="1:4" ht="57.75" customHeight="1" x14ac:dyDescent="0.25">
      <c r="A13" s="31"/>
      <c r="B13" s="14" t="s">
        <v>201</v>
      </c>
      <c r="C13" s="113" t="s">
        <v>125</v>
      </c>
      <c r="D13" s="113"/>
    </row>
    <row r="14" spans="1:4" ht="369" customHeight="1" x14ac:dyDescent="0.25">
      <c r="A14" s="32" t="s">
        <v>54</v>
      </c>
      <c r="B14" s="14" t="s">
        <v>141</v>
      </c>
      <c r="C14" s="14" t="s">
        <v>142</v>
      </c>
      <c r="D14" s="14" t="s">
        <v>166</v>
      </c>
    </row>
    <row r="15" spans="1:4" ht="36" customHeight="1" x14ac:dyDescent="0.25">
      <c r="A15" s="29" t="s">
        <v>80</v>
      </c>
      <c r="B15" s="127" t="s">
        <v>86</v>
      </c>
      <c r="C15" s="128"/>
      <c r="D15" s="129"/>
    </row>
    <row r="16" spans="1:4" ht="54" customHeight="1" x14ac:dyDescent="0.25">
      <c r="B16" s="14" t="s">
        <v>201</v>
      </c>
      <c r="C16" s="113" t="s">
        <v>125</v>
      </c>
      <c r="D16" s="113"/>
    </row>
    <row r="17" spans="1:4" ht="161.25" customHeight="1" x14ac:dyDescent="0.25">
      <c r="A17" s="125" t="s">
        <v>84</v>
      </c>
      <c r="B17" s="108" t="s">
        <v>128</v>
      </c>
      <c r="C17" s="108" t="s">
        <v>135</v>
      </c>
      <c r="D17" s="108" t="s">
        <v>167</v>
      </c>
    </row>
    <row r="18" spans="1:4" ht="197.25" customHeight="1" x14ac:dyDescent="0.25">
      <c r="A18" s="126"/>
      <c r="B18" s="109"/>
      <c r="C18" s="109"/>
      <c r="D18" s="130"/>
    </row>
    <row r="19" spans="1:4" ht="78" customHeight="1" x14ac:dyDescent="0.25">
      <c r="A19" s="33" t="s">
        <v>129</v>
      </c>
      <c r="B19" s="14" t="s">
        <v>130</v>
      </c>
      <c r="C19" s="14" t="s">
        <v>131</v>
      </c>
      <c r="D19" s="109"/>
    </row>
    <row r="20" spans="1:4" ht="21" customHeight="1" x14ac:dyDescent="0.25">
      <c r="A20" s="29" t="s">
        <v>81</v>
      </c>
      <c r="B20" s="127" t="s">
        <v>87</v>
      </c>
      <c r="C20" s="128"/>
      <c r="D20" s="129"/>
    </row>
    <row r="21" spans="1:4" ht="90" customHeight="1" x14ac:dyDescent="0.25">
      <c r="A21" s="29"/>
      <c r="B21" s="14" t="s">
        <v>202</v>
      </c>
      <c r="C21" s="113" t="s">
        <v>125</v>
      </c>
      <c r="D21" s="113"/>
    </row>
    <row r="22" spans="1:4" ht="219" customHeight="1" x14ac:dyDescent="0.25">
      <c r="A22" s="29" t="s">
        <v>85</v>
      </c>
      <c r="B22" s="14" t="s">
        <v>152</v>
      </c>
      <c r="C22" s="14" t="s">
        <v>154</v>
      </c>
      <c r="D22" s="14" t="s">
        <v>132</v>
      </c>
    </row>
    <row r="23" spans="1:4" ht="17.25" customHeight="1" x14ac:dyDescent="0.25">
      <c r="A23" s="29" t="s">
        <v>45</v>
      </c>
      <c r="B23" s="127" t="s">
        <v>118</v>
      </c>
      <c r="C23" s="128"/>
      <c r="D23" s="129"/>
    </row>
    <row r="24" spans="1:4" ht="34.5" customHeight="1" x14ac:dyDescent="0.25">
      <c r="A24" s="29" t="s">
        <v>93</v>
      </c>
      <c r="B24" s="127" t="s">
        <v>149</v>
      </c>
      <c r="C24" s="128"/>
      <c r="D24" s="129"/>
    </row>
    <row r="25" spans="1:4" ht="104.25" customHeight="1" x14ac:dyDescent="0.25">
      <c r="A25" s="13"/>
      <c r="B25" s="14" t="s">
        <v>203</v>
      </c>
      <c r="C25" s="113" t="s">
        <v>125</v>
      </c>
      <c r="D25" s="113"/>
    </row>
    <row r="26" spans="1:4" ht="132" customHeight="1" x14ac:dyDescent="0.25">
      <c r="A26" s="29" t="s">
        <v>94</v>
      </c>
      <c r="B26" s="14" t="s">
        <v>136</v>
      </c>
      <c r="C26" s="14" t="s">
        <v>150</v>
      </c>
      <c r="D26" s="14" t="s">
        <v>116</v>
      </c>
    </row>
    <row r="27" spans="1:4" ht="21" customHeight="1" x14ac:dyDescent="0.25">
      <c r="A27" s="29" t="s">
        <v>46</v>
      </c>
      <c r="B27" s="127" t="s">
        <v>173</v>
      </c>
      <c r="C27" s="128"/>
      <c r="D27" s="129"/>
    </row>
    <row r="28" spans="1:4" ht="28.5" customHeight="1" x14ac:dyDescent="0.25">
      <c r="A28" s="29" t="s">
        <v>144</v>
      </c>
      <c r="B28" s="127" t="s">
        <v>134</v>
      </c>
      <c r="C28" s="128"/>
      <c r="D28" s="129"/>
    </row>
    <row r="29" spans="1:4" ht="51.75" customHeight="1" x14ac:dyDescent="0.25">
      <c r="B29" s="30" t="s">
        <v>115</v>
      </c>
      <c r="C29" s="113" t="s">
        <v>125</v>
      </c>
      <c r="D29" s="113"/>
    </row>
    <row r="30" spans="1:4" ht="50.25" customHeight="1" x14ac:dyDescent="0.25">
      <c r="A30" s="29" t="s">
        <v>145</v>
      </c>
      <c r="B30" s="14" t="s">
        <v>137</v>
      </c>
      <c r="C30" s="14" t="s">
        <v>138</v>
      </c>
      <c r="D30" s="13" t="s">
        <v>23</v>
      </c>
    </row>
    <row r="31" spans="1:4" ht="33.75" customHeight="1" x14ac:dyDescent="0.25">
      <c r="A31" s="29" t="s">
        <v>146</v>
      </c>
      <c r="B31" s="127" t="s">
        <v>133</v>
      </c>
      <c r="C31" s="128"/>
      <c r="D31" s="129"/>
    </row>
    <row r="32" spans="1:4" ht="52.5" customHeight="1" x14ac:dyDescent="0.25">
      <c r="A32" s="29"/>
      <c r="B32" s="14" t="s">
        <v>201</v>
      </c>
      <c r="C32" s="113" t="s">
        <v>125</v>
      </c>
      <c r="D32" s="113"/>
    </row>
    <row r="33" spans="1:4" ht="129" customHeight="1" x14ac:dyDescent="0.25">
      <c r="A33" s="29" t="s">
        <v>147</v>
      </c>
      <c r="B33" s="14" t="s">
        <v>139</v>
      </c>
      <c r="C33" s="14" t="s">
        <v>140</v>
      </c>
      <c r="D33" s="13" t="s">
        <v>23</v>
      </c>
    </row>
    <row r="35" spans="1:4" ht="0.75" customHeight="1" x14ac:dyDescent="0.25">
      <c r="A35" s="123" t="s">
        <v>153</v>
      </c>
      <c r="B35" s="124"/>
      <c r="C35" s="124"/>
      <c r="D35" s="124"/>
    </row>
    <row r="36" spans="1:4" s="22" customFormat="1" ht="18" customHeight="1" x14ac:dyDescent="0.2">
      <c r="A36" s="124"/>
      <c r="B36" s="124"/>
      <c r="C36" s="124"/>
      <c r="D36" s="124"/>
    </row>
    <row r="37" spans="1:4" s="22" customFormat="1" ht="21.75" customHeight="1" x14ac:dyDescent="0.2">
      <c r="A37" s="124"/>
      <c r="B37" s="124"/>
      <c r="C37" s="124"/>
      <c r="D37" s="124"/>
    </row>
    <row r="38" spans="1:4" s="22" customFormat="1" ht="21" customHeight="1" x14ac:dyDescent="0.2">
      <c r="A38" s="124"/>
      <c r="B38" s="124"/>
      <c r="C38" s="124"/>
      <c r="D38" s="124"/>
    </row>
    <row r="39" spans="1:4" s="22" customFormat="1" ht="26.25" customHeight="1" x14ac:dyDescent="0.2">
      <c r="A39" s="124"/>
      <c r="B39" s="124"/>
      <c r="C39" s="124"/>
      <c r="D39" s="124"/>
    </row>
    <row r="40" spans="1:4" s="22" customFormat="1" ht="12" x14ac:dyDescent="0.2">
      <c r="A40" s="124"/>
      <c r="B40" s="124"/>
      <c r="C40" s="124"/>
      <c r="D40" s="124"/>
    </row>
  </sheetData>
  <mergeCells count="25">
    <mergeCell ref="A1:D2"/>
    <mergeCell ref="B5:D5"/>
    <mergeCell ref="B6:D6"/>
    <mergeCell ref="C29:D29"/>
    <mergeCell ref="C25:D25"/>
    <mergeCell ref="B24:D24"/>
    <mergeCell ref="B27:D27"/>
    <mergeCell ref="C7:D7"/>
    <mergeCell ref="B9:D9"/>
    <mergeCell ref="C10:D10"/>
    <mergeCell ref="B20:D20"/>
    <mergeCell ref="B12:D12"/>
    <mergeCell ref="C13:D13"/>
    <mergeCell ref="B15:D15"/>
    <mergeCell ref="C16:D16"/>
    <mergeCell ref="B28:D28"/>
    <mergeCell ref="A35:D40"/>
    <mergeCell ref="A17:A18"/>
    <mergeCell ref="B17:B18"/>
    <mergeCell ref="C17:C18"/>
    <mergeCell ref="C21:D21"/>
    <mergeCell ref="B23:D23"/>
    <mergeCell ref="D17:D19"/>
    <mergeCell ref="B31:D31"/>
    <mergeCell ref="C32:D32"/>
  </mergeCells>
  <pageMargins left="0.70866141732283472" right="0.70866141732283472" top="0.74803149606299213" bottom="0.74803149606299213" header="0.31496062992125984" footer="0.31496062992125984"/>
  <pageSetup paperSize="9" scale="75" fitToHeight="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6794FA-B22E-4C46-A095-1479C4FFF4BF}">
  <sheetPr>
    <pageSetUpPr fitToPage="1"/>
  </sheetPr>
  <dimension ref="A1:J180"/>
  <sheetViews>
    <sheetView zoomScale="80" zoomScaleNormal="80" workbookViewId="0">
      <pane xSplit="1" ySplit="6" topLeftCell="B7" activePane="bottomRight" state="frozen"/>
      <selection pane="topRight" activeCell="C1" sqref="C1"/>
      <selection pane="bottomLeft" activeCell="A7" sqref="A7"/>
      <selection pane="bottomRight" activeCell="C147" sqref="C147"/>
    </sheetView>
  </sheetViews>
  <sheetFormatPr defaultRowHeight="16.5" x14ac:dyDescent="0.25"/>
  <cols>
    <col min="1" max="1" width="49.5703125" style="4" customWidth="1"/>
    <col min="2" max="2" width="46.28515625" style="59" customWidth="1"/>
    <col min="3" max="3" width="22.5703125" style="4" customWidth="1"/>
    <col min="4" max="4" width="22.28515625" style="4" customWidth="1"/>
    <col min="5" max="5" width="19.140625" style="4" customWidth="1"/>
    <col min="6" max="8" width="20.28515625" style="4" bestFit="1" customWidth="1"/>
    <col min="9" max="9" width="20" style="4" customWidth="1"/>
    <col min="10" max="16384" width="9.140625" style="4"/>
  </cols>
  <sheetData>
    <row r="1" spans="1:10" x14ac:dyDescent="0.25">
      <c r="B1" s="34"/>
    </row>
    <row r="2" spans="1:10" x14ac:dyDescent="0.25">
      <c r="A2" s="132" t="s">
        <v>59</v>
      </c>
      <c r="B2" s="132"/>
      <c r="C2" s="132"/>
      <c r="D2" s="132"/>
      <c r="E2" s="132"/>
      <c r="F2" s="132"/>
      <c r="G2" s="132"/>
      <c r="H2" s="132"/>
      <c r="I2" s="132"/>
      <c r="J2" s="132"/>
    </row>
    <row r="3" spans="1:10" ht="15" customHeight="1" x14ac:dyDescent="0.25">
      <c r="B3" s="35"/>
    </row>
    <row r="4" spans="1:10" s="36" customFormat="1" ht="45" customHeight="1" x14ac:dyDescent="0.25">
      <c r="A4" s="102" t="s">
        <v>60</v>
      </c>
      <c r="B4" s="144" t="s">
        <v>174</v>
      </c>
      <c r="C4" s="102" t="s">
        <v>61</v>
      </c>
      <c r="D4" s="102"/>
      <c r="E4" s="102"/>
      <c r="F4" s="102"/>
      <c r="G4" s="102"/>
      <c r="H4" s="102"/>
      <c r="I4" s="102"/>
    </row>
    <row r="5" spans="1:10" s="38" customFormat="1" x14ac:dyDescent="0.25">
      <c r="A5" s="102"/>
      <c r="B5" s="145"/>
      <c r="C5" s="37">
        <v>2025</v>
      </c>
      <c r="D5" s="37">
        <v>2026</v>
      </c>
      <c r="E5" s="37">
        <v>2027</v>
      </c>
      <c r="F5" s="37">
        <v>2028</v>
      </c>
      <c r="G5" s="37">
        <v>2029</v>
      </c>
      <c r="H5" s="37">
        <v>2030</v>
      </c>
      <c r="I5" s="8" t="s">
        <v>62</v>
      </c>
    </row>
    <row r="6" spans="1:10" s="38" customFormat="1" x14ac:dyDescent="0.25">
      <c r="A6" s="10">
        <v>2</v>
      </c>
      <c r="B6" s="37">
        <v>3</v>
      </c>
      <c r="C6" s="37">
        <v>4</v>
      </c>
      <c r="D6" s="37">
        <v>5</v>
      </c>
      <c r="E6" s="37">
        <v>6</v>
      </c>
      <c r="F6" s="37">
        <v>7</v>
      </c>
      <c r="G6" s="37">
        <v>8</v>
      </c>
      <c r="H6" s="37">
        <v>9</v>
      </c>
      <c r="I6" s="10">
        <v>10</v>
      </c>
    </row>
    <row r="7" spans="1:10" s="40" customFormat="1" ht="23.25" customHeight="1" x14ac:dyDescent="0.25">
      <c r="A7" s="65" t="s">
        <v>63</v>
      </c>
      <c r="B7" s="136" t="s">
        <v>204</v>
      </c>
      <c r="C7" s="39">
        <f>C8+C9+C10+C11+C12+C14</f>
        <v>2707078.7839000002</v>
      </c>
      <c r="D7" s="39">
        <f t="shared" ref="D7:I7" si="0">D8+D9+D10+D11+D12+D14</f>
        <v>2743113.452</v>
      </c>
      <c r="E7" s="39">
        <f t="shared" si="0"/>
        <v>2739591.852</v>
      </c>
      <c r="F7" s="39">
        <f t="shared" si="0"/>
        <v>507687.55542999995</v>
      </c>
      <c r="G7" s="39">
        <f t="shared" si="0"/>
        <v>507687.55542999995</v>
      </c>
      <c r="H7" s="39">
        <f t="shared" si="0"/>
        <v>507687.55542999995</v>
      </c>
      <c r="I7" s="39">
        <f t="shared" si="0"/>
        <v>9712846.7541899998</v>
      </c>
    </row>
    <row r="8" spans="1:10" s="40" customFormat="1" ht="15" customHeight="1" x14ac:dyDescent="0.25">
      <c r="A8" s="63" t="s">
        <v>24</v>
      </c>
      <c r="B8" s="137"/>
      <c r="C8" s="42">
        <f t="shared" ref="C8:I12" si="1">C41+C105+C137</f>
        <v>93295</v>
      </c>
      <c r="D8" s="42">
        <f t="shared" si="1"/>
        <v>90110.9</v>
      </c>
      <c r="E8" s="42">
        <f t="shared" si="1"/>
        <v>87949.099999999991</v>
      </c>
      <c r="F8" s="41">
        <f t="shared" si="1"/>
        <v>0</v>
      </c>
      <c r="G8" s="41">
        <f t="shared" si="1"/>
        <v>0</v>
      </c>
      <c r="H8" s="41">
        <f t="shared" si="1"/>
        <v>0</v>
      </c>
      <c r="I8" s="42">
        <f t="shared" si="1"/>
        <v>271355</v>
      </c>
    </row>
    <row r="9" spans="1:10" s="40" customFormat="1" ht="15" customHeight="1" x14ac:dyDescent="0.25">
      <c r="A9" s="63" t="s">
        <v>25</v>
      </c>
      <c r="B9" s="137"/>
      <c r="C9" s="42">
        <f t="shared" si="1"/>
        <v>2059502.2000000002</v>
      </c>
      <c r="D9" s="42">
        <f t="shared" si="1"/>
        <v>2077567.7</v>
      </c>
      <c r="E9" s="42">
        <f t="shared" si="1"/>
        <v>2078207.9</v>
      </c>
      <c r="F9" s="41">
        <f t="shared" si="1"/>
        <v>0</v>
      </c>
      <c r="G9" s="41">
        <f t="shared" si="1"/>
        <v>0</v>
      </c>
      <c r="H9" s="41">
        <f t="shared" si="1"/>
        <v>0</v>
      </c>
      <c r="I9" s="42">
        <f t="shared" si="1"/>
        <v>6215277.7999999998</v>
      </c>
    </row>
    <row r="10" spans="1:10" s="40" customFormat="1" ht="21.75" customHeight="1" x14ac:dyDescent="0.25">
      <c r="A10" s="63" t="s">
        <v>26</v>
      </c>
      <c r="B10" s="137"/>
      <c r="C10" s="42">
        <f t="shared" si="1"/>
        <v>503786.46989999991</v>
      </c>
      <c r="D10" s="90">
        <f t="shared" si="1"/>
        <v>524939.73800000001</v>
      </c>
      <c r="E10" s="42">
        <f t="shared" si="1"/>
        <v>522939.73799999995</v>
      </c>
      <c r="F10" s="42">
        <f t="shared" si="1"/>
        <v>457192.44142999995</v>
      </c>
      <c r="G10" s="42">
        <f t="shared" si="1"/>
        <v>457192.44142999995</v>
      </c>
      <c r="H10" s="42">
        <f t="shared" si="1"/>
        <v>457192.44142999995</v>
      </c>
      <c r="I10" s="42">
        <f t="shared" si="1"/>
        <v>2923243.2701899996</v>
      </c>
    </row>
    <row r="11" spans="1:10" s="40" customFormat="1" ht="33" x14ac:dyDescent="0.25">
      <c r="A11" s="64" t="s">
        <v>64</v>
      </c>
      <c r="B11" s="137"/>
      <c r="C11" s="41">
        <f t="shared" si="1"/>
        <v>0</v>
      </c>
      <c r="D11" s="41">
        <f t="shared" si="1"/>
        <v>0</v>
      </c>
      <c r="E11" s="41">
        <f t="shared" si="1"/>
        <v>0</v>
      </c>
      <c r="F11" s="41">
        <f t="shared" si="1"/>
        <v>0</v>
      </c>
      <c r="G11" s="41">
        <f t="shared" si="1"/>
        <v>0</v>
      </c>
      <c r="H11" s="41">
        <f t="shared" si="1"/>
        <v>0</v>
      </c>
      <c r="I11" s="41">
        <f t="shared" si="1"/>
        <v>0</v>
      </c>
    </row>
    <row r="12" spans="1:10" s="40" customFormat="1" ht="35.25" customHeight="1" x14ac:dyDescent="0.25">
      <c r="A12" s="64" t="s">
        <v>65</v>
      </c>
      <c r="B12" s="137"/>
      <c r="C12" s="41">
        <f t="shared" si="1"/>
        <v>0</v>
      </c>
      <c r="D12" s="41">
        <f t="shared" si="1"/>
        <v>0</v>
      </c>
      <c r="E12" s="41">
        <f t="shared" si="1"/>
        <v>0</v>
      </c>
      <c r="F12" s="41">
        <f t="shared" si="1"/>
        <v>0</v>
      </c>
      <c r="G12" s="41">
        <f t="shared" si="1"/>
        <v>0</v>
      </c>
      <c r="H12" s="41">
        <f t="shared" si="1"/>
        <v>0</v>
      </c>
      <c r="I12" s="41">
        <f t="shared" si="1"/>
        <v>0</v>
      </c>
    </row>
    <row r="13" spans="1:10" s="93" customFormat="1" ht="22.5" customHeight="1" x14ac:dyDescent="0.25">
      <c r="A13" s="83" t="s">
        <v>206</v>
      </c>
      <c r="B13" s="137"/>
      <c r="C13" s="92"/>
      <c r="D13" s="92"/>
      <c r="E13" s="92"/>
      <c r="F13" s="92"/>
      <c r="G13" s="92"/>
      <c r="H13" s="92"/>
      <c r="I13" s="92"/>
    </row>
    <row r="14" spans="1:10" s="40" customFormat="1" ht="22.5" customHeight="1" x14ac:dyDescent="0.25">
      <c r="A14" s="63" t="s">
        <v>66</v>
      </c>
      <c r="B14" s="138"/>
      <c r="C14" s="42">
        <f t="shared" ref="C14:I14" si="2">C47+C111+C143</f>
        <v>50495.114000000001</v>
      </c>
      <c r="D14" s="42">
        <f t="shared" si="2"/>
        <v>50495.114000000001</v>
      </c>
      <c r="E14" s="42">
        <f t="shared" si="2"/>
        <v>50495.114000000001</v>
      </c>
      <c r="F14" s="42">
        <f t="shared" si="2"/>
        <v>50495.114000000001</v>
      </c>
      <c r="G14" s="42">
        <f t="shared" si="2"/>
        <v>50495.114000000001</v>
      </c>
      <c r="H14" s="42">
        <f t="shared" si="2"/>
        <v>50495.114000000001</v>
      </c>
      <c r="I14" s="42">
        <f t="shared" si="2"/>
        <v>302970.68400000001</v>
      </c>
    </row>
    <row r="15" spans="1:10" s="93" customFormat="1" ht="22.5" customHeight="1" x14ac:dyDescent="0.25">
      <c r="A15" s="148" t="s">
        <v>205</v>
      </c>
      <c r="B15" s="148"/>
      <c r="C15" s="148"/>
      <c r="D15" s="148"/>
      <c r="E15" s="148"/>
      <c r="F15" s="148"/>
      <c r="G15" s="148"/>
      <c r="H15" s="148"/>
      <c r="I15" s="148"/>
    </row>
    <row r="16" spans="1:10" s="93" customFormat="1" ht="22.5" customHeight="1" x14ac:dyDescent="0.25">
      <c r="A16" s="94" t="s">
        <v>95</v>
      </c>
      <c r="B16" s="139" t="s">
        <v>69</v>
      </c>
      <c r="C16" s="95">
        <f>SUM(C17:C23)</f>
        <v>2692376.3813900002</v>
      </c>
      <c r="D16" s="95">
        <f t="shared" ref="D16:I16" si="3">SUM(D17:D23)</f>
        <v>2742877.352</v>
      </c>
      <c r="E16" s="95">
        <f t="shared" si="3"/>
        <v>2739355.7519999999</v>
      </c>
      <c r="F16" s="95">
        <f t="shared" si="3"/>
        <v>507451.45542999997</v>
      </c>
      <c r="G16" s="95">
        <f t="shared" si="3"/>
        <v>507451.45542999997</v>
      </c>
      <c r="H16" s="95">
        <f t="shared" si="3"/>
        <v>507451.45542999997</v>
      </c>
      <c r="I16" s="95">
        <f t="shared" si="3"/>
        <v>9696963.8516799994</v>
      </c>
    </row>
    <row r="17" spans="1:9" s="93" customFormat="1" ht="22.5" customHeight="1" x14ac:dyDescent="0.25">
      <c r="A17" s="83" t="s">
        <v>24</v>
      </c>
      <c r="B17" s="140"/>
      <c r="C17" s="92">
        <f>C8-C25-C33</f>
        <v>93295</v>
      </c>
      <c r="D17" s="92">
        <f t="shared" ref="D17:I17" si="4">D8-D25-D33</f>
        <v>90110.9</v>
      </c>
      <c r="E17" s="92">
        <f t="shared" si="4"/>
        <v>87949.099999999991</v>
      </c>
      <c r="F17" s="96">
        <f t="shared" si="4"/>
        <v>0</v>
      </c>
      <c r="G17" s="96">
        <f t="shared" si="4"/>
        <v>0</v>
      </c>
      <c r="H17" s="96">
        <f t="shared" si="4"/>
        <v>0</v>
      </c>
      <c r="I17" s="92">
        <f t="shared" si="4"/>
        <v>271355</v>
      </c>
    </row>
    <row r="18" spans="1:9" s="93" customFormat="1" ht="22.5" customHeight="1" x14ac:dyDescent="0.25">
      <c r="A18" s="83" t="s">
        <v>25</v>
      </c>
      <c r="B18" s="140"/>
      <c r="C18" s="92">
        <f t="shared" ref="C18:I23" si="5">C9-C26-C34</f>
        <v>2059502.2000000002</v>
      </c>
      <c r="D18" s="92">
        <f t="shared" si="5"/>
        <v>2077567.7</v>
      </c>
      <c r="E18" s="92">
        <f t="shared" si="5"/>
        <v>2078207.9</v>
      </c>
      <c r="F18" s="96">
        <f t="shared" si="5"/>
        <v>0</v>
      </c>
      <c r="G18" s="96">
        <f t="shared" si="5"/>
        <v>0</v>
      </c>
      <c r="H18" s="96">
        <f t="shared" si="5"/>
        <v>0</v>
      </c>
      <c r="I18" s="92">
        <f t="shared" si="5"/>
        <v>6215277.7999999998</v>
      </c>
    </row>
    <row r="19" spans="1:9" s="93" customFormat="1" ht="22.5" customHeight="1" x14ac:dyDescent="0.25">
      <c r="A19" s="83" t="s">
        <v>26</v>
      </c>
      <c r="B19" s="140"/>
      <c r="C19" s="92">
        <f t="shared" si="5"/>
        <v>489084.06738999992</v>
      </c>
      <c r="D19" s="92">
        <f t="shared" si="5"/>
        <v>524703.63800000004</v>
      </c>
      <c r="E19" s="92">
        <f t="shared" si="5"/>
        <v>522703.63799999998</v>
      </c>
      <c r="F19" s="92">
        <f t="shared" si="5"/>
        <v>456956.34142999997</v>
      </c>
      <c r="G19" s="92">
        <f t="shared" si="5"/>
        <v>456956.34142999997</v>
      </c>
      <c r="H19" s="92">
        <f t="shared" si="5"/>
        <v>456956.34142999997</v>
      </c>
      <c r="I19" s="92">
        <f t="shared" si="5"/>
        <v>2907360.3676799997</v>
      </c>
    </row>
    <row r="20" spans="1:9" s="93" customFormat="1" ht="36" customHeight="1" x14ac:dyDescent="0.25">
      <c r="A20" s="85" t="s">
        <v>64</v>
      </c>
      <c r="B20" s="140"/>
      <c r="C20" s="96">
        <f t="shared" si="5"/>
        <v>0</v>
      </c>
      <c r="D20" s="96">
        <f t="shared" si="5"/>
        <v>0</v>
      </c>
      <c r="E20" s="96">
        <f t="shared" si="5"/>
        <v>0</v>
      </c>
      <c r="F20" s="96">
        <f t="shared" si="5"/>
        <v>0</v>
      </c>
      <c r="G20" s="96">
        <f t="shared" si="5"/>
        <v>0</v>
      </c>
      <c r="H20" s="96">
        <f t="shared" si="5"/>
        <v>0</v>
      </c>
      <c r="I20" s="96">
        <f t="shared" si="5"/>
        <v>0</v>
      </c>
    </row>
    <row r="21" spans="1:9" s="93" customFormat="1" ht="34.5" customHeight="1" x14ac:dyDescent="0.25">
      <c r="A21" s="85" t="s">
        <v>65</v>
      </c>
      <c r="B21" s="140"/>
      <c r="C21" s="96">
        <f t="shared" si="5"/>
        <v>0</v>
      </c>
      <c r="D21" s="96">
        <f t="shared" si="5"/>
        <v>0</v>
      </c>
      <c r="E21" s="96">
        <f t="shared" si="5"/>
        <v>0</v>
      </c>
      <c r="F21" s="96">
        <f t="shared" si="5"/>
        <v>0</v>
      </c>
      <c r="G21" s="96">
        <f t="shared" si="5"/>
        <v>0</v>
      </c>
      <c r="H21" s="96">
        <f t="shared" si="5"/>
        <v>0</v>
      </c>
      <c r="I21" s="96">
        <f t="shared" si="5"/>
        <v>0</v>
      </c>
    </row>
    <row r="22" spans="1:9" s="93" customFormat="1" ht="22.5" customHeight="1" x14ac:dyDescent="0.25">
      <c r="A22" s="83" t="s">
        <v>206</v>
      </c>
      <c r="B22" s="140"/>
      <c r="C22" s="96">
        <f t="shared" si="5"/>
        <v>0</v>
      </c>
      <c r="D22" s="96">
        <f t="shared" si="5"/>
        <v>0</v>
      </c>
      <c r="E22" s="96">
        <f t="shared" si="5"/>
        <v>0</v>
      </c>
      <c r="F22" s="96">
        <f t="shared" si="5"/>
        <v>0</v>
      </c>
      <c r="G22" s="96">
        <f t="shared" si="5"/>
        <v>0</v>
      </c>
      <c r="H22" s="96">
        <f t="shared" si="5"/>
        <v>0</v>
      </c>
      <c r="I22" s="96">
        <f t="shared" si="5"/>
        <v>0</v>
      </c>
    </row>
    <row r="23" spans="1:9" s="93" customFormat="1" ht="22.5" customHeight="1" x14ac:dyDescent="0.25">
      <c r="A23" s="83" t="s">
        <v>66</v>
      </c>
      <c r="B23" s="141"/>
      <c r="C23" s="92">
        <f t="shared" si="5"/>
        <v>50495.114000000001</v>
      </c>
      <c r="D23" s="92">
        <f t="shared" si="5"/>
        <v>50495.114000000001</v>
      </c>
      <c r="E23" s="92">
        <f t="shared" si="5"/>
        <v>50495.114000000001</v>
      </c>
      <c r="F23" s="92">
        <f t="shared" si="5"/>
        <v>50495.114000000001</v>
      </c>
      <c r="G23" s="92">
        <f t="shared" si="5"/>
        <v>50495.114000000001</v>
      </c>
      <c r="H23" s="92">
        <f t="shared" si="5"/>
        <v>50495.114000000001</v>
      </c>
      <c r="I23" s="92">
        <f t="shared" si="5"/>
        <v>302970.68400000001</v>
      </c>
    </row>
    <row r="24" spans="1:9" s="40" customFormat="1" ht="22.5" customHeight="1" x14ac:dyDescent="0.25">
      <c r="A24" s="65" t="s">
        <v>95</v>
      </c>
      <c r="B24" s="136" t="s">
        <v>68</v>
      </c>
      <c r="C24" s="91">
        <f>SUM(C25:C31)</f>
        <v>236.1</v>
      </c>
      <c r="D24" s="91">
        <f t="shared" ref="D24:I24" si="6">SUM(D25:D31)</f>
        <v>236.1</v>
      </c>
      <c r="E24" s="91">
        <f t="shared" si="6"/>
        <v>236.1</v>
      </c>
      <c r="F24" s="91">
        <f t="shared" si="6"/>
        <v>236.1</v>
      </c>
      <c r="G24" s="91">
        <f t="shared" si="6"/>
        <v>236.1</v>
      </c>
      <c r="H24" s="91">
        <f t="shared" si="6"/>
        <v>236.1</v>
      </c>
      <c r="I24" s="91">
        <f t="shared" si="6"/>
        <v>1416.6</v>
      </c>
    </row>
    <row r="25" spans="1:9" s="40" customFormat="1" ht="22.5" customHeight="1" x14ac:dyDescent="0.25">
      <c r="A25" s="63" t="s">
        <v>24</v>
      </c>
      <c r="B25" s="137"/>
      <c r="C25" s="41">
        <f t="shared" ref="C25:I26" si="7">C97</f>
        <v>0</v>
      </c>
      <c r="D25" s="41">
        <f t="shared" si="7"/>
        <v>0</v>
      </c>
      <c r="E25" s="41">
        <f t="shared" si="7"/>
        <v>0</v>
      </c>
      <c r="F25" s="41">
        <f t="shared" si="7"/>
        <v>0</v>
      </c>
      <c r="G25" s="41">
        <f t="shared" si="7"/>
        <v>0</v>
      </c>
      <c r="H25" s="41">
        <f t="shared" si="7"/>
        <v>0</v>
      </c>
      <c r="I25" s="41">
        <f t="shared" si="7"/>
        <v>0</v>
      </c>
    </row>
    <row r="26" spans="1:9" s="40" customFormat="1" ht="22.5" customHeight="1" x14ac:dyDescent="0.25">
      <c r="A26" s="63" t="s">
        <v>25</v>
      </c>
      <c r="B26" s="137"/>
      <c r="C26" s="41">
        <f t="shared" si="7"/>
        <v>0</v>
      </c>
      <c r="D26" s="41">
        <f t="shared" si="7"/>
        <v>0</v>
      </c>
      <c r="E26" s="41">
        <f t="shared" si="7"/>
        <v>0</v>
      </c>
      <c r="F26" s="41">
        <f t="shared" si="7"/>
        <v>0</v>
      </c>
      <c r="G26" s="41">
        <f t="shared" si="7"/>
        <v>0</v>
      </c>
      <c r="H26" s="41">
        <f t="shared" si="7"/>
        <v>0</v>
      </c>
      <c r="I26" s="41">
        <f t="shared" si="7"/>
        <v>0</v>
      </c>
    </row>
    <row r="27" spans="1:9" s="40" customFormat="1" ht="22.5" customHeight="1" x14ac:dyDescent="0.25">
      <c r="A27" s="63" t="s">
        <v>26</v>
      </c>
      <c r="B27" s="137"/>
      <c r="C27" s="42">
        <f>C99</f>
        <v>236.1</v>
      </c>
      <c r="D27" s="42">
        <f t="shared" ref="D27:I27" si="8">D99</f>
        <v>236.1</v>
      </c>
      <c r="E27" s="42">
        <f t="shared" si="8"/>
        <v>236.1</v>
      </c>
      <c r="F27" s="42">
        <f t="shared" si="8"/>
        <v>236.1</v>
      </c>
      <c r="G27" s="42">
        <f t="shared" si="8"/>
        <v>236.1</v>
      </c>
      <c r="H27" s="42">
        <f t="shared" si="8"/>
        <v>236.1</v>
      </c>
      <c r="I27" s="42">
        <f t="shared" si="8"/>
        <v>1416.6</v>
      </c>
    </row>
    <row r="28" spans="1:9" s="40" customFormat="1" ht="36" customHeight="1" x14ac:dyDescent="0.25">
      <c r="A28" s="64" t="s">
        <v>64</v>
      </c>
      <c r="B28" s="137"/>
      <c r="C28" s="41">
        <f>C100</f>
        <v>0</v>
      </c>
      <c r="D28" s="41">
        <f t="shared" ref="D28:I30" si="9">D100</f>
        <v>0</v>
      </c>
      <c r="E28" s="41">
        <f t="shared" si="9"/>
        <v>0</v>
      </c>
      <c r="F28" s="41">
        <f t="shared" si="9"/>
        <v>0</v>
      </c>
      <c r="G28" s="41">
        <f t="shared" si="9"/>
        <v>0</v>
      </c>
      <c r="H28" s="41">
        <f t="shared" si="9"/>
        <v>0</v>
      </c>
      <c r="I28" s="41">
        <f t="shared" si="9"/>
        <v>0</v>
      </c>
    </row>
    <row r="29" spans="1:9" s="40" customFormat="1" ht="34.5" customHeight="1" x14ac:dyDescent="0.25">
      <c r="A29" s="64" t="s">
        <v>65</v>
      </c>
      <c r="B29" s="137"/>
      <c r="C29" s="41">
        <f>C101</f>
        <v>0</v>
      </c>
      <c r="D29" s="41">
        <f t="shared" si="9"/>
        <v>0</v>
      </c>
      <c r="E29" s="41">
        <f t="shared" si="9"/>
        <v>0</v>
      </c>
      <c r="F29" s="41">
        <f t="shared" si="9"/>
        <v>0</v>
      </c>
      <c r="G29" s="41">
        <f t="shared" si="9"/>
        <v>0</v>
      </c>
      <c r="H29" s="41">
        <f t="shared" si="9"/>
        <v>0</v>
      </c>
      <c r="I29" s="41">
        <f t="shared" si="9"/>
        <v>0</v>
      </c>
    </row>
    <row r="30" spans="1:9" s="93" customFormat="1" ht="34.5" customHeight="1" x14ac:dyDescent="0.25">
      <c r="A30" s="85" t="s">
        <v>206</v>
      </c>
      <c r="B30" s="137"/>
      <c r="C30" s="41">
        <f>C102</f>
        <v>0</v>
      </c>
      <c r="D30" s="41">
        <f t="shared" si="9"/>
        <v>0</v>
      </c>
      <c r="E30" s="41">
        <f t="shared" si="9"/>
        <v>0</v>
      </c>
      <c r="F30" s="41">
        <f t="shared" si="9"/>
        <v>0</v>
      </c>
      <c r="G30" s="41">
        <f t="shared" si="9"/>
        <v>0</v>
      </c>
      <c r="H30" s="41">
        <f t="shared" si="9"/>
        <v>0</v>
      </c>
      <c r="I30" s="41">
        <f t="shared" si="9"/>
        <v>0</v>
      </c>
    </row>
    <row r="31" spans="1:9" s="40" customFormat="1" ht="22.5" customHeight="1" x14ac:dyDescent="0.25">
      <c r="A31" s="63" t="s">
        <v>66</v>
      </c>
      <c r="B31" s="138"/>
      <c r="C31" s="41">
        <f t="shared" ref="C31:I31" si="10">C103</f>
        <v>0</v>
      </c>
      <c r="D31" s="41">
        <f t="shared" si="10"/>
        <v>0</v>
      </c>
      <c r="E31" s="41">
        <f t="shared" si="10"/>
        <v>0</v>
      </c>
      <c r="F31" s="41">
        <f t="shared" si="10"/>
        <v>0</v>
      </c>
      <c r="G31" s="41">
        <f t="shared" si="10"/>
        <v>0</v>
      </c>
      <c r="H31" s="41">
        <f t="shared" si="10"/>
        <v>0</v>
      </c>
      <c r="I31" s="41">
        <f t="shared" si="10"/>
        <v>0</v>
      </c>
    </row>
    <row r="32" spans="1:9" s="40" customFormat="1" ht="22.5" customHeight="1" x14ac:dyDescent="0.25">
      <c r="A32" s="63" t="s">
        <v>95</v>
      </c>
      <c r="B32" s="136" t="s">
        <v>70</v>
      </c>
      <c r="C32" s="91">
        <f>SUM(C33:C39)</f>
        <v>14466.30251</v>
      </c>
      <c r="D32" s="44">
        <f t="shared" ref="D32:I32" si="11">SUM(D33:D39)</f>
        <v>0</v>
      </c>
      <c r="E32" s="44">
        <f t="shared" si="11"/>
        <v>0</v>
      </c>
      <c r="F32" s="44">
        <f t="shared" si="11"/>
        <v>0</v>
      </c>
      <c r="G32" s="44">
        <f t="shared" si="11"/>
        <v>0</v>
      </c>
      <c r="H32" s="44">
        <f t="shared" si="11"/>
        <v>0</v>
      </c>
      <c r="I32" s="91">
        <f t="shared" si="11"/>
        <v>14466.30251</v>
      </c>
    </row>
    <row r="33" spans="1:9" s="40" customFormat="1" ht="22.5" customHeight="1" x14ac:dyDescent="0.25">
      <c r="A33" s="63" t="s">
        <v>24</v>
      </c>
      <c r="B33" s="137"/>
      <c r="C33" s="41">
        <f t="shared" ref="C33:I34" si="12">C129</f>
        <v>0</v>
      </c>
      <c r="D33" s="41">
        <f t="shared" si="12"/>
        <v>0</v>
      </c>
      <c r="E33" s="41">
        <f t="shared" si="12"/>
        <v>0</v>
      </c>
      <c r="F33" s="41">
        <f t="shared" si="12"/>
        <v>0</v>
      </c>
      <c r="G33" s="41">
        <f t="shared" si="12"/>
        <v>0</v>
      </c>
      <c r="H33" s="41">
        <f t="shared" si="12"/>
        <v>0</v>
      </c>
      <c r="I33" s="41">
        <f t="shared" si="12"/>
        <v>0</v>
      </c>
    </row>
    <row r="34" spans="1:9" s="40" customFormat="1" ht="22.5" customHeight="1" x14ac:dyDescent="0.25">
      <c r="A34" s="63" t="s">
        <v>25</v>
      </c>
      <c r="B34" s="137"/>
      <c r="C34" s="41">
        <f t="shared" si="12"/>
        <v>0</v>
      </c>
      <c r="D34" s="41">
        <f t="shared" si="12"/>
        <v>0</v>
      </c>
      <c r="E34" s="41">
        <f t="shared" si="12"/>
        <v>0</v>
      </c>
      <c r="F34" s="41">
        <f t="shared" si="12"/>
        <v>0</v>
      </c>
      <c r="G34" s="41">
        <f t="shared" si="12"/>
        <v>0</v>
      </c>
      <c r="H34" s="41">
        <f t="shared" si="12"/>
        <v>0</v>
      </c>
      <c r="I34" s="41">
        <f t="shared" si="12"/>
        <v>0</v>
      </c>
    </row>
    <row r="35" spans="1:9" s="40" customFormat="1" ht="22.5" customHeight="1" x14ac:dyDescent="0.25">
      <c r="A35" s="63" t="s">
        <v>26</v>
      </c>
      <c r="B35" s="137"/>
      <c r="C35" s="42">
        <f>C131</f>
        <v>14466.30251</v>
      </c>
      <c r="D35" s="41">
        <f t="shared" ref="D35:I35" si="13">D131</f>
        <v>0</v>
      </c>
      <c r="E35" s="41">
        <f t="shared" si="13"/>
        <v>0</v>
      </c>
      <c r="F35" s="41">
        <f t="shared" si="13"/>
        <v>0</v>
      </c>
      <c r="G35" s="41">
        <f t="shared" si="13"/>
        <v>0</v>
      </c>
      <c r="H35" s="41">
        <f t="shared" si="13"/>
        <v>0</v>
      </c>
      <c r="I35" s="42">
        <f t="shared" si="13"/>
        <v>14466.30251</v>
      </c>
    </row>
    <row r="36" spans="1:9" s="40" customFormat="1" ht="35.25" customHeight="1" x14ac:dyDescent="0.25">
      <c r="A36" s="64" t="s">
        <v>64</v>
      </c>
      <c r="B36" s="137"/>
      <c r="C36" s="41">
        <f>C132</f>
        <v>0</v>
      </c>
      <c r="D36" s="41">
        <f t="shared" ref="D36:I37" si="14">D132</f>
        <v>0</v>
      </c>
      <c r="E36" s="41">
        <f t="shared" si="14"/>
        <v>0</v>
      </c>
      <c r="F36" s="41">
        <f t="shared" si="14"/>
        <v>0</v>
      </c>
      <c r="G36" s="41">
        <f t="shared" si="14"/>
        <v>0</v>
      </c>
      <c r="H36" s="41">
        <f t="shared" si="14"/>
        <v>0</v>
      </c>
      <c r="I36" s="41">
        <f t="shared" si="14"/>
        <v>0</v>
      </c>
    </row>
    <row r="37" spans="1:9" s="40" customFormat="1" ht="32.25" customHeight="1" x14ac:dyDescent="0.25">
      <c r="A37" s="64" t="s">
        <v>65</v>
      </c>
      <c r="B37" s="137"/>
      <c r="C37" s="41">
        <f>C133</f>
        <v>0</v>
      </c>
      <c r="D37" s="41">
        <f t="shared" si="14"/>
        <v>0</v>
      </c>
      <c r="E37" s="41">
        <f t="shared" si="14"/>
        <v>0</v>
      </c>
      <c r="F37" s="41">
        <f t="shared" si="14"/>
        <v>0</v>
      </c>
      <c r="G37" s="41">
        <f t="shared" si="14"/>
        <v>0</v>
      </c>
      <c r="H37" s="41">
        <f t="shared" si="14"/>
        <v>0</v>
      </c>
      <c r="I37" s="41">
        <f t="shared" si="14"/>
        <v>0</v>
      </c>
    </row>
    <row r="38" spans="1:9" s="93" customFormat="1" ht="32.25" customHeight="1" x14ac:dyDescent="0.25">
      <c r="A38" s="85" t="s">
        <v>206</v>
      </c>
      <c r="B38" s="137"/>
      <c r="C38" s="41">
        <f>C110</f>
        <v>0</v>
      </c>
      <c r="D38" s="41">
        <f t="shared" ref="D38:I38" si="15">D110</f>
        <v>0</v>
      </c>
      <c r="E38" s="41">
        <f t="shared" si="15"/>
        <v>0</v>
      </c>
      <c r="F38" s="41">
        <f t="shared" si="15"/>
        <v>0</v>
      </c>
      <c r="G38" s="41">
        <f t="shared" si="15"/>
        <v>0</v>
      </c>
      <c r="H38" s="41">
        <f t="shared" si="15"/>
        <v>0</v>
      </c>
      <c r="I38" s="41">
        <f t="shared" si="15"/>
        <v>0</v>
      </c>
    </row>
    <row r="39" spans="1:9" s="40" customFormat="1" ht="29.25" customHeight="1" x14ac:dyDescent="0.25">
      <c r="A39" s="63" t="s">
        <v>66</v>
      </c>
      <c r="B39" s="138"/>
      <c r="C39" s="41">
        <f t="shared" ref="C39:I39" si="16">C135</f>
        <v>0</v>
      </c>
      <c r="D39" s="41">
        <f t="shared" si="16"/>
        <v>0</v>
      </c>
      <c r="E39" s="41">
        <f t="shared" si="16"/>
        <v>0</v>
      </c>
      <c r="F39" s="41">
        <f t="shared" si="16"/>
        <v>0</v>
      </c>
      <c r="G39" s="41">
        <f t="shared" si="16"/>
        <v>0</v>
      </c>
      <c r="H39" s="41">
        <f t="shared" si="16"/>
        <v>0</v>
      </c>
      <c r="I39" s="41">
        <f t="shared" si="16"/>
        <v>0</v>
      </c>
    </row>
    <row r="40" spans="1:9" s="43" customFormat="1" ht="52.5" x14ac:dyDescent="0.3">
      <c r="A40" s="62" t="s">
        <v>177</v>
      </c>
      <c r="B40" s="136" t="s">
        <v>178</v>
      </c>
      <c r="C40" s="39">
        <f>C41+C42+C43+C44+C45+C47</f>
        <v>2615420.3694800003</v>
      </c>
      <c r="D40" s="39">
        <f t="shared" ref="D40:H40" si="17">D41+D42+D43+D44+D45+D47</f>
        <v>2659761.0436</v>
      </c>
      <c r="E40" s="39">
        <f t="shared" si="17"/>
        <v>2659565.0490199998</v>
      </c>
      <c r="F40" s="39">
        <f t="shared" si="17"/>
        <v>467802.99244999996</v>
      </c>
      <c r="G40" s="39">
        <f t="shared" si="17"/>
        <v>467802.99244999996</v>
      </c>
      <c r="H40" s="39">
        <f t="shared" si="17"/>
        <v>467802.99244999996</v>
      </c>
      <c r="I40" s="39">
        <f>I41+I42+I43+I44+I45+I47</f>
        <v>9338155.4394499995</v>
      </c>
    </row>
    <row r="41" spans="1:9" s="43" customFormat="1" ht="15" customHeight="1" x14ac:dyDescent="0.3">
      <c r="A41" s="63" t="s">
        <v>24</v>
      </c>
      <c r="B41" s="137"/>
      <c r="C41" s="42">
        <f t="shared" ref="C41:H41" si="18">+C49+C57+C65+C73+C89</f>
        <v>93295</v>
      </c>
      <c r="D41" s="42">
        <f t="shared" si="18"/>
        <v>90110.9</v>
      </c>
      <c r="E41" s="42">
        <f t="shared" si="18"/>
        <v>87949.099999999991</v>
      </c>
      <c r="F41" s="41">
        <f t="shared" si="18"/>
        <v>0</v>
      </c>
      <c r="G41" s="41">
        <f t="shared" si="18"/>
        <v>0</v>
      </c>
      <c r="H41" s="41">
        <f t="shared" si="18"/>
        <v>0</v>
      </c>
      <c r="I41" s="42">
        <f>+I49+I57+I65+I73+I89</f>
        <v>271355</v>
      </c>
    </row>
    <row r="42" spans="1:9" s="43" customFormat="1" ht="15" customHeight="1" x14ac:dyDescent="0.3">
      <c r="A42" s="63" t="s">
        <v>25</v>
      </c>
      <c r="B42" s="137"/>
      <c r="C42" s="42">
        <f t="shared" ref="C42:I42" si="19">C50+C58+C66+C74+C90</f>
        <v>2035144.2000000002</v>
      </c>
      <c r="D42" s="42">
        <f t="shared" si="19"/>
        <v>2053140.7</v>
      </c>
      <c r="E42" s="42">
        <f t="shared" si="19"/>
        <v>2053780.9</v>
      </c>
      <c r="F42" s="41">
        <f t="shared" si="19"/>
        <v>0</v>
      </c>
      <c r="G42" s="41">
        <f t="shared" si="19"/>
        <v>0</v>
      </c>
      <c r="H42" s="41">
        <f t="shared" si="19"/>
        <v>0</v>
      </c>
      <c r="I42" s="42">
        <f t="shared" si="19"/>
        <v>6142065.7999999998</v>
      </c>
    </row>
    <row r="43" spans="1:9" s="43" customFormat="1" ht="15" customHeight="1" x14ac:dyDescent="0.3">
      <c r="A43" s="63" t="s">
        <v>26</v>
      </c>
      <c r="B43" s="137"/>
      <c r="C43" s="45">
        <f t="shared" ref="C43:I43" si="20">C51+C59+C67+C75+C91+C99</f>
        <v>436486.05547999992</v>
      </c>
      <c r="D43" s="45">
        <f t="shared" si="20"/>
        <v>466014.3296</v>
      </c>
      <c r="E43" s="45">
        <f t="shared" si="20"/>
        <v>467339.93501999998</v>
      </c>
      <c r="F43" s="45">
        <f t="shared" si="20"/>
        <v>417307.87844999996</v>
      </c>
      <c r="G43" s="45">
        <f t="shared" si="20"/>
        <v>417307.87844999996</v>
      </c>
      <c r="H43" s="45">
        <f t="shared" si="20"/>
        <v>417307.87844999996</v>
      </c>
      <c r="I43" s="42">
        <f t="shared" si="20"/>
        <v>2621763.9554499998</v>
      </c>
    </row>
    <row r="44" spans="1:9" s="43" customFormat="1" ht="33" x14ac:dyDescent="0.3">
      <c r="A44" s="64" t="s">
        <v>64</v>
      </c>
      <c r="B44" s="137"/>
      <c r="C44" s="41">
        <f t="shared" ref="C44:I45" si="21">C52+C60+C68+C76+C92</f>
        <v>0</v>
      </c>
      <c r="D44" s="41">
        <f t="shared" si="21"/>
        <v>0</v>
      </c>
      <c r="E44" s="41">
        <f t="shared" si="21"/>
        <v>0</v>
      </c>
      <c r="F44" s="41">
        <f t="shared" si="21"/>
        <v>0</v>
      </c>
      <c r="G44" s="41">
        <f t="shared" si="21"/>
        <v>0</v>
      </c>
      <c r="H44" s="41">
        <f t="shared" si="21"/>
        <v>0</v>
      </c>
      <c r="I44" s="42">
        <f t="shared" si="21"/>
        <v>0</v>
      </c>
    </row>
    <row r="45" spans="1:9" s="43" customFormat="1" ht="33" x14ac:dyDescent="0.3">
      <c r="A45" s="64" t="s">
        <v>65</v>
      </c>
      <c r="B45" s="137"/>
      <c r="C45" s="41">
        <f t="shared" si="21"/>
        <v>0</v>
      </c>
      <c r="D45" s="41">
        <f t="shared" si="21"/>
        <v>0</v>
      </c>
      <c r="E45" s="41">
        <f t="shared" si="21"/>
        <v>0</v>
      </c>
      <c r="F45" s="41">
        <f t="shared" si="21"/>
        <v>0</v>
      </c>
      <c r="G45" s="41">
        <f t="shared" si="21"/>
        <v>0</v>
      </c>
      <c r="H45" s="41">
        <f t="shared" si="21"/>
        <v>0</v>
      </c>
      <c r="I45" s="42">
        <f t="shared" si="21"/>
        <v>0</v>
      </c>
    </row>
    <row r="46" spans="1:9" s="84" customFormat="1" ht="17.25" x14ac:dyDescent="0.3">
      <c r="A46" s="85" t="s">
        <v>206</v>
      </c>
      <c r="B46" s="137"/>
      <c r="C46" s="41">
        <f>C118</f>
        <v>0</v>
      </c>
      <c r="D46" s="41">
        <f t="shared" ref="D46:I46" si="22">D118</f>
        <v>0</v>
      </c>
      <c r="E46" s="41">
        <f t="shared" si="22"/>
        <v>0</v>
      </c>
      <c r="F46" s="41">
        <f t="shared" si="22"/>
        <v>0</v>
      </c>
      <c r="G46" s="41">
        <f t="shared" si="22"/>
        <v>0</v>
      </c>
      <c r="H46" s="41">
        <f t="shared" si="22"/>
        <v>0</v>
      </c>
      <c r="I46" s="41">
        <f t="shared" si="22"/>
        <v>0</v>
      </c>
    </row>
    <row r="47" spans="1:9" s="43" customFormat="1" ht="15" customHeight="1" x14ac:dyDescent="0.3">
      <c r="A47" s="63" t="s">
        <v>66</v>
      </c>
      <c r="B47" s="138"/>
      <c r="C47" s="42">
        <f t="shared" ref="C47:I47" si="23">C55+C63+C71+C79+C95</f>
        <v>50495.114000000001</v>
      </c>
      <c r="D47" s="42">
        <f t="shared" si="23"/>
        <v>50495.114000000001</v>
      </c>
      <c r="E47" s="42">
        <f t="shared" si="23"/>
        <v>50495.114000000001</v>
      </c>
      <c r="F47" s="42">
        <f t="shared" si="23"/>
        <v>50495.114000000001</v>
      </c>
      <c r="G47" s="42">
        <f t="shared" si="23"/>
        <v>50495.114000000001</v>
      </c>
      <c r="H47" s="42">
        <f t="shared" si="23"/>
        <v>50495.114000000001</v>
      </c>
      <c r="I47" s="42">
        <f t="shared" si="23"/>
        <v>302970.68400000001</v>
      </c>
    </row>
    <row r="48" spans="1:9" s="43" customFormat="1" ht="44.25" customHeight="1" x14ac:dyDescent="0.3">
      <c r="A48" s="62" t="s">
        <v>176</v>
      </c>
      <c r="B48" s="133" t="s">
        <v>67</v>
      </c>
      <c r="C48" s="46">
        <f>C49+C50+C51+C52+C53+C55</f>
        <v>82654.798999999999</v>
      </c>
      <c r="D48" s="46">
        <f t="shared" ref="D48:H48" si="24">D49+D50+D51+D52+D53+D55</f>
        <v>82075.156569999992</v>
      </c>
      <c r="E48" s="46">
        <f t="shared" si="24"/>
        <v>81186.056570000001</v>
      </c>
      <c r="F48" s="44">
        <f t="shared" si="24"/>
        <v>0</v>
      </c>
      <c r="G48" s="44">
        <f t="shared" si="24"/>
        <v>0</v>
      </c>
      <c r="H48" s="44">
        <f t="shared" si="24"/>
        <v>0</v>
      </c>
      <c r="I48" s="39">
        <f>I49+I50+I51+I52+I53+I55</f>
        <v>245916.01213999995</v>
      </c>
    </row>
    <row r="49" spans="1:9" s="43" customFormat="1" ht="15" customHeight="1" x14ac:dyDescent="0.3">
      <c r="A49" s="63" t="s">
        <v>24</v>
      </c>
      <c r="B49" s="134"/>
      <c r="C49" s="49">
        <v>81021.899999999994</v>
      </c>
      <c r="D49" s="49">
        <v>80412.399999999994</v>
      </c>
      <c r="E49" s="49">
        <v>79466.7</v>
      </c>
      <c r="F49" s="41">
        <v>0</v>
      </c>
      <c r="G49" s="41">
        <v>0</v>
      </c>
      <c r="H49" s="41">
        <v>0</v>
      </c>
      <c r="I49" s="42">
        <f t="shared" ref="I49:I55" si="25">H49+G49+F49+E49+D49+C49</f>
        <v>240900.99999999997</v>
      </c>
    </row>
    <row r="50" spans="1:9" s="43" customFormat="1" ht="15" customHeight="1" x14ac:dyDescent="0.3">
      <c r="A50" s="63" t="s">
        <v>25</v>
      </c>
      <c r="B50" s="134"/>
      <c r="C50" s="49">
        <f>1601.5+4.8</f>
        <v>1606.3</v>
      </c>
      <c r="D50" s="49">
        <f>2126.3-495.6</f>
        <v>1630.7000000000003</v>
      </c>
      <c r="E50" s="49">
        <f>2126.3-439</f>
        <v>1687.3000000000002</v>
      </c>
      <c r="F50" s="41">
        <v>0</v>
      </c>
      <c r="G50" s="41">
        <v>0</v>
      </c>
      <c r="H50" s="41">
        <v>0</v>
      </c>
      <c r="I50" s="69">
        <f t="shared" si="25"/>
        <v>4924.3</v>
      </c>
    </row>
    <row r="51" spans="1:9" s="43" customFormat="1" ht="15" customHeight="1" x14ac:dyDescent="0.3">
      <c r="A51" s="63" t="s">
        <v>26</v>
      </c>
      <c r="B51" s="134"/>
      <c r="C51" s="50">
        <f>26.519+0.08</f>
        <v>26.598999999999997</v>
      </c>
      <c r="D51" s="50">
        <v>32.056570000000001</v>
      </c>
      <c r="E51" s="50">
        <v>32.056570000000001</v>
      </c>
      <c r="F51" s="41">
        <v>0</v>
      </c>
      <c r="G51" s="41">
        <v>0</v>
      </c>
      <c r="H51" s="41">
        <v>0</v>
      </c>
      <c r="I51" s="45">
        <f>H51+G51+F51+E51+D51+C51</f>
        <v>90.712140000000005</v>
      </c>
    </row>
    <row r="52" spans="1:9" s="43" customFormat="1" ht="30.75" customHeight="1" x14ac:dyDescent="0.3">
      <c r="A52" s="64" t="s">
        <v>64</v>
      </c>
      <c r="B52" s="134"/>
      <c r="C52" s="48">
        <v>0</v>
      </c>
      <c r="D52" s="48">
        <v>0</v>
      </c>
      <c r="E52" s="48">
        <v>0</v>
      </c>
      <c r="F52" s="41">
        <v>0</v>
      </c>
      <c r="G52" s="41">
        <v>0</v>
      </c>
      <c r="H52" s="41">
        <v>0</v>
      </c>
      <c r="I52" s="41">
        <f t="shared" si="25"/>
        <v>0</v>
      </c>
    </row>
    <row r="53" spans="1:9" s="43" customFormat="1" ht="30.75" customHeight="1" x14ac:dyDescent="0.3">
      <c r="A53" s="64" t="s">
        <v>65</v>
      </c>
      <c r="B53" s="134"/>
      <c r="C53" s="48">
        <v>0</v>
      </c>
      <c r="D53" s="48">
        <v>0</v>
      </c>
      <c r="E53" s="48">
        <v>0</v>
      </c>
      <c r="F53" s="41">
        <v>0</v>
      </c>
      <c r="G53" s="41">
        <v>0</v>
      </c>
      <c r="H53" s="41">
        <v>0</v>
      </c>
      <c r="I53" s="41">
        <f t="shared" si="25"/>
        <v>0</v>
      </c>
    </row>
    <row r="54" spans="1:9" s="84" customFormat="1" ht="17.25" x14ac:dyDescent="0.3">
      <c r="A54" s="85" t="s">
        <v>206</v>
      </c>
      <c r="B54" s="134"/>
      <c r="C54" s="41">
        <f>C126</f>
        <v>0</v>
      </c>
      <c r="D54" s="41">
        <f t="shared" ref="D54:I54" si="26">D126</f>
        <v>0</v>
      </c>
      <c r="E54" s="41">
        <f t="shared" si="26"/>
        <v>0</v>
      </c>
      <c r="F54" s="41">
        <f t="shared" si="26"/>
        <v>0</v>
      </c>
      <c r="G54" s="41">
        <f t="shared" si="26"/>
        <v>0</v>
      </c>
      <c r="H54" s="41">
        <f t="shared" si="26"/>
        <v>0</v>
      </c>
      <c r="I54" s="41">
        <f t="shared" si="26"/>
        <v>0</v>
      </c>
    </row>
    <row r="55" spans="1:9" s="43" customFormat="1" ht="15" customHeight="1" x14ac:dyDescent="0.3">
      <c r="A55" s="63" t="s">
        <v>66</v>
      </c>
      <c r="B55" s="135"/>
      <c r="C55" s="41">
        <v>0</v>
      </c>
      <c r="D55" s="41">
        <v>0</v>
      </c>
      <c r="E55" s="41">
        <v>0</v>
      </c>
      <c r="F55" s="41">
        <v>0</v>
      </c>
      <c r="G55" s="41">
        <v>0</v>
      </c>
      <c r="H55" s="41">
        <v>0</v>
      </c>
      <c r="I55" s="41">
        <f t="shared" si="25"/>
        <v>0</v>
      </c>
    </row>
    <row r="56" spans="1:9" s="43" customFormat="1" ht="120.75" customHeight="1" x14ac:dyDescent="0.3">
      <c r="A56" s="62" t="s">
        <v>179</v>
      </c>
      <c r="B56" s="133" t="s">
        <v>67</v>
      </c>
      <c r="C56" s="39">
        <f>C57+C58+C59+C60+C61+C63</f>
        <v>1161.45</v>
      </c>
      <c r="D56" s="39">
        <f>D57+D58+D59+D60+D61+D63</f>
        <v>1161.45</v>
      </c>
      <c r="E56" s="39">
        <f>E57+E58+E59+E60+E61+E63</f>
        <v>1161.45</v>
      </c>
      <c r="F56" s="39">
        <f t="shared" ref="F56:H56" si="27">F57+F58+F59+F60+F61+F63</f>
        <v>1161.45</v>
      </c>
      <c r="G56" s="39">
        <f t="shared" si="27"/>
        <v>1161.45</v>
      </c>
      <c r="H56" s="39">
        <f t="shared" si="27"/>
        <v>1161.45</v>
      </c>
      <c r="I56" s="39">
        <f>I57+I58+I59+I60+I61+I63</f>
        <v>6968.7</v>
      </c>
    </row>
    <row r="57" spans="1:9" s="43" customFormat="1" ht="15" customHeight="1" x14ac:dyDescent="0.3">
      <c r="A57" s="63" t="s">
        <v>24</v>
      </c>
      <c r="B57" s="134"/>
      <c r="C57" s="41">
        <v>0</v>
      </c>
      <c r="D57" s="41">
        <v>0</v>
      </c>
      <c r="E57" s="41">
        <v>0</v>
      </c>
      <c r="F57" s="41">
        <v>0</v>
      </c>
      <c r="G57" s="41">
        <v>0</v>
      </c>
      <c r="H57" s="41">
        <v>0</v>
      </c>
      <c r="I57" s="41">
        <f t="shared" ref="I57:I63" si="28">H57+G57+F57+E57+D57+C57</f>
        <v>0</v>
      </c>
    </row>
    <row r="58" spans="1:9" s="43" customFormat="1" ht="15" customHeight="1" x14ac:dyDescent="0.3">
      <c r="A58" s="63" t="s">
        <v>25</v>
      </c>
      <c r="B58" s="134"/>
      <c r="C58" s="41">
        <v>0</v>
      </c>
      <c r="D58" s="41">
        <v>0</v>
      </c>
      <c r="E58" s="41">
        <v>0</v>
      </c>
      <c r="F58" s="41">
        <v>0</v>
      </c>
      <c r="G58" s="41">
        <v>0</v>
      </c>
      <c r="H58" s="41">
        <v>0</v>
      </c>
      <c r="I58" s="41">
        <f t="shared" si="28"/>
        <v>0</v>
      </c>
    </row>
    <row r="59" spans="1:9" s="43" customFormat="1" ht="15" customHeight="1" x14ac:dyDescent="0.3">
      <c r="A59" s="63" t="s">
        <v>26</v>
      </c>
      <c r="B59" s="134"/>
      <c r="C59" s="45">
        <v>1161.45</v>
      </c>
      <c r="D59" s="45">
        <v>1161.45</v>
      </c>
      <c r="E59" s="45">
        <v>1161.45</v>
      </c>
      <c r="F59" s="45">
        <v>1161.45</v>
      </c>
      <c r="G59" s="45">
        <v>1161.45</v>
      </c>
      <c r="H59" s="45">
        <v>1161.45</v>
      </c>
      <c r="I59" s="45">
        <f>H59+G59+F59+E59+D59+C59</f>
        <v>6968.7</v>
      </c>
    </row>
    <row r="60" spans="1:9" s="43" customFormat="1" ht="33" x14ac:dyDescent="0.3">
      <c r="A60" s="64" t="s">
        <v>64</v>
      </c>
      <c r="B60" s="134"/>
      <c r="C60" s="41">
        <v>0</v>
      </c>
      <c r="D60" s="41">
        <v>0</v>
      </c>
      <c r="E60" s="41">
        <v>0</v>
      </c>
      <c r="F60" s="41">
        <v>0</v>
      </c>
      <c r="G60" s="41">
        <v>0</v>
      </c>
      <c r="H60" s="41">
        <v>0</v>
      </c>
      <c r="I60" s="41">
        <f t="shared" si="28"/>
        <v>0</v>
      </c>
    </row>
    <row r="61" spans="1:9" s="43" customFormat="1" ht="33" x14ac:dyDescent="0.3">
      <c r="A61" s="64" t="s">
        <v>65</v>
      </c>
      <c r="B61" s="134"/>
      <c r="C61" s="41">
        <v>0</v>
      </c>
      <c r="D61" s="41">
        <v>0</v>
      </c>
      <c r="E61" s="41">
        <v>0</v>
      </c>
      <c r="F61" s="41">
        <v>0</v>
      </c>
      <c r="G61" s="41">
        <v>0</v>
      </c>
      <c r="H61" s="41">
        <v>0</v>
      </c>
      <c r="I61" s="41">
        <f t="shared" si="28"/>
        <v>0</v>
      </c>
    </row>
    <row r="62" spans="1:9" s="84" customFormat="1" ht="17.25" x14ac:dyDescent="0.3">
      <c r="A62" s="85" t="s">
        <v>206</v>
      </c>
      <c r="B62" s="134"/>
      <c r="C62" s="41">
        <f>C134</f>
        <v>0</v>
      </c>
      <c r="D62" s="41">
        <f t="shared" ref="D62:I62" si="29">D134</f>
        <v>0</v>
      </c>
      <c r="E62" s="41">
        <f t="shared" si="29"/>
        <v>0</v>
      </c>
      <c r="F62" s="41">
        <f t="shared" si="29"/>
        <v>0</v>
      </c>
      <c r="G62" s="41">
        <f t="shared" si="29"/>
        <v>0</v>
      </c>
      <c r="H62" s="41">
        <f t="shared" si="29"/>
        <v>0</v>
      </c>
      <c r="I62" s="41">
        <f t="shared" si="29"/>
        <v>0</v>
      </c>
    </row>
    <row r="63" spans="1:9" s="43" customFormat="1" ht="15" customHeight="1" x14ac:dyDescent="0.3">
      <c r="A63" s="63" t="s">
        <v>66</v>
      </c>
      <c r="B63" s="135"/>
      <c r="C63" s="41">
        <v>0</v>
      </c>
      <c r="D63" s="41">
        <v>0</v>
      </c>
      <c r="E63" s="41">
        <v>0</v>
      </c>
      <c r="F63" s="41">
        <v>0</v>
      </c>
      <c r="G63" s="41">
        <v>0</v>
      </c>
      <c r="H63" s="41">
        <v>0</v>
      </c>
      <c r="I63" s="41">
        <f t="shared" si="28"/>
        <v>0</v>
      </c>
    </row>
    <row r="64" spans="1:9" s="43" customFormat="1" ht="114" customHeight="1" x14ac:dyDescent="0.3">
      <c r="A64" s="62" t="s">
        <v>180</v>
      </c>
      <c r="B64" s="133" t="s">
        <v>67</v>
      </c>
      <c r="C64" s="39">
        <f>C65+C66+C67+C68+C69+C71</f>
        <v>21280.804939999998</v>
      </c>
      <c r="D64" s="39">
        <f t="shared" ref="D64:I64" si="30">D65+D66+D67+D68+D69+D71</f>
        <v>21337.35</v>
      </c>
      <c r="E64" s="39">
        <f t="shared" si="30"/>
        <v>21337.35</v>
      </c>
      <c r="F64" s="39">
        <f t="shared" si="30"/>
        <v>21337.35</v>
      </c>
      <c r="G64" s="39">
        <f t="shared" si="30"/>
        <v>21337.35</v>
      </c>
      <c r="H64" s="39">
        <f t="shared" si="30"/>
        <v>21337.35</v>
      </c>
      <c r="I64" s="39">
        <f t="shared" si="30"/>
        <v>127967.55494</v>
      </c>
    </row>
    <row r="65" spans="1:9" s="43" customFormat="1" ht="15" customHeight="1" x14ac:dyDescent="0.3">
      <c r="A65" s="63" t="s">
        <v>24</v>
      </c>
      <c r="B65" s="134"/>
      <c r="C65" s="41">
        <v>0</v>
      </c>
      <c r="D65" s="41">
        <v>0</v>
      </c>
      <c r="E65" s="41">
        <v>0</v>
      </c>
      <c r="F65" s="41">
        <v>0</v>
      </c>
      <c r="G65" s="41">
        <v>0</v>
      </c>
      <c r="H65" s="41">
        <v>0</v>
      </c>
      <c r="I65" s="41">
        <f t="shared" ref="I65:I71" si="31">H65+G65+F65+E65+D65+C65</f>
        <v>0</v>
      </c>
    </row>
    <row r="66" spans="1:9" s="43" customFormat="1" ht="15" customHeight="1" x14ac:dyDescent="0.3">
      <c r="A66" s="63" t="s">
        <v>25</v>
      </c>
      <c r="B66" s="134"/>
      <c r="C66" s="48">
        <v>0</v>
      </c>
      <c r="D66" s="48">
        <v>0</v>
      </c>
      <c r="E66" s="48">
        <v>0</v>
      </c>
      <c r="F66" s="48">
        <v>0</v>
      </c>
      <c r="G66" s="41">
        <v>0</v>
      </c>
      <c r="H66" s="41">
        <v>0</v>
      </c>
      <c r="I66" s="41">
        <f t="shared" si="31"/>
        <v>0</v>
      </c>
    </row>
    <row r="67" spans="1:9" s="43" customFormat="1" ht="15" customHeight="1" x14ac:dyDescent="0.3">
      <c r="A67" s="63" t="s">
        <v>26</v>
      </c>
      <c r="B67" s="134"/>
      <c r="C67" s="50">
        <f>10545.01+10792.34-56.54506</f>
        <v>21280.804939999998</v>
      </c>
      <c r="D67" s="50">
        <f t="shared" ref="D67:H67" si="32">10545.01+10792.34</f>
        <v>21337.35</v>
      </c>
      <c r="E67" s="50">
        <f t="shared" si="32"/>
        <v>21337.35</v>
      </c>
      <c r="F67" s="50">
        <f t="shared" si="32"/>
        <v>21337.35</v>
      </c>
      <c r="G67" s="45">
        <f t="shared" si="32"/>
        <v>21337.35</v>
      </c>
      <c r="H67" s="45">
        <f t="shared" si="32"/>
        <v>21337.35</v>
      </c>
      <c r="I67" s="45">
        <f t="shared" si="31"/>
        <v>127967.55494</v>
      </c>
    </row>
    <row r="68" spans="1:9" s="43" customFormat="1" ht="33" x14ac:dyDescent="0.3">
      <c r="A68" s="64" t="s">
        <v>64</v>
      </c>
      <c r="B68" s="134"/>
      <c r="C68" s="48">
        <v>0</v>
      </c>
      <c r="D68" s="48">
        <v>0</v>
      </c>
      <c r="E68" s="48">
        <v>0</v>
      </c>
      <c r="F68" s="48">
        <v>0</v>
      </c>
      <c r="G68" s="41">
        <v>0</v>
      </c>
      <c r="H68" s="41">
        <v>0</v>
      </c>
      <c r="I68" s="41">
        <f t="shared" si="31"/>
        <v>0</v>
      </c>
    </row>
    <row r="69" spans="1:9" s="43" customFormat="1" ht="33" x14ac:dyDescent="0.3">
      <c r="A69" s="64" t="s">
        <v>65</v>
      </c>
      <c r="B69" s="134"/>
      <c r="C69" s="48">
        <v>0</v>
      </c>
      <c r="D69" s="48">
        <v>0</v>
      </c>
      <c r="E69" s="48">
        <v>0</v>
      </c>
      <c r="F69" s="48">
        <v>0</v>
      </c>
      <c r="G69" s="41">
        <v>0</v>
      </c>
      <c r="H69" s="41">
        <v>0</v>
      </c>
      <c r="I69" s="41">
        <f t="shared" si="31"/>
        <v>0</v>
      </c>
    </row>
    <row r="70" spans="1:9" s="84" customFormat="1" ht="17.25" x14ac:dyDescent="0.3">
      <c r="A70" s="85" t="s">
        <v>206</v>
      </c>
      <c r="B70" s="134"/>
      <c r="C70" s="48">
        <f>C142</f>
        <v>0</v>
      </c>
      <c r="D70" s="48">
        <f t="shared" ref="D70:I70" si="33">D142</f>
        <v>0</v>
      </c>
      <c r="E70" s="48">
        <f t="shared" si="33"/>
        <v>0</v>
      </c>
      <c r="F70" s="48">
        <f t="shared" si="33"/>
        <v>0</v>
      </c>
      <c r="G70" s="41">
        <f t="shared" si="33"/>
        <v>0</v>
      </c>
      <c r="H70" s="41">
        <f t="shared" si="33"/>
        <v>0</v>
      </c>
      <c r="I70" s="41">
        <f t="shared" si="33"/>
        <v>0</v>
      </c>
    </row>
    <row r="71" spans="1:9" s="43" customFormat="1" ht="19.5" customHeight="1" x14ac:dyDescent="0.3">
      <c r="A71" s="63" t="s">
        <v>66</v>
      </c>
      <c r="B71" s="135"/>
      <c r="C71" s="48">
        <v>0</v>
      </c>
      <c r="D71" s="48">
        <v>0</v>
      </c>
      <c r="E71" s="48">
        <v>0</v>
      </c>
      <c r="F71" s="48">
        <v>0</v>
      </c>
      <c r="G71" s="41">
        <v>0</v>
      </c>
      <c r="H71" s="41">
        <v>0</v>
      </c>
      <c r="I71" s="41">
        <f t="shared" si="31"/>
        <v>0</v>
      </c>
    </row>
    <row r="72" spans="1:9" s="43" customFormat="1" ht="93.75" customHeight="1" x14ac:dyDescent="0.3">
      <c r="A72" s="62" t="s">
        <v>181</v>
      </c>
      <c r="B72" s="133" t="s">
        <v>67</v>
      </c>
      <c r="C72" s="46">
        <f>C73+C74+C75+C76+C77+C79</f>
        <v>2479703.2998700002</v>
      </c>
      <c r="D72" s="46">
        <f>D73+D74+D75+D76+D77+D79</f>
        <v>2523975.5013899999</v>
      </c>
      <c r="E72" s="46">
        <f>E73+E74+E75+E76+E77+E79</f>
        <v>2524668.6068099998</v>
      </c>
      <c r="F72" s="46">
        <f t="shared" ref="F72:H72" si="34">F73+F74+F75+F76+F77+F79</f>
        <v>437491.80680999998</v>
      </c>
      <c r="G72" s="39">
        <f t="shared" si="34"/>
        <v>437491.80680999998</v>
      </c>
      <c r="H72" s="39">
        <f t="shared" si="34"/>
        <v>437491.80680999998</v>
      </c>
      <c r="I72" s="39">
        <f>I73+I74+I75+I76+I77+I79</f>
        <v>8840822.8285000008</v>
      </c>
    </row>
    <row r="73" spans="1:9" s="43" customFormat="1" ht="15" customHeight="1" x14ac:dyDescent="0.3">
      <c r="A73" s="63" t="s">
        <v>24</v>
      </c>
      <c r="B73" s="134"/>
      <c r="C73" s="49">
        <v>12273.1</v>
      </c>
      <c r="D73" s="49">
        <v>9698.5</v>
      </c>
      <c r="E73" s="49">
        <v>8482.4</v>
      </c>
      <c r="F73" s="48">
        <v>0</v>
      </c>
      <c r="G73" s="41">
        <v>0</v>
      </c>
      <c r="H73" s="41">
        <v>0</v>
      </c>
      <c r="I73" s="42">
        <f>G73+F73+H73+E73+D73+C73</f>
        <v>30454</v>
      </c>
    </row>
    <row r="74" spans="1:9" s="43" customFormat="1" ht="15" customHeight="1" x14ac:dyDescent="0.3">
      <c r="A74" s="63" t="s">
        <v>25</v>
      </c>
      <c r="B74" s="134"/>
      <c r="C74" s="49">
        <f>2880+106973.3+15281.3+1884665.1+339</f>
        <v>2010138.7000000002</v>
      </c>
      <c r="D74" s="49">
        <f>2880+106973.3+12857.5+1903088+2312</f>
        <v>2028110.8</v>
      </c>
      <c r="E74" s="49">
        <f>2880+106973.3+14880.4+1903088+872.7</f>
        <v>2028694.4</v>
      </c>
      <c r="F74" s="48">
        <v>0</v>
      </c>
      <c r="G74" s="41">
        <v>0</v>
      </c>
      <c r="H74" s="41">
        <v>0</v>
      </c>
      <c r="I74" s="42">
        <f t="shared" ref="I74" si="35">G74+F74+H74+E74+D74+C74</f>
        <v>6066943.9000000004</v>
      </c>
    </row>
    <row r="75" spans="1:9" s="43" customFormat="1" ht="15" customHeight="1" x14ac:dyDescent="0.3">
      <c r="A75" s="63" t="s">
        <v>26</v>
      </c>
      <c r="B75" s="134"/>
      <c r="C75" s="50">
        <f>277216.8315+128101.62+672.739+95.848+56.54506+652.80231</f>
        <v>406796.38586999994</v>
      </c>
      <c r="D75" s="50">
        <f>284505.92796+75492.42043+672.739+75000</f>
        <v>435671.08739</v>
      </c>
      <c r="E75" s="50">
        <f>287831.53338+98492.42043+672.739+50000</f>
        <v>436996.69280999998</v>
      </c>
      <c r="F75" s="50">
        <f>287831.53338+98492.42043+672.739</f>
        <v>386996.69280999998</v>
      </c>
      <c r="G75" s="45">
        <f>287831.53338+98492.42043+672.739</f>
        <v>386996.69280999998</v>
      </c>
      <c r="H75" s="45">
        <f>287831.53338+98492.42043+672.739</f>
        <v>386996.69280999998</v>
      </c>
      <c r="I75" s="45">
        <f>G75+F75+H75+E75+D75+C75</f>
        <v>2440454.2445</v>
      </c>
    </row>
    <row r="76" spans="1:9" s="43" customFormat="1" ht="35.25" customHeight="1" x14ac:dyDescent="0.3">
      <c r="A76" s="64" t="s">
        <v>64</v>
      </c>
      <c r="B76" s="134"/>
      <c r="C76" s="48">
        <v>0</v>
      </c>
      <c r="D76" s="48">
        <v>0</v>
      </c>
      <c r="E76" s="48">
        <v>0</v>
      </c>
      <c r="F76" s="48">
        <v>0</v>
      </c>
      <c r="G76" s="41">
        <v>0</v>
      </c>
      <c r="H76" s="41">
        <v>0</v>
      </c>
      <c r="I76" s="41">
        <f>G76+F76+H76+E76+D76+C76</f>
        <v>0</v>
      </c>
    </row>
    <row r="77" spans="1:9" s="43" customFormat="1" ht="32.25" customHeight="1" x14ac:dyDescent="0.3">
      <c r="A77" s="64" t="s">
        <v>65</v>
      </c>
      <c r="B77" s="134"/>
      <c r="C77" s="48">
        <v>0</v>
      </c>
      <c r="D77" s="48">
        <v>0</v>
      </c>
      <c r="E77" s="48">
        <v>0</v>
      </c>
      <c r="F77" s="48">
        <v>0</v>
      </c>
      <c r="G77" s="41">
        <v>0</v>
      </c>
      <c r="H77" s="41">
        <v>0</v>
      </c>
      <c r="I77" s="41">
        <f>G77+F77+H77+E77+D77+C77</f>
        <v>0</v>
      </c>
    </row>
    <row r="78" spans="1:9" s="84" customFormat="1" ht="17.25" x14ac:dyDescent="0.3">
      <c r="A78" s="85" t="s">
        <v>206</v>
      </c>
      <c r="B78" s="134"/>
      <c r="C78" s="41">
        <f>C150</f>
        <v>0</v>
      </c>
      <c r="D78" s="41">
        <f t="shared" ref="D78:I78" si="36">D150</f>
        <v>0</v>
      </c>
      <c r="E78" s="41">
        <f t="shared" si="36"/>
        <v>0</v>
      </c>
      <c r="F78" s="41">
        <f t="shared" si="36"/>
        <v>0</v>
      </c>
      <c r="G78" s="41">
        <f t="shared" si="36"/>
        <v>0</v>
      </c>
      <c r="H78" s="41">
        <f t="shared" si="36"/>
        <v>0</v>
      </c>
      <c r="I78" s="41">
        <f t="shared" si="36"/>
        <v>0</v>
      </c>
    </row>
    <row r="79" spans="1:9" s="43" customFormat="1" ht="15" customHeight="1" x14ac:dyDescent="0.3">
      <c r="A79" s="63" t="s">
        <v>66</v>
      </c>
      <c r="B79" s="135"/>
      <c r="C79" s="42">
        <v>50495.114000000001</v>
      </c>
      <c r="D79" s="42">
        <v>50495.114000000001</v>
      </c>
      <c r="E79" s="42">
        <v>50495.114000000001</v>
      </c>
      <c r="F79" s="42">
        <v>50495.114000000001</v>
      </c>
      <c r="G79" s="42">
        <v>50495.114000000001</v>
      </c>
      <c r="H79" s="42">
        <v>50495.114000000001</v>
      </c>
      <c r="I79" s="42">
        <f>G79+F79+H79+E79+D79+C79</f>
        <v>302970.68400000001</v>
      </c>
    </row>
    <row r="80" spans="1:9" s="43" customFormat="1" ht="51" customHeight="1" x14ac:dyDescent="0.3">
      <c r="A80" s="62" t="s">
        <v>182</v>
      </c>
      <c r="B80" s="133" t="s">
        <v>178</v>
      </c>
      <c r="C80" s="39">
        <f t="shared" ref="C80:C85" si="37">C88+C96</f>
        <v>30620.015670000001</v>
      </c>
      <c r="D80" s="39">
        <f t="shared" ref="D80:G80" si="38">D88+D96</f>
        <v>31211.585639999998</v>
      </c>
      <c r="E80" s="39">
        <f t="shared" si="38"/>
        <v>31211.585639999998</v>
      </c>
      <c r="F80" s="39">
        <f t="shared" si="38"/>
        <v>7812.3856400000004</v>
      </c>
      <c r="G80" s="39">
        <f t="shared" si="38"/>
        <v>7812.3856400000004</v>
      </c>
      <c r="H80" s="39">
        <f t="shared" ref="H80:I85" si="39">H88+H96</f>
        <v>7812.3856400000004</v>
      </c>
      <c r="I80" s="39">
        <f t="shared" si="39"/>
        <v>116480.34387000001</v>
      </c>
    </row>
    <row r="81" spans="1:9" s="84" customFormat="1" ht="17.25" x14ac:dyDescent="0.3">
      <c r="A81" s="83" t="s">
        <v>24</v>
      </c>
      <c r="B81" s="134"/>
      <c r="C81" s="41">
        <f t="shared" si="37"/>
        <v>0</v>
      </c>
      <c r="D81" s="41">
        <f t="shared" ref="D81:G85" si="40">D89+D97</f>
        <v>0</v>
      </c>
      <c r="E81" s="41">
        <f t="shared" si="40"/>
        <v>0</v>
      </c>
      <c r="F81" s="41">
        <f t="shared" si="40"/>
        <v>0</v>
      </c>
      <c r="G81" s="41">
        <f t="shared" si="40"/>
        <v>0</v>
      </c>
      <c r="H81" s="41">
        <f t="shared" si="39"/>
        <v>0</v>
      </c>
      <c r="I81" s="41">
        <f t="shared" si="39"/>
        <v>0</v>
      </c>
    </row>
    <row r="82" spans="1:9" s="84" customFormat="1" ht="17.25" x14ac:dyDescent="0.3">
      <c r="A82" s="83" t="s">
        <v>25</v>
      </c>
      <c r="B82" s="134"/>
      <c r="C82" s="45">
        <f t="shared" si="37"/>
        <v>23399.200000000001</v>
      </c>
      <c r="D82" s="45">
        <f t="shared" si="40"/>
        <v>23399.200000000001</v>
      </c>
      <c r="E82" s="45">
        <f t="shared" si="40"/>
        <v>23399.200000000001</v>
      </c>
      <c r="F82" s="41">
        <f t="shared" si="40"/>
        <v>0</v>
      </c>
      <c r="G82" s="41">
        <f t="shared" si="40"/>
        <v>0</v>
      </c>
      <c r="H82" s="41">
        <f t="shared" si="39"/>
        <v>0</v>
      </c>
      <c r="I82" s="45">
        <f t="shared" si="39"/>
        <v>70197.600000000006</v>
      </c>
    </row>
    <row r="83" spans="1:9" s="84" customFormat="1" ht="17.25" x14ac:dyDescent="0.3">
      <c r="A83" s="83" t="s">
        <v>26</v>
      </c>
      <c r="B83" s="134"/>
      <c r="C83" s="45">
        <f t="shared" si="37"/>
        <v>7220.8156700000009</v>
      </c>
      <c r="D83" s="45">
        <f t="shared" si="40"/>
        <v>7812.3856400000004</v>
      </c>
      <c r="E83" s="45">
        <f t="shared" si="40"/>
        <v>7812.3856400000004</v>
      </c>
      <c r="F83" s="45">
        <f t="shared" si="40"/>
        <v>7812.3856400000004</v>
      </c>
      <c r="G83" s="45">
        <f t="shared" si="40"/>
        <v>7812.3856400000004</v>
      </c>
      <c r="H83" s="45">
        <f t="shared" si="39"/>
        <v>7812.3856400000004</v>
      </c>
      <c r="I83" s="45">
        <f t="shared" si="39"/>
        <v>46282.743869999998</v>
      </c>
    </row>
    <row r="84" spans="1:9" s="84" customFormat="1" ht="37.5" customHeight="1" x14ac:dyDescent="0.3">
      <c r="A84" s="85" t="s">
        <v>64</v>
      </c>
      <c r="B84" s="134"/>
      <c r="C84" s="41">
        <f t="shared" si="37"/>
        <v>0</v>
      </c>
      <c r="D84" s="41">
        <f t="shared" si="40"/>
        <v>0</v>
      </c>
      <c r="E84" s="41">
        <f t="shared" si="40"/>
        <v>0</v>
      </c>
      <c r="F84" s="41">
        <f t="shared" si="40"/>
        <v>0</v>
      </c>
      <c r="G84" s="41">
        <f t="shared" si="40"/>
        <v>0</v>
      </c>
      <c r="H84" s="41">
        <f t="shared" si="39"/>
        <v>0</v>
      </c>
      <c r="I84" s="41">
        <f t="shared" si="39"/>
        <v>0</v>
      </c>
    </row>
    <row r="85" spans="1:9" s="84" customFormat="1" ht="39" customHeight="1" x14ac:dyDescent="0.3">
      <c r="A85" s="85" t="s">
        <v>65</v>
      </c>
      <c r="B85" s="134"/>
      <c r="C85" s="41">
        <f t="shared" si="37"/>
        <v>0</v>
      </c>
      <c r="D85" s="41">
        <f t="shared" si="40"/>
        <v>0</v>
      </c>
      <c r="E85" s="41">
        <f t="shared" si="40"/>
        <v>0</v>
      </c>
      <c r="F85" s="41">
        <f t="shared" si="40"/>
        <v>0</v>
      </c>
      <c r="G85" s="41">
        <f t="shared" si="40"/>
        <v>0</v>
      </c>
      <c r="H85" s="41">
        <f t="shared" si="39"/>
        <v>0</v>
      </c>
      <c r="I85" s="41">
        <f t="shared" si="39"/>
        <v>0</v>
      </c>
    </row>
    <row r="86" spans="1:9" s="84" customFormat="1" ht="17.25" x14ac:dyDescent="0.3">
      <c r="A86" s="85" t="s">
        <v>206</v>
      </c>
      <c r="B86" s="134"/>
      <c r="C86" s="41">
        <f>C158</f>
        <v>0</v>
      </c>
      <c r="D86" s="41">
        <f t="shared" ref="D86:I86" si="41">D158</f>
        <v>0</v>
      </c>
      <c r="E86" s="41">
        <f t="shared" si="41"/>
        <v>0</v>
      </c>
      <c r="F86" s="41">
        <f t="shared" si="41"/>
        <v>0</v>
      </c>
      <c r="G86" s="41">
        <f t="shared" si="41"/>
        <v>0</v>
      </c>
      <c r="H86" s="41">
        <f t="shared" si="41"/>
        <v>0</v>
      </c>
      <c r="I86" s="41">
        <f t="shared" si="41"/>
        <v>0</v>
      </c>
    </row>
    <row r="87" spans="1:9" s="84" customFormat="1" ht="17.25" x14ac:dyDescent="0.3">
      <c r="A87" s="83" t="s">
        <v>66</v>
      </c>
      <c r="B87" s="135"/>
      <c r="C87" s="41">
        <f t="shared" ref="C87:I87" si="42">C95+C103</f>
        <v>0</v>
      </c>
      <c r="D87" s="41">
        <f t="shared" si="42"/>
        <v>0</v>
      </c>
      <c r="E87" s="41">
        <f t="shared" si="42"/>
        <v>0</v>
      </c>
      <c r="F87" s="41">
        <f t="shared" si="42"/>
        <v>0</v>
      </c>
      <c r="G87" s="41">
        <f t="shared" si="42"/>
        <v>0</v>
      </c>
      <c r="H87" s="41">
        <f t="shared" si="42"/>
        <v>0</v>
      </c>
      <c r="I87" s="41">
        <f t="shared" si="42"/>
        <v>0</v>
      </c>
    </row>
    <row r="88" spans="1:9" s="47" customFormat="1" ht="15" customHeight="1" x14ac:dyDescent="0.3">
      <c r="A88" s="61" t="s">
        <v>95</v>
      </c>
      <c r="B88" s="146" t="s">
        <v>67</v>
      </c>
      <c r="C88" s="46">
        <f t="shared" ref="C88:H88" si="43">C89+C90+C91+C92+C93+C95</f>
        <v>30383.915670000002</v>
      </c>
      <c r="D88" s="46">
        <f t="shared" si="43"/>
        <v>30975.485639999999</v>
      </c>
      <c r="E88" s="46">
        <f t="shared" si="43"/>
        <v>30975.485639999999</v>
      </c>
      <c r="F88" s="46">
        <f t="shared" si="43"/>
        <v>7576.2856400000001</v>
      </c>
      <c r="G88" s="46">
        <f t="shared" si="43"/>
        <v>7576.2856400000001</v>
      </c>
      <c r="H88" s="46">
        <f t="shared" si="43"/>
        <v>7576.2856400000001</v>
      </c>
      <c r="I88" s="46">
        <f t="shared" ref="I88" si="44">I89+I90+I91+I92+I93+I95</f>
        <v>115063.74387000001</v>
      </c>
    </row>
    <row r="89" spans="1:9" s="47" customFormat="1" ht="15" customHeight="1" x14ac:dyDescent="0.3">
      <c r="A89" s="66" t="s">
        <v>24</v>
      </c>
      <c r="B89" s="146"/>
      <c r="C89" s="48">
        <v>0</v>
      </c>
      <c r="D89" s="48">
        <v>0</v>
      </c>
      <c r="E89" s="48">
        <v>0</v>
      </c>
      <c r="F89" s="48">
        <v>0</v>
      </c>
      <c r="G89" s="48">
        <v>0</v>
      </c>
      <c r="H89" s="48">
        <v>0</v>
      </c>
      <c r="I89" s="48">
        <f>G89+F89+H89+E89+D89+C89</f>
        <v>0</v>
      </c>
    </row>
    <row r="90" spans="1:9" s="47" customFormat="1" ht="15" customHeight="1" x14ac:dyDescent="0.3">
      <c r="A90" s="66" t="s">
        <v>25</v>
      </c>
      <c r="B90" s="146"/>
      <c r="C90" s="49">
        <f>5976.8+17422.4</f>
        <v>23399.200000000001</v>
      </c>
      <c r="D90" s="49">
        <f>5976.8+17422.4</f>
        <v>23399.200000000001</v>
      </c>
      <c r="E90" s="49">
        <f>5976.8+17422.4</f>
        <v>23399.200000000001</v>
      </c>
      <c r="F90" s="48">
        <v>0</v>
      </c>
      <c r="G90" s="48">
        <v>0</v>
      </c>
      <c r="H90" s="48">
        <v>0</v>
      </c>
      <c r="I90" s="49">
        <f t="shared" ref="I90" si="45">G90+F90+H90+E90+D90+C90</f>
        <v>70197.600000000006</v>
      </c>
    </row>
    <row r="91" spans="1:9" s="47" customFormat="1" ht="15" customHeight="1" x14ac:dyDescent="0.3">
      <c r="A91" s="66" t="s">
        <v>26</v>
      </c>
      <c r="B91" s="146"/>
      <c r="C91" s="50">
        <f>7576.28564-86.297-172.89047-15-317.3825</f>
        <v>6984.7156700000005</v>
      </c>
      <c r="D91" s="50">
        <v>7576.2856400000001</v>
      </c>
      <c r="E91" s="50">
        <v>7576.2856400000001</v>
      </c>
      <c r="F91" s="50">
        <v>7576.2856400000001</v>
      </c>
      <c r="G91" s="50">
        <v>7576.2856400000001</v>
      </c>
      <c r="H91" s="50">
        <v>7576.2856400000001</v>
      </c>
      <c r="I91" s="50">
        <f>G91+F91+H91+E91+D91+C91</f>
        <v>44866.14387</v>
      </c>
    </row>
    <row r="92" spans="1:9" s="47" customFormat="1" ht="33" x14ac:dyDescent="0.3">
      <c r="A92" s="67" t="s">
        <v>64</v>
      </c>
      <c r="B92" s="146"/>
      <c r="C92" s="48">
        <v>0</v>
      </c>
      <c r="D92" s="48">
        <v>0</v>
      </c>
      <c r="E92" s="48">
        <v>0</v>
      </c>
      <c r="F92" s="48">
        <v>0</v>
      </c>
      <c r="G92" s="48">
        <v>0</v>
      </c>
      <c r="H92" s="48">
        <v>0</v>
      </c>
      <c r="I92" s="48">
        <f>G92+F92+H92+E92+D92+C92</f>
        <v>0</v>
      </c>
    </row>
    <row r="93" spans="1:9" s="47" customFormat="1" ht="33" x14ac:dyDescent="0.3">
      <c r="A93" s="67" t="s">
        <v>65</v>
      </c>
      <c r="B93" s="146"/>
      <c r="C93" s="48">
        <v>0</v>
      </c>
      <c r="D93" s="48">
        <v>0</v>
      </c>
      <c r="E93" s="48">
        <v>0</v>
      </c>
      <c r="F93" s="48">
        <v>0</v>
      </c>
      <c r="G93" s="48">
        <v>0</v>
      </c>
      <c r="H93" s="48">
        <v>0</v>
      </c>
      <c r="I93" s="48">
        <f>G93+F93+H93+E93+D93+C93</f>
        <v>0</v>
      </c>
    </row>
    <row r="94" spans="1:9" s="84" customFormat="1" ht="17.25" x14ac:dyDescent="0.3">
      <c r="A94" s="85" t="s">
        <v>206</v>
      </c>
      <c r="B94" s="146"/>
      <c r="C94" s="41">
        <f>C166</f>
        <v>0</v>
      </c>
      <c r="D94" s="41">
        <f t="shared" ref="D94:I94" si="46">D166</f>
        <v>0</v>
      </c>
      <c r="E94" s="41">
        <f t="shared" si="46"/>
        <v>0</v>
      </c>
      <c r="F94" s="41">
        <f t="shared" si="46"/>
        <v>0</v>
      </c>
      <c r="G94" s="41">
        <f t="shared" si="46"/>
        <v>0</v>
      </c>
      <c r="H94" s="41">
        <f t="shared" si="46"/>
        <v>0</v>
      </c>
      <c r="I94" s="41">
        <f t="shared" si="46"/>
        <v>0</v>
      </c>
    </row>
    <row r="95" spans="1:9" s="47" customFormat="1" ht="15" customHeight="1" x14ac:dyDescent="0.3">
      <c r="A95" s="66" t="s">
        <v>66</v>
      </c>
      <c r="B95" s="146"/>
      <c r="C95" s="48">
        <v>0</v>
      </c>
      <c r="D95" s="48">
        <v>0</v>
      </c>
      <c r="E95" s="48">
        <v>0</v>
      </c>
      <c r="F95" s="48">
        <v>0</v>
      </c>
      <c r="G95" s="48">
        <v>0</v>
      </c>
      <c r="H95" s="48">
        <v>0</v>
      </c>
      <c r="I95" s="48">
        <f>G95+F95+H95+E95+D95+C95</f>
        <v>0</v>
      </c>
    </row>
    <row r="96" spans="1:9" s="43" customFormat="1" ht="19.5" x14ac:dyDescent="0.3">
      <c r="A96" s="62" t="s">
        <v>175</v>
      </c>
      <c r="B96" s="133" t="s">
        <v>68</v>
      </c>
      <c r="C96" s="39">
        <f>C97+C98+C99+C100+C101+C103</f>
        <v>236.1</v>
      </c>
      <c r="D96" s="39">
        <f t="shared" ref="D96:I96" si="47">D97+D98+D99+D100+D101+D103</f>
        <v>236.1</v>
      </c>
      <c r="E96" s="39">
        <f t="shared" si="47"/>
        <v>236.1</v>
      </c>
      <c r="F96" s="39">
        <f t="shared" si="47"/>
        <v>236.1</v>
      </c>
      <c r="G96" s="39">
        <f t="shared" si="47"/>
        <v>236.1</v>
      </c>
      <c r="H96" s="39">
        <f t="shared" si="47"/>
        <v>236.1</v>
      </c>
      <c r="I96" s="39">
        <f t="shared" si="47"/>
        <v>1416.6</v>
      </c>
    </row>
    <row r="97" spans="1:9" s="43" customFormat="1" ht="15" customHeight="1" x14ac:dyDescent="0.3">
      <c r="A97" s="63" t="s">
        <v>24</v>
      </c>
      <c r="B97" s="134"/>
      <c r="C97" s="41">
        <v>0</v>
      </c>
      <c r="D97" s="41">
        <v>0</v>
      </c>
      <c r="E97" s="41">
        <v>0</v>
      </c>
      <c r="F97" s="41">
        <v>0</v>
      </c>
      <c r="G97" s="41">
        <v>0</v>
      </c>
      <c r="H97" s="41">
        <v>0</v>
      </c>
      <c r="I97" s="41">
        <f>G97+F97+H97+E97+D97+C97</f>
        <v>0</v>
      </c>
    </row>
    <row r="98" spans="1:9" s="43" customFormat="1" ht="15" customHeight="1" x14ac:dyDescent="0.3">
      <c r="A98" s="63" t="s">
        <v>25</v>
      </c>
      <c r="B98" s="134"/>
      <c r="C98" s="41">
        <v>0</v>
      </c>
      <c r="D98" s="41">
        <v>0</v>
      </c>
      <c r="E98" s="41">
        <v>0</v>
      </c>
      <c r="F98" s="41">
        <v>0</v>
      </c>
      <c r="G98" s="41">
        <v>0</v>
      </c>
      <c r="H98" s="41">
        <v>0</v>
      </c>
      <c r="I98" s="41">
        <f t="shared" ref="I98" si="48">G98+F98+H98+E98+D98+C98</f>
        <v>0</v>
      </c>
    </row>
    <row r="99" spans="1:9" s="43" customFormat="1" ht="15" customHeight="1" x14ac:dyDescent="0.3">
      <c r="A99" s="63" t="s">
        <v>26</v>
      </c>
      <c r="B99" s="134"/>
      <c r="C99" s="45">
        <v>236.1</v>
      </c>
      <c r="D99" s="45">
        <v>236.1</v>
      </c>
      <c r="E99" s="45">
        <v>236.1</v>
      </c>
      <c r="F99" s="45">
        <v>236.1</v>
      </c>
      <c r="G99" s="45">
        <v>236.1</v>
      </c>
      <c r="H99" s="45">
        <v>236.1</v>
      </c>
      <c r="I99" s="45">
        <f>G99+F99+H99+E99+D99+C99</f>
        <v>1416.6</v>
      </c>
    </row>
    <row r="100" spans="1:9" s="43" customFormat="1" ht="33.75" customHeight="1" x14ac:dyDescent="0.3">
      <c r="A100" s="64" t="s">
        <v>64</v>
      </c>
      <c r="B100" s="134"/>
      <c r="C100" s="41">
        <v>0</v>
      </c>
      <c r="D100" s="41">
        <v>0</v>
      </c>
      <c r="E100" s="41">
        <v>0</v>
      </c>
      <c r="F100" s="41">
        <v>0</v>
      </c>
      <c r="G100" s="41">
        <v>0</v>
      </c>
      <c r="H100" s="41">
        <v>0</v>
      </c>
      <c r="I100" s="41">
        <f>G100+F100+H100+E100+D100+C100</f>
        <v>0</v>
      </c>
    </row>
    <row r="101" spans="1:9" s="43" customFormat="1" ht="32.25" customHeight="1" x14ac:dyDescent="0.3">
      <c r="A101" s="64" t="s">
        <v>65</v>
      </c>
      <c r="B101" s="134"/>
      <c r="C101" s="41">
        <v>0</v>
      </c>
      <c r="D101" s="41">
        <v>0</v>
      </c>
      <c r="E101" s="41">
        <v>0</v>
      </c>
      <c r="F101" s="41">
        <v>0</v>
      </c>
      <c r="G101" s="41">
        <v>0</v>
      </c>
      <c r="H101" s="41">
        <v>0</v>
      </c>
      <c r="I101" s="41">
        <f>G101+F101+H101+E101+D101+C101</f>
        <v>0</v>
      </c>
    </row>
    <row r="102" spans="1:9" s="84" customFormat="1" ht="17.25" x14ac:dyDescent="0.3">
      <c r="A102" s="85" t="s">
        <v>206</v>
      </c>
      <c r="B102" s="134"/>
      <c r="C102" s="41">
        <f>C174</f>
        <v>0</v>
      </c>
      <c r="D102" s="41">
        <f t="shared" ref="D102:I102" si="49">D174</f>
        <v>0</v>
      </c>
      <c r="E102" s="41">
        <f t="shared" si="49"/>
        <v>0</v>
      </c>
      <c r="F102" s="41">
        <f t="shared" si="49"/>
        <v>0</v>
      </c>
      <c r="G102" s="41">
        <f t="shared" si="49"/>
        <v>0</v>
      </c>
      <c r="H102" s="41">
        <f t="shared" si="49"/>
        <v>0</v>
      </c>
      <c r="I102" s="41">
        <f t="shared" si="49"/>
        <v>0</v>
      </c>
    </row>
    <row r="103" spans="1:9" s="43" customFormat="1" ht="15" customHeight="1" x14ac:dyDescent="0.3">
      <c r="A103" s="63" t="s">
        <v>66</v>
      </c>
      <c r="B103" s="135"/>
      <c r="C103" s="41">
        <v>0</v>
      </c>
      <c r="D103" s="41">
        <v>0</v>
      </c>
      <c r="E103" s="41">
        <v>0</v>
      </c>
      <c r="F103" s="41">
        <v>0</v>
      </c>
      <c r="G103" s="41">
        <v>0</v>
      </c>
      <c r="H103" s="41">
        <v>0</v>
      </c>
      <c r="I103" s="41">
        <f>G103+F103+H103+E103+D103+C103</f>
        <v>0</v>
      </c>
    </row>
    <row r="104" spans="1:9" s="43" customFormat="1" ht="52.5" customHeight="1" x14ac:dyDescent="0.3">
      <c r="A104" s="62" t="s">
        <v>183</v>
      </c>
      <c r="B104" s="136" t="s">
        <v>186</v>
      </c>
      <c r="C104" s="39">
        <f>SUM(C105:C111)</f>
        <v>25447.317520000001</v>
      </c>
      <c r="D104" s="39">
        <f t="shared" ref="D104:H104" si="50">SUM(D105:D111)</f>
        <v>17248.240399999999</v>
      </c>
      <c r="E104" s="39">
        <f t="shared" si="50"/>
        <v>13912.634980000001</v>
      </c>
      <c r="F104" s="39">
        <f t="shared" si="50"/>
        <v>13912.634980000001</v>
      </c>
      <c r="G104" s="39">
        <f t="shared" si="50"/>
        <v>13912.634980000001</v>
      </c>
      <c r="H104" s="39">
        <f t="shared" si="50"/>
        <v>13912.634980000001</v>
      </c>
      <c r="I104" s="39">
        <f>SUM(I105:I111)</f>
        <v>98346.097840000002</v>
      </c>
    </row>
    <row r="105" spans="1:9" s="43" customFormat="1" ht="15" customHeight="1" x14ac:dyDescent="0.3">
      <c r="A105" s="63" t="s">
        <v>24</v>
      </c>
      <c r="B105" s="137"/>
      <c r="C105" s="41">
        <f>C121+C129</f>
        <v>0</v>
      </c>
      <c r="D105" s="41">
        <f t="shared" ref="D105:H105" si="51">D121+D129</f>
        <v>0</v>
      </c>
      <c r="E105" s="41">
        <f t="shared" si="51"/>
        <v>0</v>
      </c>
      <c r="F105" s="41">
        <f t="shared" si="51"/>
        <v>0</v>
      </c>
      <c r="G105" s="41">
        <f t="shared" si="51"/>
        <v>0</v>
      </c>
      <c r="H105" s="41">
        <f t="shared" si="51"/>
        <v>0</v>
      </c>
      <c r="I105" s="41">
        <f>I121+I129</f>
        <v>0</v>
      </c>
    </row>
    <row r="106" spans="1:9" s="43" customFormat="1" ht="15" customHeight="1" x14ac:dyDescent="0.3">
      <c r="A106" s="63" t="s">
        <v>25</v>
      </c>
      <c r="B106" s="137"/>
      <c r="C106" s="41">
        <f>C122+C130</f>
        <v>0</v>
      </c>
      <c r="D106" s="41">
        <f t="shared" ref="D106:H107" si="52">D122+D130</f>
        <v>0</v>
      </c>
      <c r="E106" s="41">
        <f t="shared" si="52"/>
        <v>0</v>
      </c>
      <c r="F106" s="41">
        <f t="shared" si="52"/>
        <v>0</v>
      </c>
      <c r="G106" s="41">
        <f t="shared" si="52"/>
        <v>0</v>
      </c>
      <c r="H106" s="41">
        <f t="shared" si="52"/>
        <v>0</v>
      </c>
      <c r="I106" s="41">
        <f>I122+I130</f>
        <v>0</v>
      </c>
    </row>
    <row r="107" spans="1:9" s="43" customFormat="1" ht="15" customHeight="1" x14ac:dyDescent="0.3">
      <c r="A107" s="63" t="s">
        <v>26</v>
      </c>
      <c r="B107" s="137"/>
      <c r="C107" s="42">
        <f>C123+C131</f>
        <v>25447.317520000001</v>
      </c>
      <c r="D107" s="42">
        <f t="shared" si="52"/>
        <v>17248.240399999999</v>
      </c>
      <c r="E107" s="42">
        <f t="shared" si="52"/>
        <v>13912.634980000001</v>
      </c>
      <c r="F107" s="42">
        <f t="shared" si="52"/>
        <v>13912.634980000001</v>
      </c>
      <c r="G107" s="42">
        <f t="shared" si="52"/>
        <v>13912.634980000001</v>
      </c>
      <c r="H107" s="42">
        <f t="shared" si="52"/>
        <v>13912.634980000001</v>
      </c>
      <c r="I107" s="42">
        <f>I123+I131</f>
        <v>98346.097840000002</v>
      </c>
    </row>
    <row r="108" spans="1:9" s="43" customFormat="1" ht="33" x14ac:dyDescent="0.3">
      <c r="A108" s="64" t="s">
        <v>64</v>
      </c>
      <c r="B108" s="137"/>
      <c r="C108" s="41">
        <f>C124+C132</f>
        <v>0</v>
      </c>
      <c r="D108" s="41">
        <f t="shared" ref="D108:H108" si="53">D132</f>
        <v>0</v>
      </c>
      <c r="E108" s="41">
        <f t="shared" si="53"/>
        <v>0</v>
      </c>
      <c r="F108" s="41">
        <f t="shared" si="53"/>
        <v>0</v>
      </c>
      <c r="G108" s="41">
        <f t="shared" si="53"/>
        <v>0</v>
      </c>
      <c r="H108" s="41">
        <f t="shared" si="53"/>
        <v>0</v>
      </c>
      <c r="I108" s="41">
        <f>I124+I132</f>
        <v>0</v>
      </c>
    </row>
    <row r="109" spans="1:9" s="43" customFormat="1" ht="33" x14ac:dyDescent="0.3">
      <c r="A109" s="64" t="s">
        <v>65</v>
      </c>
      <c r="B109" s="137"/>
      <c r="C109" s="41">
        <f>C125+C133</f>
        <v>0</v>
      </c>
      <c r="D109" s="41">
        <f>D125+D133</f>
        <v>0</v>
      </c>
      <c r="E109" s="41">
        <f>E125+E133</f>
        <v>0</v>
      </c>
      <c r="F109" s="41">
        <f>F125+F133</f>
        <v>0</v>
      </c>
      <c r="G109" s="41">
        <f>G125+G133</f>
        <v>0</v>
      </c>
      <c r="H109" s="41">
        <f>H125+H133</f>
        <v>0</v>
      </c>
      <c r="I109" s="41">
        <f>I125+I133</f>
        <v>0</v>
      </c>
    </row>
    <row r="110" spans="1:9" s="84" customFormat="1" ht="17.25" x14ac:dyDescent="0.3">
      <c r="A110" s="85" t="s">
        <v>206</v>
      </c>
      <c r="B110" s="137"/>
      <c r="C110" s="41">
        <f>C182</f>
        <v>0</v>
      </c>
      <c r="D110" s="41">
        <f t="shared" ref="D110:I110" si="54">D182</f>
        <v>0</v>
      </c>
      <c r="E110" s="41">
        <f t="shared" si="54"/>
        <v>0</v>
      </c>
      <c r="F110" s="41">
        <f t="shared" si="54"/>
        <v>0</v>
      </c>
      <c r="G110" s="41">
        <f t="shared" si="54"/>
        <v>0</v>
      </c>
      <c r="H110" s="41">
        <f t="shared" si="54"/>
        <v>0</v>
      </c>
      <c r="I110" s="41">
        <f t="shared" si="54"/>
        <v>0</v>
      </c>
    </row>
    <row r="111" spans="1:9" s="43" customFormat="1" ht="15.75" customHeight="1" x14ac:dyDescent="0.3">
      <c r="A111" s="63" t="s">
        <v>66</v>
      </c>
      <c r="B111" s="138"/>
      <c r="C111" s="41">
        <f t="shared" ref="C111:H111" si="55">C127+C135</f>
        <v>0</v>
      </c>
      <c r="D111" s="41">
        <f t="shared" si="55"/>
        <v>0</v>
      </c>
      <c r="E111" s="41">
        <f t="shared" si="55"/>
        <v>0</v>
      </c>
      <c r="F111" s="41">
        <f t="shared" si="55"/>
        <v>0</v>
      </c>
      <c r="G111" s="41">
        <f t="shared" si="55"/>
        <v>0</v>
      </c>
      <c r="H111" s="41">
        <f t="shared" si="55"/>
        <v>0</v>
      </c>
      <c r="I111" s="41">
        <f t="shared" ref="I111" si="56">I127+I135</f>
        <v>0</v>
      </c>
    </row>
    <row r="112" spans="1:9" s="43" customFormat="1" ht="76.5" customHeight="1" x14ac:dyDescent="0.3">
      <c r="A112" s="62" t="s">
        <v>184</v>
      </c>
      <c r="B112" s="136" t="s">
        <v>186</v>
      </c>
      <c r="C112" s="39">
        <f t="shared" ref="C112:C117" si="57">C120+C128</f>
        <v>25447.317520000001</v>
      </c>
      <c r="D112" s="39">
        <f t="shared" ref="D112:I112" si="58">D120+D128</f>
        <v>17248.240399999999</v>
      </c>
      <c r="E112" s="39">
        <f t="shared" si="58"/>
        <v>13912.634980000001</v>
      </c>
      <c r="F112" s="39">
        <f t="shared" si="58"/>
        <v>13912.634980000001</v>
      </c>
      <c r="G112" s="39">
        <f t="shared" si="58"/>
        <v>13912.634980000001</v>
      </c>
      <c r="H112" s="39">
        <f t="shared" si="58"/>
        <v>13912.634980000001</v>
      </c>
      <c r="I112" s="39">
        <f t="shared" si="58"/>
        <v>98346.097840000002</v>
      </c>
    </row>
    <row r="113" spans="1:9" s="84" customFormat="1" ht="17.25" x14ac:dyDescent="0.3">
      <c r="A113" s="83" t="s">
        <v>24</v>
      </c>
      <c r="B113" s="137"/>
      <c r="C113" s="41">
        <f t="shared" si="57"/>
        <v>0</v>
      </c>
      <c r="D113" s="41">
        <f t="shared" ref="D113:I117" si="59">D121+D129</f>
        <v>0</v>
      </c>
      <c r="E113" s="41">
        <f t="shared" si="59"/>
        <v>0</v>
      </c>
      <c r="F113" s="41">
        <f t="shared" si="59"/>
        <v>0</v>
      </c>
      <c r="G113" s="41">
        <f t="shared" si="59"/>
        <v>0</v>
      </c>
      <c r="H113" s="41">
        <f t="shared" si="59"/>
        <v>0</v>
      </c>
      <c r="I113" s="41">
        <f t="shared" si="59"/>
        <v>0</v>
      </c>
    </row>
    <row r="114" spans="1:9" s="84" customFormat="1" ht="17.25" x14ac:dyDescent="0.3">
      <c r="A114" s="83" t="s">
        <v>25</v>
      </c>
      <c r="B114" s="137"/>
      <c r="C114" s="41">
        <f t="shared" si="57"/>
        <v>0</v>
      </c>
      <c r="D114" s="41">
        <f t="shared" si="59"/>
        <v>0</v>
      </c>
      <c r="E114" s="41">
        <f t="shared" si="59"/>
        <v>0</v>
      </c>
      <c r="F114" s="41">
        <f t="shared" si="59"/>
        <v>0</v>
      </c>
      <c r="G114" s="41">
        <f t="shared" si="59"/>
        <v>0</v>
      </c>
      <c r="H114" s="41">
        <f t="shared" si="59"/>
        <v>0</v>
      </c>
      <c r="I114" s="41">
        <f t="shared" si="59"/>
        <v>0</v>
      </c>
    </row>
    <row r="115" spans="1:9" s="84" customFormat="1" ht="17.25" x14ac:dyDescent="0.3">
      <c r="A115" s="83" t="s">
        <v>26</v>
      </c>
      <c r="B115" s="137"/>
      <c r="C115" s="45">
        <f t="shared" si="57"/>
        <v>25447.317520000001</v>
      </c>
      <c r="D115" s="45">
        <f t="shared" si="59"/>
        <v>17248.240399999999</v>
      </c>
      <c r="E115" s="45">
        <f t="shared" si="59"/>
        <v>13912.634980000001</v>
      </c>
      <c r="F115" s="45">
        <f t="shared" si="59"/>
        <v>13912.634980000001</v>
      </c>
      <c r="G115" s="45">
        <f t="shared" si="59"/>
        <v>13912.634980000001</v>
      </c>
      <c r="H115" s="45">
        <f t="shared" si="59"/>
        <v>13912.634980000001</v>
      </c>
      <c r="I115" s="45">
        <f t="shared" si="59"/>
        <v>98346.097840000002</v>
      </c>
    </row>
    <row r="116" spans="1:9" s="84" customFormat="1" ht="39" customHeight="1" x14ac:dyDescent="0.3">
      <c r="A116" s="85" t="s">
        <v>64</v>
      </c>
      <c r="B116" s="137"/>
      <c r="C116" s="41">
        <f t="shared" si="57"/>
        <v>0</v>
      </c>
      <c r="D116" s="41">
        <f t="shared" si="59"/>
        <v>0</v>
      </c>
      <c r="E116" s="41">
        <f t="shared" si="59"/>
        <v>0</v>
      </c>
      <c r="F116" s="41">
        <f t="shared" si="59"/>
        <v>0</v>
      </c>
      <c r="G116" s="41">
        <f t="shared" si="59"/>
        <v>0</v>
      </c>
      <c r="H116" s="41">
        <f t="shared" si="59"/>
        <v>0</v>
      </c>
      <c r="I116" s="41">
        <f t="shared" si="59"/>
        <v>0</v>
      </c>
    </row>
    <row r="117" spans="1:9" s="84" customFormat="1" ht="40.5" customHeight="1" x14ac:dyDescent="0.3">
      <c r="A117" s="85" t="s">
        <v>65</v>
      </c>
      <c r="B117" s="137"/>
      <c r="C117" s="41">
        <f t="shared" si="57"/>
        <v>0</v>
      </c>
      <c r="D117" s="41">
        <f t="shared" si="59"/>
        <v>0</v>
      </c>
      <c r="E117" s="41">
        <f t="shared" si="59"/>
        <v>0</v>
      </c>
      <c r="F117" s="41">
        <f t="shared" si="59"/>
        <v>0</v>
      </c>
      <c r="G117" s="41">
        <f t="shared" si="59"/>
        <v>0</v>
      </c>
      <c r="H117" s="41">
        <f t="shared" si="59"/>
        <v>0</v>
      </c>
      <c r="I117" s="41">
        <f t="shared" si="59"/>
        <v>0</v>
      </c>
    </row>
    <row r="118" spans="1:9" s="84" customFormat="1" ht="17.25" x14ac:dyDescent="0.3">
      <c r="A118" s="85" t="s">
        <v>206</v>
      </c>
      <c r="B118" s="137"/>
      <c r="C118" s="41">
        <f>C190</f>
        <v>0</v>
      </c>
      <c r="D118" s="41">
        <f t="shared" ref="D118:I118" si="60">D190</f>
        <v>0</v>
      </c>
      <c r="E118" s="41">
        <f t="shared" si="60"/>
        <v>0</v>
      </c>
      <c r="F118" s="41">
        <f t="shared" si="60"/>
        <v>0</v>
      </c>
      <c r="G118" s="41">
        <f t="shared" si="60"/>
        <v>0</v>
      </c>
      <c r="H118" s="41">
        <f t="shared" si="60"/>
        <v>0</v>
      </c>
      <c r="I118" s="41">
        <f t="shared" si="60"/>
        <v>0</v>
      </c>
    </row>
    <row r="119" spans="1:9" s="84" customFormat="1" ht="17.25" x14ac:dyDescent="0.3">
      <c r="A119" s="83" t="s">
        <v>66</v>
      </c>
      <c r="B119" s="138"/>
      <c r="C119" s="41">
        <f t="shared" ref="C119:I119" si="61">C127+C135</f>
        <v>0</v>
      </c>
      <c r="D119" s="41">
        <f t="shared" si="61"/>
        <v>0</v>
      </c>
      <c r="E119" s="41">
        <f t="shared" si="61"/>
        <v>0</v>
      </c>
      <c r="F119" s="41">
        <f t="shared" si="61"/>
        <v>0</v>
      </c>
      <c r="G119" s="41">
        <f t="shared" si="61"/>
        <v>0</v>
      </c>
      <c r="H119" s="41">
        <f t="shared" si="61"/>
        <v>0</v>
      </c>
      <c r="I119" s="41">
        <f t="shared" si="61"/>
        <v>0</v>
      </c>
    </row>
    <row r="120" spans="1:9" s="43" customFormat="1" ht="18.75" customHeight="1" x14ac:dyDescent="0.3">
      <c r="A120" s="62" t="s">
        <v>95</v>
      </c>
      <c r="B120" s="136" t="s">
        <v>67</v>
      </c>
      <c r="C120" s="39">
        <f>C121+C122+C123+C124+C125+C127</f>
        <v>10981.015010000001</v>
      </c>
      <c r="D120" s="39">
        <f t="shared" ref="D120:I120" si="62">D121+D122+D123+D124+D125+D127</f>
        <v>17248.240399999999</v>
      </c>
      <c r="E120" s="39">
        <f t="shared" si="62"/>
        <v>13912.634980000001</v>
      </c>
      <c r="F120" s="39">
        <f t="shared" si="62"/>
        <v>13912.634980000001</v>
      </c>
      <c r="G120" s="39">
        <f t="shared" si="62"/>
        <v>13912.634980000001</v>
      </c>
      <c r="H120" s="39">
        <f t="shared" si="62"/>
        <v>13912.634980000001</v>
      </c>
      <c r="I120" s="39">
        <f t="shared" si="62"/>
        <v>83879.795330000008</v>
      </c>
    </row>
    <row r="121" spans="1:9" s="43" customFormat="1" ht="18.75" customHeight="1" x14ac:dyDescent="0.3">
      <c r="A121" s="63" t="s">
        <v>24</v>
      </c>
      <c r="B121" s="137"/>
      <c r="C121" s="48">
        <v>0</v>
      </c>
      <c r="D121" s="41">
        <v>0</v>
      </c>
      <c r="E121" s="41">
        <v>0</v>
      </c>
      <c r="F121" s="41">
        <v>0</v>
      </c>
      <c r="G121" s="41">
        <v>0</v>
      </c>
      <c r="H121" s="41">
        <v>0</v>
      </c>
      <c r="I121" s="41">
        <f t="shared" ref="I121:I122" si="63">H121+E121+D121+C121</f>
        <v>0</v>
      </c>
    </row>
    <row r="122" spans="1:9" s="43" customFormat="1" ht="18.75" customHeight="1" x14ac:dyDescent="0.3">
      <c r="A122" s="63" t="s">
        <v>25</v>
      </c>
      <c r="B122" s="137"/>
      <c r="C122" s="48">
        <v>0</v>
      </c>
      <c r="D122" s="41">
        <v>0</v>
      </c>
      <c r="E122" s="41">
        <v>0</v>
      </c>
      <c r="F122" s="41">
        <v>0</v>
      </c>
      <c r="G122" s="41">
        <v>0</v>
      </c>
      <c r="H122" s="41">
        <v>0</v>
      </c>
      <c r="I122" s="41">
        <f t="shared" si="63"/>
        <v>0</v>
      </c>
    </row>
    <row r="123" spans="1:9" s="43" customFormat="1" ht="18.75" customHeight="1" x14ac:dyDescent="0.3">
      <c r="A123" s="63" t="s">
        <v>26</v>
      </c>
      <c r="B123" s="137"/>
      <c r="C123" s="50">
        <f>24532.87486-14466.30251-0.08+77.04247+837.48019</f>
        <v>10981.015010000001</v>
      </c>
      <c r="D123" s="45">
        <v>17248.240399999999</v>
      </c>
      <c r="E123" s="45">
        <v>13912.634980000001</v>
      </c>
      <c r="F123" s="45">
        <v>13912.634980000001</v>
      </c>
      <c r="G123" s="45">
        <v>13912.634980000001</v>
      </c>
      <c r="H123" s="45">
        <v>13912.634980000001</v>
      </c>
      <c r="I123" s="45">
        <f>H123+E123+D123+C123+F123+G123</f>
        <v>83879.795330000008</v>
      </c>
    </row>
    <row r="124" spans="1:9" s="43" customFormat="1" ht="36" customHeight="1" x14ac:dyDescent="0.3">
      <c r="A124" s="64" t="s">
        <v>64</v>
      </c>
      <c r="B124" s="137"/>
      <c r="C124" s="48">
        <v>0</v>
      </c>
      <c r="D124" s="41">
        <v>0</v>
      </c>
      <c r="E124" s="41">
        <v>0</v>
      </c>
      <c r="F124" s="41">
        <v>0</v>
      </c>
      <c r="G124" s="41">
        <v>0</v>
      </c>
      <c r="H124" s="41">
        <v>0</v>
      </c>
      <c r="I124" s="41">
        <f t="shared" ref="I124:I127" si="64">H124+E124+D124+C124</f>
        <v>0</v>
      </c>
    </row>
    <row r="125" spans="1:9" s="43" customFormat="1" ht="37.5" customHeight="1" x14ac:dyDescent="0.3">
      <c r="A125" s="64" t="s">
        <v>65</v>
      </c>
      <c r="B125" s="137"/>
      <c r="C125" s="48">
        <v>0</v>
      </c>
      <c r="D125" s="41">
        <v>0</v>
      </c>
      <c r="E125" s="41">
        <v>0</v>
      </c>
      <c r="F125" s="41">
        <v>0</v>
      </c>
      <c r="G125" s="41">
        <v>0</v>
      </c>
      <c r="H125" s="41">
        <v>0</v>
      </c>
      <c r="I125" s="41">
        <f t="shared" si="64"/>
        <v>0</v>
      </c>
    </row>
    <row r="126" spans="1:9" s="84" customFormat="1" ht="17.25" x14ac:dyDescent="0.3">
      <c r="A126" s="85" t="s">
        <v>206</v>
      </c>
      <c r="B126" s="137"/>
      <c r="C126" s="48">
        <f>C198</f>
        <v>0</v>
      </c>
      <c r="D126" s="41">
        <f t="shared" ref="D126:I126" si="65">D198</f>
        <v>0</v>
      </c>
      <c r="E126" s="41">
        <f t="shared" si="65"/>
        <v>0</v>
      </c>
      <c r="F126" s="41">
        <f t="shared" si="65"/>
        <v>0</v>
      </c>
      <c r="G126" s="41">
        <f t="shared" si="65"/>
        <v>0</v>
      </c>
      <c r="H126" s="41">
        <f t="shared" si="65"/>
        <v>0</v>
      </c>
      <c r="I126" s="41">
        <f t="shared" si="65"/>
        <v>0</v>
      </c>
    </row>
    <row r="127" spans="1:9" s="43" customFormat="1" ht="18.75" customHeight="1" x14ac:dyDescent="0.3">
      <c r="A127" s="63" t="s">
        <v>66</v>
      </c>
      <c r="B127" s="138"/>
      <c r="C127" s="48">
        <v>0</v>
      </c>
      <c r="D127" s="41">
        <v>0</v>
      </c>
      <c r="E127" s="41">
        <v>0</v>
      </c>
      <c r="F127" s="41">
        <v>0</v>
      </c>
      <c r="G127" s="41">
        <v>0</v>
      </c>
      <c r="H127" s="41">
        <v>0</v>
      </c>
      <c r="I127" s="41">
        <f t="shared" si="64"/>
        <v>0</v>
      </c>
    </row>
    <row r="128" spans="1:9" s="43" customFormat="1" ht="15" customHeight="1" x14ac:dyDescent="0.3">
      <c r="A128" s="62" t="s">
        <v>95</v>
      </c>
      <c r="B128" s="136" t="s">
        <v>70</v>
      </c>
      <c r="C128" s="181">
        <f>C129+C130+C131+C132+C133+C135</f>
        <v>14466.30251</v>
      </c>
      <c r="D128" s="44">
        <f t="shared" ref="D128:I128" si="66">D129+D130+D131+D132+D133+D135</f>
        <v>0</v>
      </c>
      <c r="E128" s="44">
        <f t="shared" si="66"/>
        <v>0</v>
      </c>
      <c r="F128" s="44">
        <f t="shared" si="66"/>
        <v>0</v>
      </c>
      <c r="G128" s="44">
        <f t="shared" si="66"/>
        <v>0</v>
      </c>
      <c r="H128" s="44">
        <f t="shared" si="66"/>
        <v>0</v>
      </c>
      <c r="I128" s="91">
        <f t="shared" si="66"/>
        <v>14466.30251</v>
      </c>
    </row>
    <row r="129" spans="1:9" s="43" customFormat="1" ht="15" customHeight="1" x14ac:dyDescent="0.3">
      <c r="A129" s="63" t="s">
        <v>24</v>
      </c>
      <c r="B129" s="137"/>
      <c r="C129" s="48">
        <v>0</v>
      </c>
      <c r="D129" s="41">
        <v>0</v>
      </c>
      <c r="E129" s="41">
        <v>0</v>
      </c>
      <c r="F129" s="41">
        <v>0</v>
      </c>
      <c r="G129" s="41">
        <v>0</v>
      </c>
      <c r="H129" s="41">
        <v>0</v>
      </c>
      <c r="I129" s="41">
        <f t="shared" ref="I129:I135" si="67">H129+E129+D129+C129</f>
        <v>0</v>
      </c>
    </row>
    <row r="130" spans="1:9" s="43" customFormat="1" ht="15" customHeight="1" x14ac:dyDescent="0.3">
      <c r="A130" s="63" t="s">
        <v>25</v>
      </c>
      <c r="B130" s="137"/>
      <c r="C130" s="48">
        <v>0</v>
      </c>
      <c r="D130" s="41">
        <v>0</v>
      </c>
      <c r="E130" s="41">
        <v>0</v>
      </c>
      <c r="F130" s="41">
        <v>0</v>
      </c>
      <c r="G130" s="41">
        <v>0</v>
      </c>
      <c r="H130" s="41">
        <v>0</v>
      </c>
      <c r="I130" s="41">
        <f t="shared" si="67"/>
        <v>0</v>
      </c>
    </row>
    <row r="131" spans="1:9" s="43" customFormat="1" ht="15" customHeight="1" x14ac:dyDescent="0.3">
      <c r="A131" s="63" t="s">
        <v>26</v>
      </c>
      <c r="B131" s="137"/>
      <c r="C131" s="49">
        <v>14466.30251</v>
      </c>
      <c r="D131" s="41">
        <v>0</v>
      </c>
      <c r="E131" s="41">
        <v>0</v>
      </c>
      <c r="F131" s="41">
        <v>0</v>
      </c>
      <c r="G131" s="41">
        <v>0</v>
      </c>
      <c r="H131" s="41">
        <v>0</v>
      </c>
      <c r="I131" s="42">
        <f t="shared" ref="I131" si="68">H131+E131+D131+C131</f>
        <v>14466.30251</v>
      </c>
    </row>
    <row r="132" spans="1:9" s="43" customFormat="1" ht="35.25" customHeight="1" x14ac:dyDescent="0.3">
      <c r="A132" s="64" t="s">
        <v>64</v>
      </c>
      <c r="B132" s="137"/>
      <c r="C132" s="48">
        <v>0</v>
      </c>
      <c r="D132" s="41">
        <v>0</v>
      </c>
      <c r="E132" s="41">
        <v>0</v>
      </c>
      <c r="F132" s="41">
        <v>0</v>
      </c>
      <c r="G132" s="41">
        <v>0</v>
      </c>
      <c r="H132" s="41">
        <v>0</v>
      </c>
      <c r="I132" s="41">
        <f t="shared" si="67"/>
        <v>0</v>
      </c>
    </row>
    <row r="133" spans="1:9" s="43" customFormat="1" ht="35.25" customHeight="1" x14ac:dyDescent="0.3">
      <c r="A133" s="64" t="s">
        <v>65</v>
      </c>
      <c r="B133" s="137"/>
      <c r="C133" s="48">
        <v>0</v>
      </c>
      <c r="D133" s="41">
        <v>0</v>
      </c>
      <c r="E133" s="41">
        <v>0</v>
      </c>
      <c r="F133" s="41">
        <v>0</v>
      </c>
      <c r="G133" s="41">
        <v>0</v>
      </c>
      <c r="H133" s="41">
        <v>0</v>
      </c>
      <c r="I133" s="41">
        <f t="shared" si="67"/>
        <v>0</v>
      </c>
    </row>
    <row r="134" spans="1:9" s="84" customFormat="1" ht="17.25" x14ac:dyDescent="0.3">
      <c r="A134" s="85" t="s">
        <v>206</v>
      </c>
      <c r="B134" s="137"/>
      <c r="C134" s="48">
        <f>C206</f>
        <v>0</v>
      </c>
      <c r="D134" s="41">
        <f t="shared" ref="D134:I134" si="69">D206</f>
        <v>0</v>
      </c>
      <c r="E134" s="41">
        <f t="shared" si="69"/>
        <v>0</v>
      </c>
      <c r="F134" s="41">
        <f t="shared" si="69"/>
        <v>0</v>
      </c>
      <c r="G134" s="41">
        <f t="shared" si="69"/>
        <v>0</v>
      </c>
      <c r="H134" s="41">
        <f t="shared" si="69"/>
        <v>0</v>
      </c>
      <c r="I134" s="41">
        <f t="shared" si="69"/>
        <v>0</v>
      </c>
    </row>
    <row r="135" spans="1:9" s="43" customFormat="1" ht="19.5" customHeight="1" x14ac:dyDescent="0.3">
      <c r="A135" s="63" t="s">
        <v>66</v>
      </c>
      <c r="B135" s="138"/>
      <c r="C135" s="48">
        <v>0</v>
      </c>
      <c r="D135" s="41">
        <v>0</v>
      </c>
      <c r="E135" s="41">
        <v>0</v>
      </c>
      <c r="F135" s="41">
        <v>0</v>
      </c>
      <c r="G135" s="41">
        <v>0</v>
      </c>
      <c r="H135" s="41">
        <v>0</v>
      </c>
      <c r="I135" s="41">
        <f t="shared" si="67"/>
        <v>0</v>
      </c>
    </row>
    <row r="136" spans="1:9" s="43" customFormat="1" ht="56.25" customHeight="1" x14ac:dyDescent="0.3">
      <c r="A136" s="62" t="s">
        <v>188</v>
      </c>
      <c r="B136" s="147" t="s">
        <v>69</v>
      </c>
      <c r="C136" s="53">
        <f t="shared" ref="C136:C141" si="70">C152+C144</f>
        <v>66211.096900000004</v>
      </c>
      <c r="D136" s="53">
        <f t="shared" ref="D136:H136" si="71">D152+D144</f>
        <v>66104.168000000005</v>
      </c>
      <c r="E136" s="53">
        <f t="shared" si="71"/>
        <v>66114.168000000005</v>
      </c>
      <c r="F136" s="53">
        <f t="shared" si="71"/>
        <v>25971.928</v>
      </c>
      <c r="G136" s="53">
        <f t="shared" si="71"/>
        <v>25971.928</v>
      </c>
      <c r="H136" s="53">
        <f t="shared" si="71"/>
        <v>25971.928</v>
      </c>
      <c r="I136" s="53">
        <f>H136+G136+F136+E136+D136+C136</f>
        <v>276345.2169</v>
      </c>
    </row>
    <row r="137" spans="1:9" s="43" customFormat="1" ht="15" customHeight="1" x14ac:dyDescent="0.3">
      <c r="A137" s="63" t="s">
        <v>24</v>
      </c>
      <c r="B137" s="147"/>
      <c r="C137" s="54">
        <f t="shared" si="70"/>
        <v>0</v>
      </c>
      <c r="D137" s="54">
        <f t="shared" ref="D137:H137" si="72">D153+D145</f>
        <v>0</v>
      </c>
      <c r="E137" s="54">
        <f t="shared" si="72"/>
        <v>0</v>
      </c>
      <c r="F137" s="54">
        <f t="shared" si="72"/>
        <v>0</v>
      </c>
      <c r="G137" s="54">
        <f t="shared" si="72"/>
        <v>0</v>
      </c>
      <c r="H137" s="54">
        <f t="shared" si="72"/>
        <v>0</v>
      </c>
      <c r="I137" s="70">
        <f>H137+G137+F137+E137+D137+C137</f>
        <v>0</v>
      </c>
    </row>
    <row r="138" spans="1:9" s="43" customFormat="1" ht="15" customHeight="1" x14ac:dyDescent="0.3">
      <c r="A138" s="63" t="s">
        <v>25</v>
      </c>
      <c r="B138" s="147"/>
      <c r="C138" s="55">
        <f t="shared" si="70"/>
        <v>24358</v>
      </c>
      <c r="D138" s="55">
        <f t="shared" ref="D138:H141" si="73">D154+D146</f>
        <v>24427</v>
      </c>
      <c r="E138" s="55">
        <f t="shared" si="73"/>
        <v>24427</v>
      </c>
      <c r="F138" s="54">
        <f t="shared" si="73"/>
        <v>0</v>
      </c>
      <c r="G138" s="54">
        <f t="shared" si="73"/>
        <v>0</v>
      </c>
      <c r="H138" s="54">
        <f t="shared" si="73"/>
        <v>0</v>
      </c>
      <c r="I138" s="55">
        <f t="shared" ref="I138:I143" si="74">H138+G138+F138+E138+D138+C138</f>
        <v>73212</v>
      </c>
    </row>
    <row r="139" spans="1:9" s="43" customFormat="1" ht="15" customHeight="1" x14ac:dyDescent="0.3">
      <c r="A139" s="63" t="s">
        <v>26</v>
      </c>
      <c r="B139" s="147"/>
      <c r="C139" s="55">
        <f t="shared" si="70"/>
        <v>41853.096899999997</v>
      </c>
      <c r="D139" s="55">
        <f t="shared" si="73"/>
        <v>41677.167999999998</v>
      </c>
      <c r="E139" s="55">
        <f t="shared" si="73"/>
        <v>41687.167999999998</v>
      </c>
      <c r="F139" s="55">
        <f t="shared" si="73"/>
        <v>25971.928</v>
      </c>
      <c r="G139" s="55">
        <f t="shared" si="73"/>
        <v>25971.928</v>
      </c>
      <c r="H139" s="55">
        <f t="shared" si="73"/>
        <v>25971.928</v>
      </c>
      <c r="I139" s="55">
        <f t="shared" si="74"/>
        <v>203133.2169</v>
      </c>
    </row>
    <row r="140" spans="1:9" s="43" customFormat="1" ht="33.75" customHeight="1" x14ac:dyDescent="0.3">
      <c r="A140" s="64" t="s">
        <v>64</v>
      </c>
      <c r="B140" s="147"/>
      <c r="C140" s="54">
        <f t="shared" si="70"/>
        <v>0</v>
      </c>
      <c r="D140" s="54">
        <f t="shared" si="73"/>
        <v>0</v>
      </c>
      <c r="E140" s="54">
        <f t="shared" si="73"/>
        <v>0</v>
      </c>
      <c r="F140" s="54">
        <f t="shared" si="73"/>
        <v>0</v>
      </c>
      <c r="G140" s="54">
        <f t="shared" si="73"/>
        <v>0</v>
      </c>
      <c r="H140" s="54">
        <f t="shared" si="73"/>
        <v>0</v>
      </c>
      <c r="I140" s="70">
        <f t="shared" si="74"/>
        <v>0</v>
      </c>
    </row>
    <row r="141" spans="1:9" s="43" customFormat="1" ht="33" customHeight="1" x14ac:dyDescent="0.3">
      <c r="A141" s="64" t="s">
        <v>65</v>
      </c>
      <c r="B141" s="147"/>
      <c r="C141" s="54">
        <f t="shared" si="70"/>
        <v>0</v>
      </c>
      <c r="D141" s="54">
        <f t="shared" si="73"/>
        <v>0</v>
      </c>
      <c r="E141" s="54">
        <f t="shared" si="73"/>
        <v>0</v>
      </c>
      <c r="F141" s="54">
        <f t="shared" si="73"/>
        <v>0</v>
      </c>
      <c r="G141" s="54">
        <f t="shared" si="73"/>
        <v>0</v>
      </c>
      <c r="H141" s="54">
        <f t="shared" si="73"/>
        <v>0</v>
      </c>
      <c r="I141" s="70">
        <f t="shared" si="74"/>
        <v>0</v>
      </c>
    </row>
    <row r="142" spans="1:9" s="84" customFormat="1" ht="17.25" x14ac:dyDescent="0.3">
      <c r="A142" s="85" t="s">
        <v>206</v>
      </c>
      <c r="B142" s="147"/>
      <c r="C142" s="41">
        <f>C214</f>
        <v>0</v>
      </c>
      <c r="D142" s="41">
        <f t="shared" ref="D142:I142" si="75">D214</f>
        <v>0</v>
      </c>
      <c r="E142" s="41">
        <f t="shared" si="75"/>
        <v>0</v>
      </c>
      <c r="F142" s="41">
        <f t="shared" si="75"/>
        <v>0</v>
      </c>
      <c r="G142" s="41">
        <f t="shared" si="75"/>
        <v>0</v>
      </c>
      <c r="H142" s="41">
        <f t="shared" si="75"/>
        <v>0</v>
      </c>
      <c r="I142" s="41">
        <f t="shared" si="75"/>
        <v>0</v>
      </c>
    </row>
    <row r="143" spans="1:9" s="43" customFormat="1" ht="15" customHeight="1" x14ac:dyDescent="0.3">
      <c r="A143" s="68" t="s">
        <v>66</v>
      </c>
      <c r="B143" s="147"/>
      <c r="C143" s="54">
        <f t="shared" ref="C143:G143" si="76">C159+C151</f>
        <v>0</v>
      </c>
      <c r="D143" s="54">
        <f t="shared" si="76"/>
        <v>0</v>
      </c>
      <c r="E143" s="54">
        <f t="shared" si="76"/>
        <v>0</v>
      </c>
      <c r="F143" s="54">
        <f t="shared" si="76"/>
        <v>0</v>
      </c>
      <c r="G143" s="54">
        <f t="shared" si="76"/>
        <v>0</v>
      </c>
      <c r="H143" s="54">
        <f t="shared" ref="H143" si="77">H159</f>
        <v>0</v>
      </c>
      <c r="I143" s="70">
        <f t="shared" si="74"/>
        <v>0</v>
      </c>
    </row>
    <row r="144" spans="1:9" s="43" customFormat="1" ht="87.75" customHeight="1" x14ac:dyDescent="0.3">
      <c r="A144" s="62" t="s">
        <v>187</v>
      </c>
      <c r="B144" s="147" t="s">
        <v>69</v>
      </c>
      <c r="C144" s="39">
        <f t="shared" ref="C144:H144" si="78">C145+C146+C147+C148+C149+C151</f>
        <v>41853.096899999997</v>
      </c>
      <c r="D144" s="39">
        <f t="shared" si="78"/>
        <v>41677.167999999998</v>
      </c>
      <c r="E144" s="39">
        <f t="shared" si="78"/>
        <v>41687.167999999998</v>
      </c>
      <c r="F144" s="39">
        <f t="shared" si="78"/>
        <v>25971.928</v>
      </c>
      <c r="G144" s="39">
        <f t="shared" si="78"/>
        <v>25971.928</v>
      </c>
      <c r="H144" s="39">
        <f t="shared" si="78"/>
        <v>25971.928</v>
      </c>
      <c r="I144" s="39">
        <f>H144+E144+D144+C144+F144+G144</f>
        <v>203133.2169</v>
      </c>
    </row>
    <row r="145" spans="1:9" s="43" customFormat="1" ht="15" customHeight="1" x14ac:dyDescent="0.3">
      <c r="A145" s="63" t="s">
        <v>24</v>
      </c>
      <c r="B145" s="147"/>
      <c r="C145" s="41">
        <v>0</v>
      </c>
      <c r="D145" s="41">
        <v>0</v>
      </c>
      <c r="E145" s="41">
        <v>0</v>
      </c>
      <c r="F145" s="41">
        <v>0</v>
      </c>
      <c r="G145" s="41">
        <v>0</v>
      </c>
      <c r="H145" s="41">
        <v>0</v>
      </c>
      <c r="I145" s="41">
        <f t="shared" ref="I145" si="79">C145+D145+E145+F145+G145+H145</f>
        <v>0</v>
      </c>
    </row>
    <row r="146" spans="1:9" s="43" customFormat="1" ht="15" customHeight="1" x14ac:dyDescent="0.3">
      <c r="A146" s="63" t="s">
        <v>25</v>
      </c>
      <c r="B146" s="147"/>
      <c r="C146" s="41">
        <v>0</v>
      </c>
      <c r="D146" s="41">
        <v>0</v>
      </c>
      <c r="E146" s="41">
        <v>0</v>
      </c>
      <c r="F146" s="41">
        <v>0</v>
      </c>
      <c r="G146" s="41">
        <v>0</v>
      </c>
      <c r="H146" s="41">
        <v>0</v>
      </c>
      <c r="I146" s="41">
        <f>C146+D146+E146+F146+G146+H146</f>
        <v>0</v>
      </c>
    </row>
    <row r="147" spans="1:9" s="43" customFormat="1" ht="15" customHeight="1" x14ac:dyDescent="0.3">
      <c r="A147" s="63" t="s">
        <v>26</v>
      </c>
      <c r="B147" s="147"/>
      <c r="C147" s="50">
        <f>25971.928+3887.975+11827.265+86.297+15+64.6319</f>
        <v>41853.096899999997</v>
      </c>
      <c r="D147" s="45">
        <f>25961.928+11827.265+3887.975</f>
        <v>41677.167999999998</v>
      </c>
      <c r="E147" s="45">
        <f>25971.928+11827.265+3887.975</f>
        <v>41687.167999999998</v>
      </c>
      <c r="F147" s="45">
        <v>25971.928</v>
      </c>
      <c r="G147" s="45">
        <v>25971.928</v>
      </c>
      <c r="H147" s="45">
        <v>25971.928</v>
      </c>
      <c r="I147" s="45">
        <f>C147+D147+E147+F147+G147+H147</f>
        <v>203133.2169</v>
      </c>
    </row>
    <row r="148" spans="1:9" s="43" customFormat="1" ht="33.75" customHeight="1" x14ac:dyDescent="0.3">
      <c r="A148" s="64" t="s">
        <v>64</v>
      </c>
      <c r="B148" s="147"/>
      <c r="C148" s="41">
        <v>0</v>
      </c>
      <c r="D148" s="41">
        <v>0</v>
      </c>
      <c r="E148" s="41">
        <v>0</v>
      </c>
      <c r="F148" s="41">
        <v>0</v>
      </c>
      <c r="G148" s="41">
        <v>0</v>
      </c>
      <c r="H148" s="41">
        <v>0</v>
      </c>
      <c r="I148" s="41">
        <f t="shared" ref="I148:I151" si="80">C148+D148+E148+F148+G148+H148</f>
        <v>0</v>
      </c>
    </row>
    <row r="149" spans="1:9" s="43" customFormat="1" ht="33.75" customHeight="1" x14ac:dyDescent="0.3">
      <c r="A149" s="64" t="s">
        <v>65</v>
      </c>
      <c r="B149" s="147"/>
      <c r="C149" s="41">
        <v>0</v>
      </c>
      <c r="D149" s="41">
        <v>0</v>
      </c>
      <c r="E149" s="41">
        <v>0</v>
      </c>
      <c r="F149" s="41">
        <v>0</v>
      </c>
      <c r="G149" s="41">
        <v>0</v>
      </c>
      <c r="H149" s="41">
        <v>0</v>
      </c>
      <c r="I149" s="41">
        <f t="shared" si="80"/>
        <v>0</v>
      </c>
    </row>
    <row r="150" spans="1:9" s="84" customFormat="1" ht="17.25" x14ac:dyDescent="0.3">
      <c r="A150" s="85" t="s">
        <v>206</v>
      </c>
      <c r="B150" s="147"/>
      <c r="C150" s="41">
        <f>C222</f>
        <v>0</v>
      </c>
      <c r="D150" s="41">
        <f t="shared" ref="D150:I150" si="81">D222</f>
        <v>0</v>
      </c>
      <c r="E150" s="41">
        <f t="shared" si="81"/>
        <v>0</v>
      </c>
      <c r="F150" s="41">
        <f t="shared" si="81"/>
        <v>0</v>
      </c>
      <c r="G150" s="41">
        <f t="shared" si="81"/>
        <v>0</v>
      </c>
      <c r="H150" s="41">
        <f t="shared" si="81"/>
        <v>0</v>
      </c>
      <c r="I150" s="41">
        <f t="shared" si="81"/>
        <v>0</v>
      </c>
    </row>
    <row r="151" spans="1:9" s="43" customFormat="1" ht="15" customHeight="1" x14ac:dyDescent="0.3">
      <c r="A151" s="63" t="s">
        <v>66</v>
      </c>
      <c r="B151" s="147"/>
      <c r="C151" s="41">
        <v>0</v>
      </c>
      <c r="D151" s="41">
        <v>0</v>
      </c>
      <c r="E151" s="41">
        <v>0</v>
      </c>
      <c r="F151" s="41">
        <v>0</v>
      </c>
      <c r="G151" s="41">
        <v>0</v>
      </c>
      <c r="H151" s="41">
        <v>0</v>
      </c>
      <c r="I151" s="41">
        <f t="shared" si="80"/>
        <v>0</v>
      </c>
    </row>
    <row r="152" spans="1:9" s="43" customFormat="1" ht="75.75" customHeight="1" x14ac:dyDescent="0.3">
      <c r="A152" s="62" t="s">
        <v>189</v>
      </c>
      <c r="B152" s="147" t="s">
        <v>69</v>
      </c>
      <c r="C152" s="39">
        <f t="shared" ref="C152:H152" si="82">C153+C154+C155+C156+C157+C159</f>
        <v>24358</v>
      </c>
      <c r="D152" s="39">
        <f t="shared" si="82"/>
        <v>24427</v>
      </c>
      <c r="E152" s="39">
        <f t="shared" si="82"/>
        <v>24427</v>
      </c>
      <c r="F152" s="39">
        <f t="shared" si="82"/>
        <v>0</v>
      </c>
      <c r="G152" s="39">
        <f t="shared" si="82"/>
        <v>0</v>
      </c>
      <c r="H152" s="39">
        <f t="shared" si="82"/>
        <v>0</v>
      </c>
      <c r="I152" s="39">
        <f>H152+E152+D152+C152+F152+G152</f>
        <v>73212</v>
      </c>
    </row>
    <row r="153" spans="1:9" s="43" customFormat="1" ht="15" customHeight="1" x14ac:dyDescent="0.3">
      <c r="A153" s="63" t="s">
        <v>24</v>
      </c>
      <c r="B153" s="147"/>
      <c r="C153" s="41">
        <v>0</v>
      </c>
      <c r="D153" s="41">
        <v>0</v>
      </c>
      <c r="E153" s="41">
        <v>0</v>
      </c>
      <c r="F153" s="41">
        <v>0</v>
      </c>
      <c r="G153" s="41">
        <v>0</v>
      </c>
      <c r="H153" s="41">
        <v>0</v>
      </c>
      <c r="I153" s="41">
        <f t="shared" ref="I153" si="83">C153+D153+E153+F153+G153+H153</f>
        <v>0</v>
      </c>
    </row>
    <row r="154" spans="1:9" s="43" customFormat="1" ht="15" customHeight="1" x14ac:dyDescent="0.3">
      <c r="A154" s="63" t="s">
        <v>25</v>
      </c>
      <c r="B154" s="147"/>
      <c r="C154" s="42">
        <v>24358</v>
      </c>
      <c r="D154" s="42">
        <v>24427</v>
      </c>
      <c r="E154" s="42">
        <v>24427</v>
      </c>
      <c r="F154" s="41">
        <v>0</v>
      </c>
      <c r="G154" s="41">
        <v>0</v>
      </c>
      <c r="H154" s="41">
        <v>0</v>
      </c>
      <c r="I154" s="42">
        <f>C154+D154+E154+F154+G154+H154</f>
        <v>73212</v>
      </c>
    </row>
    <row r="155" spans="1:9" s="43" customFormat="1" ht="15" customHeight="1" x14ac:dyDescent="0.3">
      <c r="A155" s="63" t="s">
        <v>26</v>
      </c>
      <c r="B155" s="147"/>
      <c r="C155" s="41">
        <v>0</v>
      </c>
      <c r="D155" s="41">
        <v>0</v>
      </c>
      <c r="E155" s="41">
        <v>0</v>
      </c>
      <c r="F155" s="41">
        <v>0</v>
      </c>
      <c r="G155" s="41">
        <v>0</v>
      </c>
      <c r="H155" s="41">
        <v>0</v>
      </c>
      <c r="I155" s="41">
        <f>C155+D155+E155+F155+G155+H155</f>
        <v>0</v>
      </c>
    </row>
    <row r="156" spans="1:9" s="43" customFormat="1" ht="36.75" customHeight="1" x14ac:dyDescent="0.3">
      <c r="A156" s="64" t="s">
        <v>64</v>
      </c>
      <c r="B156" s="147"/>
      <c r="C156" s="41">
        <v>0</v>
      </c>
      <c r="D156" s="41">
        <v>0</v>
      </c>
      <c r="E156" s="41">
        <v>0</v>
      </c>
      <c r="F156" s="41">
        <v>0</v>
      </c>
      <c r="G156" s="41">
        <v>0</v>
      </c>
      <c r="H156" s="41">
        <v>0</v>
      </c>
      <c r="I156" s="41">
        <f t="shared" ref="I156:I159" si="84">C156+D156+E156+F156+G156+H156</f>
        <v>0</v>
      </c>
    </row>
    <row r="157" spans="1:9" s="43" customFormat="1" ht="36" customHeight="1" x14ac:dyDescent="0.3">
      <c r="A157" s="64" t="s">
        <v>65</v>
      </c>
      <c r="B157" s="147"/>
      <c r="C157" s="41">
        <v>0</v>
      </c>
      <c r="D157" s="41">
        <v>0</v>
      </c>
      <c r="E157" s="41">
        <v>0</v>
      </c>
      <c r="F157" s="41">
        <v>0</v>
      </c>
      <c r="G157" s="41">
        <v>0</v>
      </c>
      <c r="H157" s="41">
        <v>0</v>
      </c>
      <c r="I157" s="41">
        <f t="shared" si="84"/>
        <v>0</v>
      </c>
    </row>
    <row r="158" spans="1:9" s="84" customFormat="1" ht="17.25" x14ac:dyDescent="0.3">
      <c r="A158" s="85" t="s">
        <v>206</v>
      </c>
      <c r="B158" s="147"/>
      <c r="C158" s="41">
        <f>C230</f>
        <v>0</v>
      </c>
      <c r="D158" s="41">
        <f t="shared" ref="D158:I158" si="85">D230</f>
        <v>0</v>
      </c>
      <c r="E158" s="41">
        <f t="shared" si="85"/>
        <v>0</v>
      </c>
      <c r="F158" s="41">
        <f t="shared" si="85"/>
        <v>0</v>
      </c>
      <c r="G158" s="41">
        <f t="shared" si="85"/>
        <v>0</v>
      </c>
      <c r="H158" s="41">
        <f t="shared" si="85"/>
        <v>0</v>
      </c>
      <c r="I158" s="41">
        <f t="shared" si="85"/>
        <v>0</v>
      </c>
    </row>
    <row r="159" spans="1:9" s="43" customFormat="1" ht="15" customHeight="1" x14ac:dyDescent="0.3">
      <c r="A159" s="63" t="s">
        <v>66</v>
      </c>
      <c r="B159" s="147"/>
      <c r="C159" s="41">
        <v>0</v>
      </c>
      <c r="D159" s="41">
        <v>0</v>
      </c>
      <c r="E159" s="41">
        <v>0</v>
      </c>
      <c r="F159" s="41">
        <v>0</v>
      </c>
      <c r="G159" s="41">
        <v>0</v>
      </c>
      <c r="H159" s="41">
        <v>0</v>
      </c>
      <c r="I159" s="41">
        <f t="shared" si="84"/>
        <v>0</v>
      </c>
    </row>
    <row r="160" spans="1:9" ht="9" customHeight="1" x14ac:dyDescent="0.25">
      <c r="A160" s="56"/>
      <c r="B160" s="57"/>
      <c r="C160" s="58"/>
      <c r="D160" s="58"/>
      <c r="E160" s="58"/>
      <c r="F160" s="58"/>
      <c r="G160" s="58"/>
      <c r="H160" s="58"/>
      <c r="I160" s="58"/>
    </row>
    <row r="161" spans="1:9" x14ac:dyDescent="0.25">
      <c r="B161" s="34"/>
    </row>
    <row r="162" spans="1:9" s="60" customFormat="1" ht="12" x14ac:dyDescent="0.2">
      <c r="A162" s="142" t="s">
        <v>207</v>
      </c>
      <c r="B162" s="143"/>
      <c r="C162" s="143"/>
      <c r="D162" s="143"/>
      <c r="E162" s="143"/>
      <c r="F162" s="143"/>
      <c r="G162" s="143"/>
      <c r="H162" s="143"/>
      <c r="I162" s="143"/>
    </row>
    <row r="163" spans="1:9" s="60" customFormat="1" ht="3" customHeight="1" x14ac:dyDescent="0.2">
      <c r="A163" s="143"/>
      <c r="B163" s="143"/>
      <c r="C163" s="143"/>
      <c r="D163" s="143"/>
      <c r="E163" s="143"/>
      <c r="F163" s="143"/>
      <c r="G163" s="143"/>
      <c r="H163" s="143"/>
      <c r="I163" s="143"/>
    </row>
    <row r="164" spans="1:9" s="60" customFormat="1" ht="25.5" customHeight="1" x14ac:dyDescent="0.2">
      <c r="A164" s="143"/>
      <c r="B164" s="143"/>
      <c r="C164" s="143"/>
      <c r="D164" s="143"/>
      <c r="E164" s="143"/>
      <c r="F164" s="143"/>
      <c r="G164" s="143"/>
      <c r="H164" s="143"/>
      <c r="I164" s="143"/>
    </row>
    <row r="165" spans="1:9" s="60" customFormat="1" ht="28.5" customHeight="1" x14ac:dyDescent="0.2">
      <c r="A165" s="143"/>
      <c r="B165" s="143"/>
      <c r="C165" s="143"/>
      <c r="D165" s="143"/>
      <c r="E165" s="143"/>
      <c r="F165" s="143"/>
      <c r="G165" s="143"/>
      <c r="H165" s="143"/>
      <c r="I165" s="143"/>
    </row>
    <row r="166" spans="1:9" s="60" customFormat="1" ht="29.25" customHeight="1" x14ac:dyDescent="0.2">
      <c r="A166" s="143"/>
      <c r="B166" s="143"/>
      <c r="C166" s="143"/>
      <c r="D166" s="143"/>
      <c r="E166" s="143"/>
      <c r="F166" s="143"/>
      <c r="G166" s="143"/>
      <c r="H166" s="143"/>
      <c r="I166" s="143"/>
    </row>
    <row r="167" spans="1:9" s="60" customFormat="1" ht="36.75" customHeight="1" x14ac:dyDescent="0.2">
      <c r="A167" s="143"/>
      <c r="B167" s="143"/>
      <c r="C167" s="143"/>
      <c r="D167" s="143"/>
      <c r="E167" s="143"/>
      <c r="F167" s="143"/>
      <c r="G167" s="143"/>
      <c r="H167" s="143"/>
      <c r="I167" s="143"/>
    </row>
    <row r="168" spans="1:9" x14ac:dyDescent="0.25">
      <c r="B168" s="34"/>
    </row>
    <row r="169" spans="1:9" x14ac:dyDescent="0.25">
      <c r="B169" s="34"/>
    </row>
    <row r="170" spans="1:9" x14ac:dyDescent="0.25">
      <c r="B170" s="34"/>
    </row>
    <row r="171" spans="1:9" x14ac:dyDescent="0.25">
      <c r="B171" s="34"/>
    </row>
    <row r="172" spans="1:9" x14ac:dyDescent="0.25">
      <c r="B172" s="34"/>
    </row>
    <row r="173" spans="1:9" x14ac:dyDescent="0.25">
      <c r="B173" s="34"/>
    </row>
    <row r="174" spans="1:9" x14ac:dyDescent="0.25">
      <c r="B174" s="34"/>
    </row>
    <row r="175" spans="1:9" x14ac:dyDescent="0.25">
      <c r="B175" s="34"/>
    </row>
    <row r="176" spans="1:9" x14ac:dyDescent="0.25">
      <c r="B176" s="34"/>
    </row>
    <row r="177" spans="2:2" x14ac:dyDescent="0.25">
      <c r="B177" s="34"/>
    </row>
    <row r="178" spans="2:2" x14ac:dyDescent="0.25">
      <c r="B178" s="34"/>
    </row>
    <row r="179" spans="2:2" x14ac:dyDescent="0.25">
      <c r="B179" s="34"/>
    </row>
    <row r="180" spans="2:2" x14ac:dyDescent="0.25">
      <c r="B180" s="34"/>
    </row>
  </sheetData>
  <mergeCells count="25">
    <mergeCell ref="B96:B103"/>
    <mergeCell ref="A162:I167"/>
    <mergeCell ref="A4:A5"/>
    <mergeCell ref="B4:B5"/>
    <mergeCell ref="C4:I4"/>
    <mergeCell ref="B88:B95"/>
    <mergeCell ref="B144:B151"/>
    <mergeCell ref="B152:B159"/>
    <mergeCell ref="B104:B111"/>
    <mergeCell ref="B136:B143"/>
    <mergeCell ref="B128:B135"/>
    <mergeCell ref="B120:B127"/>
    <mergeCell ref="B80:B87"/>
    <mergeCell ref="B112:B119"/>
    <mergeCell ref="A15:I15"/>
    <mergeCell ref="A2:J2"/>
    <mergeCell ref="B72:B79"/>
    <mergeCell ref="B7:B14"/>
    <mergeCell ref="B40:B47"/>
    <mergeCell ref="B56:B63"/>
    <mergeCell ref="B64:B71"/>
    <mergeCell ref="B48:B55"/>
    <mergeCell ref="B32:B39"/>
    <mergeCell ref="B24:B31"/>
    <mergeCell ref="B16:B23"/>
  </mergeCells>
  <pageMargins left="0.70866141732283472" right="0.70866141732283472" top="0.74803149606299213" bottom="0.74803149606299213" header="0.31496062992125984" footer="0.31496062992125984"/>
  <pageSetup paperSize="9" scale="52" fitToHeight="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7196D2-C6CD-48D1-A6AF-F40B794661C3}">
  <sheetPr>
    <pageSetUpPr fitToPage="1"/>
  </sheetPr>
  <dimension ref="A1:H18"/>
  <sheetViews>
    <sheetView view="pageBreakPreview" zoomScaleNormal="100" zoomScaleSheetLayoutView="100" workbookViewId="0">
      <selection activeCell="G5" sqref="G5:G8"/>
    </sheetView>
  </sheetViews>
  <sheetFormatPr defaultRowHeight="16.5" x14ac:dyDescent="0.25"/>
  <cols>
    <col min="1" max="1" width="9.140625" style="4" customWidth="1"/>
    <col min="2" max="2" width="15.140625" style="4" customWidth="1"/>
    <col min="3" max="3" width="14.85546875" style="4" customWidth="1"/>
    <col min="4" max="4" width="16.7109375" style="4" customWidth="1"/>
    <col min="5" max="5" width="16.42578125" style="4" customWidth="1"/>
    <col min="6" max="6" width="17.28515625" style="4" customWidth="1"/>
    <col min="7" max="7" width="38.42578125" style="4" customWidth="1"/>
    <col min="8" max="16384" width="9.140625" style="4"/>
  </cols>
  <sheetData>
    <row r="1" spans="1:8" x14ac:dyDescent="0.25">
      <c r="A1" s="149" t="s">
        <v>96</v>
      </c>
      <c r="B1" s="149"/>
      <c r="C1" s="149"/>
      <c r="D1" s="149"/>
      <c r="E1" s="149"/>
      <c r="F1" s="149"/>
      <c r="G1" s="149"/>
    </row>
    <row r="2" spans="1:8" ht="52.5" x14ac:dyDescent="0.25">
      <c r="A2" s="8" t="s">
        <v>1</v>
      </c>
      <c r="B2" s="8" t="s">
        <v>190</v>
      </c>
      <c r="C2" s="8" t="s">
        <v>191</v>
      </c>
      <c r="D2" s="8" t="s">
        <v>192</v>
      </c>
      <c r="E2" s="8" t="s">
        <v>193</v>
      </c>
      <c r="F2" s="8" t="s">
        <v>194</v>
      </c>
      <c r="G2" s="8" t="s">
        <v>195</v>
      </c>
      <c r="H2" s="71"/>
    </row>
    <row r="3" spans="1:8" x14ac:dyDescent="0.25">
      <c r="A3" s="72">
        <v>1</v>
      </c>
      <c r="B3" s="72">
        <v>2</v>
      </c>
      <c r="C3" s="72">
        <v>3</v>
      </c>
      <c r="D3" s="72">
        <v>4</v>
      </c>
      <c r="E3" s="72">
        <v>5</v>
      </c>
      <c r="F3" s="72">
        <v>6</v>
      </c>
      <c r="G3" s="72">
        <v>7</v>
      </c>
    </row>
    <row r="4" spans="1:8" x14ac:dyDescent="0.25">
      <c r="A4" s="150" t="s">
        <v>99</v>
      </c>
      <c r="B4" s="150"/>
      <c r="C4" s="150"/>
      <c r="D4" s="150"/>
      <c r="E4" s="150"/>
      <c r="F4" s="150"/>
      <c r="G4" s="150"/>
    </row>
    <row r="5" spans="1:8" ht="38.25" x14ac:dyDescent="0.25">
      <c r="A5" s="37" t="s">
        <v>8</v>
      </c>
      <c r="B5" s="97" t="s">
        <v>208</v>
      </c>
      <c r="C5" s="153" t="s">
        <v>209</v>
      </c>
      <c r="D5" s="153" t="s">
        <v>210</v>
      </c>
      <c r="E5" s="153" t="s">
        <v>212</v>
      </c>
      <c r="F5" s="153" t="s">
        <v>69</v>
      </c>
      <c r="G5" s="182" t="s">
        <v>213</v>
      </c>
    </row>
    <row r="6" spans="1:8" ht="127.5" x14ac:dyDescent="0.25">
      <c r="A6" s="37" t="s">
        <v>45</v>
      </c>
      <c r="B6" s="97" t="s">
        <v>211</v>
      </c>
      <c r="C6" s="154"/>
      <c r="D6" s="154"/>
      <c r="E6" s="154"/>
      <c r="F6" s="154"/>
      <c r="G6" s="183"/>
    </row>
    <row r="7" spans="1:8" ht="41.25" customHeight="1" x14ac:dyDescent="0.25">
      <c r="A7" s="37" t="s">
        <v>46</v>
      </c>
      <c r="B7" s="97" t="s">
        <v>208</v>
      </c>
      <c r="C7" s="153" t="s">
        <v>209</v>
      </c>
      <c r="D7" s="153" t="s">
        <v>214</v>
      </c>
      <c r="E7" s="153" t="s">
        <v>215</v>
      </c>
      <c r="F7" s="153" t="s">
        <v>69</v>
      </c>
      <c r="G7" s="182" t="s">
        <v>213</v>
      </c>
    </row>
    <row r="8" spans="1:8" ht="126.75" customHeight="1" x14ac:dyDescent="0.25">
      <c r="A8" s="37" t="s">
        <v>56</v>
      </c>
      <c r="B8" s="97" t="s">
        <v>211</v>
      </c>
      <c r="C8" s="154"/>
      <c r="D8" s="154"/>
      <c r="E8" s="154"/>
      <c r="F8" s="154"/>
      <c r="G8" s="183"/>
    </row>
    <row r="9" spans="1:8" hidden="1" x14ac:dyDescent="0.25">
      <c r="A9" s="150" t="s">
        <v>98</v>
      </c>
      <c r="B9" s="150"/>
      <c r="C9" s="150"/>
      <c r="D9" s="150"/>
      <c r="E9" s="150"/>
      <c r="F9" s="150"/>
      <c r="G9" s="150"/>
    </row>
    <row r="10" spans="1:8" hidden="1" x14ac:dyDescent="0.25">
      <c r="A10" s="73" t="s">
        <v>8</v>
      </c>
      <c r="B10" s="73"/>
      <c r="C10" s="73"/>
      <c r="D10" s="73"/>
      <c r="E10" s="73"/>
      <c r="F10" s="73"/>
      <c r="G10" s="73"/>
    </row>
    <row r="11" spans="1:8" hidden="1" x14ac:dyDescent="0.25">
      <c r="A11" s="73" t="s">
        <v>97</v>
      </c>
      <c r="B11" s="73"/>
      <c r="C11" s="73"/>
      <c r="D11" s="73"/>
      <c r="E11" s="73"/>
      <c r="F11" s="73"/>
      <c r="G11" s="73"/>
    </row>
    <row r="13" spans="1:8" s="60" customFormat="1" ht="6.75" customHeight="1" x14ac:dyDescent="0.2">
      <c r="A13" s="151" t="s">
        <v>126</v>
      </c>
      <c r="B13" s="152"/>
      <c r="C13" s="152"/>
      <c r="D13" s="152"/>
      <c r="E13" s="152"/>
      <c r="F13" s="152"/>
      <c r="G13" s="152"/>
    </row>
    <row r="14" spans="1:8" s="60" customFormat="1" ht="31.5" hidden="1" customHeight="1" x14ac:dyDescent="0.2">
      <c r="A14" s="152"/>
      <c r="B14" s="152"/>
      <c r="C14" s="152"/>
      <c r="D14" s="152"/>
      <c r="E14" s="152"/>
      <c r="F14" s="152"/>
      <c r="G14" s="152"/>
    </row>
    <row r="15" spans="1:8" s="60" customFormat="1" ht="31.5" customHeight="1" x14ac:dyDescent="0.2">
      <c r="A15" s="152"/>
      <c r="B15" s="152"/>
      <c r="C15" s="152"/>
      <c r="D15" s="152"/>
      <c r="E15" s="152"/>
      <c r="F15" s="152"/>
      <c r="G15" s="152"/>
    </row>
    <row r="16" spans="1:8" s="60" customFormat="1" ht="31.5" customHeight="1" x14ac:dyDescent="0.2">
      <c r="A16" s="152"/>
      <c r="B16" s="152"/>
      <c r="C16" s="152"/>
      <c r="D16" s="152"/>
      <c r="E16" s="152"/>
      <c r="F16" s="152"/>
      <c r="G16" s="152"/>
    </row>
    <row r="17" spans="1:7" s="60" customFormat="1" ht="31.5" customHeight="1" x14ac:dyDescent="0.2">
      <c r="A17" s="152"/>
      <c r="B17" s="152"/>
      <c r="C17" s="152"/>
      <c r="D17" s="152"/>
      <c r="E17" s="152"/>
      <c r="F17" s="152"/>
      <c r="G17" s="152"/>
    </row>
    <row r="18" spans="1:7" s="60" customFormat="1" ht="31.5" customHeight="1" x14ac:dyDescent="0.2">
      <c r="A18" s="152"/>
      <c r="B18" s="152"/>
      <c r="C18" s="152"/>
      <c r="D18" s="152"/>
      <c r="E18" s="152"/>
      <c r="F18" s="152"/>
      <c r="G18" s="152"/>
    </row>
  </sheetData>
  <mergeCells count="14">
    <mergeCell ref="A1:G1"/>
    <mergeCell ref="A4:G4"/>
    <mergeCell ref="A9:G9"/>
    <mergeCell ref="A13:G18"/>
    <mergeCell ref="G7:G8"/>
    <mergeCell ref="F7:F8"/>
    <mergeCell ref="E7:E8"/>
    <mergeCell ref="D7:D8"/>
    <mergeCell ref="C7:C8"/>
    <mergeCell ref="C5:C6"/>
    <mergeCell ref="D5:D6"/>
    <mergeCell ref="E5:E6"/>
    <mergeCell ref="F5:F6"/>
    <mergeCell ref="G5:G6"/>
  </mergeCells>
  <pageMargins left="0.7" right="0.7" top="0.75" bottom="0.75" header="0.3" footer="0.3"/>
  <pageSetup paperSize="9" scale="86"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U81"/>
  <sheetViews>
    <sheetView tabSelected="1" view="pageBreakPreview" zoomScale="80" zoomScaleNormal="100" zoomScaleSheetLayoutView="80" workbookViewId="0">
      <selection activeCell="K59" sqref="K59"/>
    </sheetView>
  </sheetViews>
  <sheetFormatPr defaultColWidth="12.140625" defaultRowHeight="16.5" x14ac:dyDescent="0.25"/>
  <cols>
    <col min="1" max="1" width="12.140625" style="4"/>
    <col min="2" max="2" width="18.28515625" style="4" customWidth="1"/>
    <col min="3" max="3" width="26.28515625" style="4" customWidth="1"/>
    <col min="4" max="5" width="12.140625" style="4"/>
    <col min="6" max="7" width="14.85546875" style="4" bestFit="1" customWidth="1"/>
    <col min="8" max="8" width="44.7109375" style="4" customWidth="1"/>
    <col min="9" max="12" width="12.140625" style="4"/>
    <col min="13" max="13" width="16.42578125" style="4" customWidth="1"/>
    <col min="14" max="14" width="15.7109375" style="4" customWidth="1"/>
    <col min="15" max="15" width="30.7109375" style="4" customWidth="1"/>
    <col min="16" max="16384" width="12.140625" style="4"/>
  </cols>
  <sheetData>
    <row r="1" spans="1:15" ht="15" customHeight="1" x14ac:dyDescent="0.25">
      <c r="A1" s="74"/>
    </row>
    <row r="2" spans="1:15" ht="15" customHeight="1" x14ac:dyDescent="0.25">
      <c r="A2" s="176" t="s">
        <v>100</v>
      </c>
      <c r="B2" s="176"/>
      <c r="C2" s="176"/>
      <c r="D2" s="176"/>
      <c r="E2" s="176"/>
      <c r="F2" s="176"/>
      <c r="G2" s="176"/>
      <c r="H2" s="176"/>
      <c r="I2" s="176"/>
      <c r="J2" s="176"/>
      <c r="K2" s="176"/>
      <c r="L2" s="176"/>
      <c r="M2" s="176"/>
      <c r="N2" s="176"/>
      <c r="O2" s="176"/>
    </row>
    <row r="3" spans="1:15" ht="16.5" customHeight="1" x14ac:dyDescent="0.25">
      <c r="A3" s="176" t="s">
        <v>101</v>
      </c>
      <c r="B3" s="176"/>
      <c r="C3" s="176"/>
      <c r="D3" s="176"/>
      <c r="E3" s="176"/>
      <c r="F3" s="176"/>
      <c r="G3" s="176"/>
      <c r="H3" s="176"/>
      <c r="I3" s="176"/>
      <c r="J3" s="176"/>
      <c r="K3" s="176"/>
      <c r="L3" s="176"/>
      <c r="M3" s="176"/>
      <c r="N3" s="176"/>
      <c r="O3" s="176"/>
    </row>
    <row r="4" spans="1:15" ht="16.5" customHeight="1" x14ac:dyDescent="0.25">
      <c r="A4" s="176" t="s">
        <v>102</v>
      </c>
      <c r="B4" s="176"/>
      <c r="C4" s="176"/>
      <c r="D4" s="176"/>
      <c r="E4" s="176"/>
      <c r="F4" s="176"/>
      <c r="G4" s="176"/>
      <c r="H4" s="176"/>
      <c r="I4" s="176"/>
      <c r="J4" s="176"/>
      <c r="K4" s="176"/>
      <c r="L4" s="176"/>
      <c r="M4" s="176"/>
      <c r="N4" s="176"/>
      <c r="O4" s="176"/>
    </row>
    <row r="5" spans="1:15" ht="16.5" customHeight="1" x14ac:dyDescent="0.25">
      <c r="A5" s="176" t="s">
        <v>103</v>
      </c>
      <c r="B5" s="176"/>
      <c r="C5" s="176"/>
      <c r="D5" s="176"/>
      <c r="E5" s="176"/>
      <c r="F5" s="176"/>
      <c r="G5" s="176"/>
      <c r="H5" s="176"/>
      <c r="I5" s="176"/>
      <c r="J5" s="176"/>
      <c r="K5" s="176"/>
      <c r="L5" s="176"/>
      <c r="M5" s="176"/>
      <c r="N5" s="176"/>
      <c r="O5" s="176"/>
    </row>
    <row r="6" spans="1:15" ht="16.5" customHeight="1" x14ac:dyDescent="0.25">
      <c r="A6" s="176" t="s">
        <v>104</v>
      </c>
      <c r="B6" s="176"/>
      <c r="C6" s="176"/>
      <c r="D6" s="176"/>
      <c r="E6" s="176"/>
      <c r="F6" s="176"/>
      <c r="G6" s="176"/>
      <c r="H6" s="176"/>
      <c r="I6" s="176"/>
      <c r="J6" s="176"/>
      <c r="K6" s="176"/>
      <c r="L6" s="176"/>
      <c r="M6" s="176"/>
      <c r="N6" s="176"/>
      <c r="O6" s="176"/>
    </row>
    <row r="7" spans="1:15" ht="16.5" customHeight="1" x14ac:dyDescent="0.25">
      <c r="A7" s="176" t="s">
        <v>105</v>
      </c>
      <c r="B7" s="176"/>
      <c r="C7" s="176"/>
      <c r="D7" s="176"/>
      <c r="E7" s="176"/>
      <c r="F7" s="176"/>
      <c r="G7" s="176"/>
      <c r="H7" s="176"/>
      <c r="I7" s="176"/>
      <c r="J7" s="176"/>
      <c r="K7" s="176"/>
      <c r="L7" s="176"/>
      <c r="M7" s="176"/>
      <c r="N7" s="176"/>
      <c r="O7" s="176"/>
    </row>
    <row r="8" spans="1:15" ht="19.5" customHeight="1" x14ac:dyDescent="0.25">
      <c r="A8" s="75"/>
    </row>
    <row r="9" spans="1:15" ht="132.75" customHeight="1" x14ac:dyDescent="0.25">
      <c r="A9" s="102" t="s">
        <v>1</v>
      </c>
      <c r="B9" s="102" t="s">
        <v>28</v>
      </c>
      <c r="C9" s="102" t="s">
        <v>29</v>
      </c>
      <c r="D9" s="102" t="s">
        <v>30</v>
      </c>
      <c r="E9" s="102" t="s">
        <v>31</v>
      </c>
      <c r="F9" s="102" t="s">
        <v>32</v>
      </c>
      <c r="G9" s="102" t="s">
        <v>55</v>
      </c>
      <c r="H9" s="102" t="s">
        <v>33</v>
      </c>
      <c r="I9" s="102" t="s">
        <v>34</v>
      </c>
      <c r="J9" s="102"/>
      <c r="K9" s="102"/>
      <c r="L9" s="102"/>
      <c r="M9" s="102"/>
      <c r="N9" s="102" t="s">
        <v>35</v>
      </c>
      <c r="O9" s="102" t="s">
        <v>36</v>
      </c>
    </row>
    <row r="10" spans="1:15" ht="66" x14ac:dyDescent="0.25">
      <c r="A10" s="102"/>
      <c r="B10" s="102"/>
      <c r="C10" s="102"/>
      <c r="D10" s="102"/>
      <c r="E10" s="102"/>
      <c r="F10" s="102"/>
      <c r="G10" s="102"/>
      <c r="H10" s="102"/>
      <c r="I10" s="8">
        <v>2025</v>
      </c>
      <c r="J10" s="8">
        <v>2026</v>
      </c>
      <c r="K10" s="8">
        <v>2027</v>
      </c>
      <c r="L10" s="8">
        <v>2028</v>
      </c>
      <c r="M10" s="8" t="s">
        <v>199</v>
      </c>
      <c r="N10" s="102"/>
      <c r="O10" s="102"/>
    </row>
    <row r="11" spans="1:15" x14ac:dyDescent="0.25">
      <c r="A11" s="8">
        <v>1</v>
      </c>
      <c r="B11" s="8">
        <v>2</v>
      </c>
      <c r="C11" s="8">
        <v>3</v>
      </c>
      <c r="D11" s="8">
        <v>4</v>
      </c>
      <c r="E11" s="8">
        <v>5</v>
      </c>
      <c r="F11" s="8">
        <v>6</v>
      </c>
      <c r="G11" s="8">
        <v>7</v>
      </c>
      <c r="H11" s="8">
        <v>8</v>
      </c>
      <c r="I11" s="8">
        <v>9</v>
      </c>
      <c r="J11" s="8">
        <v>10</v>
      </c>
      <c r="K11" s="8">
        <v>11</v>
      </c>
      <c r="L11" s="8">
        <v>12</v>
      </c>
      <c r="M11" s="8">
        <v>13</v>
      </c>
      <c r="N11" s="8">
        <v>14</v>
      </c>
      <c r="O11" s="8">
        <v>15</v>
      </c>
    </row>
    <row r="12" spans="1:15" x14ac:dyDescent="0.25">
      <c r="A12" s="102" t="s">
        <v>37</v>
      </c>
      <c r="B12" s="102"/>
      <c r="C12" s="102"/>
      <c r="D12" s="102"/>
      <c r="E12" s="102"/>
      <c r="F12" s="102"/>
      <c r="G12" s="102"/>
      <c r="H12" s="175" t="s">
        <v>38</v>
      </c>
      <c r="I12" s="158">
        <f>I14+I16+I18+I20+I22+I24+I25</f>
        <v>0</v>
      </c>
      <c r="J12" s="158">
        <f t="shared" ref="J12:M12" si="0">J14+J16+J18+J20+J22+J24+J25</f>
        <v>0</v>
      </c>
      <c r="K12" s="158">
        <f t="shared" si="0"/>
        <v>0</v>
      </c>
      <c r="L12" s="158">
        <f t="shared" si="0"/>
        <v>0</v>
      </c>
      <c r="M12" s="158">
        <f t="shared" si="0"/>
        <v>0</v>
      </c>
      <c r="N12" s="177"/>
      <c r="O12" s="100"/>
    </row>
    <row r="13" spans="1:15" x14ac:dyDescent="0.25">
      <c r="A13" s="102"/>
      <c r="B13" s="102"/>
      <c r="C13" s="102"/>
      <c r="D13" s="102"/>
      <c r="E13" s="102"/>
      <c r="F13" s="102"/>
      <c r="G13" s="102"/>
      <c r="H13" s="175"/>
      <c r="I13" s="158"/>
      <c r="J13" s="158"/>
      <c r="K13" s="158"/>
      <c r="L13" s="158"/>
      <c r="M13" s="158"/>
      <c r="N13" s="178"/>
      <c r="O13" s="159"/>
    </row>
    <row r="14" spans="1:15" x14ac:dyDescent="0.25">
      <c r="A14" s="102"/>
      <c r="B14" s="102"/>
      <c r="C14" s="102"/>
      <c r="D14" s="102"/>
      <c r="E14" s="102"/>
      <c r="F14" s="102"/>
      <c r="G14" s="102"/>
      <c r="H14" s="157" t="s">
        <v>24</v>
      </c>
      <c r="I14" s="173">
        <v>0</v>
      </c>
      <c r="J14" s="173">
        <v>0</v>
      </c>
      <c r="K14" s="173">
        <v>0</v>
      </c>
      <c r="L14" s="173">
        <v>0</v>
      </c>
      <c r="M14" s="173">
        <v>0</v>
      </c>
      <c r="N14" s="178"/>
      <c r="O14" s="159"/>
    </row>
    <row r="15" spans="1:15" x14ac:dyDescent="0.25">
      <c r="A15" s="102"/>
      <c r="B15" s="102"/>
      <c r="C15" s="102"/>
      <c r="D15" s="102"/>
      <c r="E15" s="102"/>
      <c r="F15" s="102"/>
      <c r="G15" s="102"/>
      <c r="H15" s="157"/>
      <c r="I15" s="174"/>
      <c r="J15" s="174"/>
      <c r="K15" s="174"/>
      <c r="L15" s="174"/>
      <c r="M15" s="174"/>
      <c r="N15" s="178"/>
      <c r="O15" s="159"/>
    </row>
    <row r="16" spans="1:15" ht="10.5" customHeight="1" x14ac:dyDescent="0.25">
      <c r="A16" s="102"/>
      <c r="B16" s="102"/>
      <c r="C16" s="102"/>
      <c r="D16" s="102"/>
      <c r="E16" s="102"/>
      <c r="F16" s="102"/>
      <c r="G16" s="102"/>
      <c r="H16" s="157" t="s">
        <v>25</v>
      </c>
      <c r="I16" s="173">
        <v>0</v>
      </c>
      <c r="J16" s="173">
        <v>0</v>
      </c>
      <c r="K16" s="173">
        <v>0</v>
      </c>
      <c r="L16" s="173">
        <v>0</v>
      </c>
      <c r="M16" s="173">
        <v>0</v>
      </c>
      <c r="N16" s="178"/>
      <c r="O16" s="159"/>
    </row>
    <row r="17" spans="1:15" ht="21" customHeight="1" x14ac:dyDescent="0.25">
      <c r="A17" s="102"/>
      <c r="B17" s="102"/>
      <c r="C17" s="102"/>
      <c r="D17" s="102"/>
      <c r="E17" s="102"/>
      <c r="F17" s="102"/>
      <c r="G17" s="102"/>
      <c r="H17" s="157"/>
      <c r="I17" s="174"/>
      <c r="J17" s="174"/>
      <c r="K17" s="174"/>
      <c r="L17" s="174"/>
      <c r="M17" s="174"/>
      <c r="N17" s="178"/>
      <c r="O17" s="159"/>
    </row>
    <row r="18" spans="1:15" x14ac:dyDescent="0.25">
      <c r="A18" s="102"/>
      <c r="B18" s="102"/>
      <c r="C18" s="102"/>
      <c r="D18" s="102"/>
      <c r="E18" s="102"/>
      <c r="F18" s="102"/>
      <c r="G18" s="102"/>
      <c r="H18" s="157" t="s">
        <v>26</v>
      </c>
      <c r="I18" s="180">
        <f>I30</f>
        <v>0</v>
      </c>
      <c r="J18" s="180">
        <f t="shared" ref="J18:M18" si="1">J30</f>
        <v>0</v>
      </c>
      <c r="K18" s="180">
        <f t="shared" si="1"/>
        <v>0</v>
      </c>
      <c r="L18" s="180">
        <f t="shared" si="1"/>
        <v>0</v>
      </c>
      <c r="M18" s="180">
        <f t="shared" si="1"/>
        <v>0</v>
      </c>
      <c r="N18" s="178"/>
      <c r="O18" s="159"/>
    </row>
    <row r="19" spans="1:15" x14ac:dyDescent="0.25">
      <c r="A19" s="102"/>
      <c r="B19" s="102"/>
      <c r="C19" s="102"/>
      <c r="D19" s="102"/>
      <c r="E19" s="102"/>
      <c r="F19" s="102"/>
      <c r="G19" s="102"/>
      <c r="H19" s="157"/>
      <c r="I19" s="180"/>
      <c r="J19" s="180"/>
      <c r="K19" s="180"/>
      <c r="L19" s="180"/>
      <c r="M19" s="180"/>
      <c r="N19" s="178"/>
      <c r="O19" s="159"/>
    </row>
    <row r="20" spans="1:15" ht="24.75" customHeight="1" x14ac:dyDescent="0.25">
      <c r="A20" s="102"/>
      <c r="B20" s="102"/>
      <c r="C20" s="102"/>
      <c r="D20" s="102"/>
      <c r="E20" s="102"/>
      <c r="F20" s="102"/>
      <c r="G20" s="102"/>
      <c r="H20" s="157" t="s">
        <v>39</v>
      </c>
      <c r="I20" s="173">
        <v>0</v>
      </c>
      <c r="J20" s="173">
        <v>0</v>
      </c>
      <c r="K20" s="173">
        <v>0</v>
      </c>
      <c r="L20" s="173">
        <v>0</v>
      </c>
      <c r="M20" s="173">
        <v>0</v>
      </c>
      <c r="N20" s="178"/>
      <c r="O20" s="159"/>
    </row>
    <row r="21" spans="1:15" x14ac:dyDescent="0.25">
      <c r="A21" s="102"/>
      <c r="B21" s="102"/>
      <c r="C21" s="102"/>
      <c r="D21" s="102"/>
      <c r="E21" s="102"/>
      <c r="F21" s="102"/>
      <c r="G21" s="102"/>
      <c r="H21" s="157"/>
      <c r="I21" s="174"/>
      <c r="J21" s="174"/>
      <c r="K21" s="174"/>
      <c r="L21" s="174"/>
      <c r="M21" s="174"/>
      <c r="N21" s="178"/>
      <c r="O21" s="159"/>
    </row>
    <row r="22" spans="1:15" ht="30.75" customHeight="1" x14ac:dyDescent="0.25">
      <c r="A22" s="102"/>
      <c r="B22" s="102"/>
      <c r="C22" s="102"/>
      <c r="D22" s="102"/>
      <c r="E22" s="102"/>
      <c r="F22" s="102"/>
      <c r="G22" s="102"/>
      <c r="H22" s="157" t="s">
        <v>40</v>
      </c>
      <c r="I22" s="173">
        <v>0</v>
      </c>
      <c r="J22" s="173">
        <v>0</v>
      </c>
      <c r="K22" s="173">
        <v>0</v>
      </c>
      <c r="L22" s="173">
        <v>0</v>
      </c>
      <c r="M22" s="173">
        <v>0</v>
      </c>
      <c r="N22" s="178"/>
      <c r="O22" s="159"/>
    </row>
    <row r="23" spans="1:15" x14ac:dyDescent="0.25">
      <c r="A23" s="102"/>
      <c r="B23" s="102"/>
      <c r="C23" s="102"/>
      <c r="D23" s="102"/>
      <c r="E23" s="102"/>
      <c r="F23" s="102"/>
      <c r="G23" s="102"/>
      <c r="H23" s="157"/>
      <c r="I23" s="174"/>
      <c r="J23" s="174"/>
      <c r="K23" s="174"/>
      <c r="L23" s="174"/>
      <c r="M23" s="174"/>
      <c r="N23" s="178"/>
      <c r="O23" s="159"/>
    </row>
    <row r="24" spans="1:15" x14ac:dyDescent="0.25">
      <c r="A24" s="102"/>
      <c r="B24" s="102"/>
      <c r="C24" s="102"/>
      <c r="D24" s="102"/>
      <c r="E24" s="102"/>
      <c r="F24" s="102"/>
      <c r="G24" s="102"/>
      <c r="H24" s="52" t="s">
        <v>41</v>
      </c>
      <c r="I24" s="52"/>
      <c r="J24" s="52"/>
      <c r="K24" s="52"/>
      <c r="L24" s="52"/>
      <c r="M24" s="52"/>
      <c r="N24" s="178"/>
      <c r="O24" s="159"/>
    </row>
    <row r="25" spans="1:15" x14ac:dyDescent="0.25">
      <c r="A25" s="102"/>
      <c r="B25" s="102"/>
      <c r="C25" s="102"/>
      <c r="D25" s="102"/>
      <c r="E25" s="102"/>
      <c r="F25" s="102"/>
      <c r="G25" s="102"/>
      <c r="H25" s="52" t="s">
        <v>42</v>
      </c>
      <c r="I25" s="76">
        <v>0</v>
      </c>
      <c r="J25" s="76">
        <v>0</v>
      </c>
      <c r="K25" s="76">
        <v>0</v>
      </c>
      <c r="L25" s="76">
        <v>0</v>
      </c>
      <c r="M25" s="76">
        <v>0</v>
      </c>
      <c r="N25" s="179"/>
      <c r="O25" s="101"/>
    </row>
    <row r="26" spans="1:15" ht="32.25" hidden="1" customHeight="1" x14ac:dyDescent="0.25">
      <c r="A26" s="102" t="s">
        <v>106</v>
      </c>
      <c r="B26" s="102"/>
      <c r="C26" s="102"/>
      <c r="D26" s="102"/>
      <c r="E26" s="102"/>
      <c r="F26" s="102"/>
      <c r="G26" s="102"/>
      <c r="H26" s="102"/>
      <c r="I26" s="102"/>
      <c r="J26" s="102"/>
      <c r="K26" s="102"/>
      <c r="L26" s="102"/>
      <c r="M26" s="102"/>
      <c r="N26" s="102"/>
      <c r="O26" s="102"/>
    </row>
    <row r="27" spans="1:15" hidden="1" x14ac:dyDescent="0.25">
      <c r="A27" s="102" t="s">
        <v>43</v>
      </c>
      <c r="B27" s="102"/>
      <c r="C27" s="102"/>
      <c r="D27" s="102"/>
      <c r="E27" s="102"/>
      <c r="F27" s="102"/>
      <c r="G27" s="102"/>
      <c r="H27" s="51" t="s">
        <v>38</v>
      </c>
      <c r="I27" s="76">
        <v>0</v>
      </c>
      <c r="J27" s="76">
        <v>0</v>
      </c>
      <c r="K27" s="76">
        <v>0</v>
      </c>
      <c r="L27" s="76">
        <v>0</v>
      </c>
      <c r="M27" s="76">
        <v>0</v>
      </c>
      <c r="N27" s="76">
        <v>0</v>
      </c>
      <c r="O27" s="52"/>
    </row>
    <row r="28" spans="1:15" ht="17.25" hidden="1" customHeight="1" x14ac:dyDescent="0.25">
      <c r="A28" s="102"/>
      <c r="B28" s="102"/>
      <c r="C28" s="102"/>
      <c r="D28" s="102"/>
      <c r="E28" s="102"/>
      <c r="F28" s="102"/>
      <c r="G28" s="102"/>
      <c r="H28" s="52" t="s">
        <v>24</v>
      </c>
      <c r="I28" s="76">
        <v>0</v>
      </c>
      <c r="J28" s="76">
        <v>0</v>
      </c>
      <c r="K28" s="76">
        <v>0</v>
      </c>
      <c r="L28" s="76">
        <v>0</v>
      </c>
      <c r="M28" s="76">
        <v>0</v>
      </c>
      <c r="N28" s="76">
        <v>0</v>
      </c>
      <c r="O28" s="52"/>
    </row>
    <row r="29" spans="1:15" ht="18" hidden="1" customHeight="1" x14ac:dyDescent="0.25">
      <c r="A29" s="102"/>
      <c r="B29" s="102"/>
      <c r="C29" s="102"/>
      <c r="D29" s="102"/>
      <c r="E29" s="102"/>
      <c r="F29" s="102"/>
      <c r="G29" s="102"/>
      <c r="H29" s="52" t="s">
        <v>25</v>
      </c>
      <c r="I29" s="76">
        <v>0</v>
      </c>
      <c r="J29" s="76">
        <v>0</v>
      </c>
      <c r="K29" s="76">
        <v>0</v>
      </c>
      <c r="L29" s="76">
        <v>0</v>
      </c>
      <c r="M29" s="76">
        <v>0</v>
      </c>
      <c r="N29" s="76">
        <v>0</v>
      </c>
      <c r="O29" s="52"/>
    </row>
    <row r="30" spans="1:15" hidden="1" x14ac:dyDescent="0.25">
      <c r="A30" s="102"/>
      <c r="B30" s="102"/>
      <c r="C30" s="102"/>
      <c r="D30" s="102"/>
      <c r="E30" s="102"/>
      <c r="F30" s="102"/>
      <c r="G30" s="102"/>
      <c r="H30" s="52" t="s">
        <v>26</v>
      </c>
      <c r="I30" s="76">
        <v>0</v>
      </c>
      <c r="J30" s="76">
        <v>0</v>
      </c>
      <c r="K30" s="76">
        <v>0</v>
      </c>
      <c r="L30" s="76">
        <v>0</v>
      </c>
      <c r="M30" s="76">
        <v>0</v>
      </c>
      <c r="N30" s="76">
        <v>0</v>
      </c>
      <c r="O30" s="77"/>
    </row>
    <row r="31" spans="1:15" ht="35.25" hidden="1" customHeight="1" x14ac:dyDescent="0.25">
      <c r="A31" s="102"/>
      <c r="B31" s="102"/>
      <c r="C31" s="102"/>
      <c r="D31" s="102"/>
      <c r="E31" s="102"/>
      <c r="F31" s="102"/>
      <c r="G31" s="102"/>
      <c r="H31" s="52" t="s">
        <v>39</v>
      </c>
      <c r="I31" s="76">
        <v>0</v>
      </c>
      <c r="J31" s="76">
        <v>0</v>
      </c>
      <c r="K31" s="76">
        <v>0</v>
      </c>
      <c r="L31" s="76">
        <v>0</v>
      </c>
      <c r="M31" s="76">
        <v>0</v>
      </c>
      <c r="N31" s="76">
        <v>0</v>
      </c>
      <c r="O31" s="52"/>
    </row>
    <row r="32" spans="1:15" ht="33.75" hidden="1" customHeight="1" x14ac:dyDescent="0.25">
      <c r="A32" s="102"/>
      <c r="B32" s="102"/>
      <c r="C32" s="102"/>
      <c r="D32" s="102"/>
      <c r="E32" s="102"/>
      <c r="F32" s="102"/>
      <c r="G32" s="102"/>
      <c r="H32" s="52" t="s">
        <v>44</v>
      </c>
      <c r="I32" s="76">
        <v>0</v>
      </c>
      <c r="J32" s="76">
        <v>0</v>
      </c>
      <c r="K32" s="76">
        <v>0</v>
      </c>
      <c r="L32" s="76">
        <v>0</v>
      </c>
      <c r="M32" s="76">
        <v>0</v>
      </c>
      <c r="N32" s="76">
        <v>0</v>
      </c>
      <c r="O32" s="52"/>
    </row>
    <row r="33" spans="1:15" hidden="1" x14ac:dyDescent="0.25">
      <c r="A33" s="102"/>
      <c r="B33" s="102"/>
      <c r="C33" s="102"/>
      <c r="D33" s="102"/>
      <c r="E33" s="102"/>
      <c r="F33" s="102"/>
      <c r="G33" s="102"/>
      <c r="H33" s="52" t="s">
        <v>41</v>
      </c>
      <c r="I33" s="76">
        <v>0</v>
      </c>
      <c r="J33" s="76">
        <v>0</v>
      </c>
      <c r="K33" s="76">
        <v>0</v>
      </c>
      <c r="L33" s="76">
        <v>0</v>
      </c>
      <c r="M33" s="76">
        <v>0</v>
      </c>
      <c r="N33" s="76">
        <v>0</v>
      </c>
      <c r="O33" s="52"/>
    </row>
    <row r="34" spans="1:15" hidden="1" x14ac:dyDescent="0.25">
      <c r="A34" s="102"/>
      <c r="B34" s="102"/>
      <c r="C34" s="102"/>
      <c r="D34" s="102"/>
      <c r="E34" s="102"/>
      <c r="F34" s="102"/>
      <c r="G34" s="102"/>
      <c r="H34" s="52" t="s">
        <v>42</v>
      </c>
      <c r="I34" s="76">
        <v>0</v>
      </c>
      <c r="J34" s="76">
        <v>0</v>
      </c>
      <c r="K34" s="76">
        <v>0</v>
      </c>
      <c r="L34" s="76">
        <v>0</v>
      </c>
      <c r="M34" s="76">
        <v>0</v>
      </c>
      <c r="N34" s="76">
        <v>0</v>
      </c>
      <c r="O34" s="52"/>
    </row>
    <row r="35" spans="1:15" hidden="1" x14ac:dyDescent="0.25">
      <c r="A35" s="102">
        <v>1</v>
      </c>
      <c r="B35" s="102"/>
      <c r="C35" s="102"/>
      <c r="D35" s="102"/>
      <c r="E35" s="102"/>
      <c r="F35" s="172"/>
      <c r="G35" s="172"/>
      <c r="H35" s="51" t="s">
        <v>38</v>
      </c>
      <c r="I35" s="78">
        <v>0</v>
      </c>
      <c r="J35" s="78">
        <v>0</v>
      </c>
      <c r="K35" s="78">
        <v>0</v>
      </c>
      <c r="L35" s="78">
        <v>0</v>
      </c>
      <c r="M35" s="78">
        <v>0</v>
      </c>
      <c r="N35" s="78">
        <v>0</v>
      </c>
      <c r="O35" s="52"/>
    </row>
    <row r="36" spans="1:15" ht="22.5" hidden="1" customHeight="1" x14ac:dyDescent="0.25">
      <c r="A36" s="102"/>
      <c r="B36" s="102"/>
      <c r="C36" s="102"/>
      <c r="D36" s="102"/>
      <c r="E36" s="102"/>
      <c r="F36" s="172"/>
      <c r="G36" s="172"/>
      <c r="H36" s="52" t="s">
        <v>24</v>
      </c>
      <c r="I36" s="76">
        <v>0</v>
      </c>
      <c r="J36" s="76">
        <v>0</v>
      </c>
      <c r="K36" s="76">
        <v>0</v>
      </c>
      <c r="L36" s="76">
        <v>0</v>
      </c>
      <c r="M36" s="76">
        <v>0</v>
      </c>
      <c r="N36" s="76">
        <v>0</v>
      </c>
      <c r="O36" s="52"/>
    </row>
    <row r="37" spans="1:15" ht="19.5" hidden="1" customHeight="1" x14ac:dyDescent="0.25">
      <c r="A37" s="102"/>
      <c r="B37" s="102"/>
      <c r="C37" s="102"/>
      <c r="D37" s="102"/>
      <c r="E37" s="102"/>
      <c r="F37" s="172"/>
      <c r="G37" s="172"/>
      <c r="H37" s="7" t="s">
        <v>25</v>
      </c>
      <c r="I37" s="76">
        <v>0</v>
      </c>
      <c r="J37" s="76">
        <v>0</v>
      </c>
      <c r="K37" s="76">
        <v>0</v>
      </c>
      <c r="L37" s="76">
        <v>0</v>
      </c>
      <c r="M37" s="76">
        <v>0</v>
      </c>
      <c r="N37" s="76">
        <v>0</v>
      </c>
      <c r="O37" s="7"/>
    </row>
    <row r="38" spans="1:15" ht="21.75" hidden="1" customHeight="1" x14ac:dyDescent="0.25">
      <c r="A38" s="102"/>
      <c r="B38" s="102"/>
      <c r="C38" s="102"/>
      <c r="D38" s="102"/>
      <c r="E38" s="102"/>
      <c r="F38" s="172"/>
      <c r="G38" s="172"/>
      <c r="H38" s="7" t="s">
        <v>26</v>
      </c>
      <c r="I38" s="76">
        <v>0</v>
      </c>
      <c r="J38" s="76">
        <v>0</v>
      </c>
      <c r="K38" s="76">
        <v>0</v>
      </c>
      <c r="L38" s="76">
        <v>0</v>
      </c>
      <c r="M38" s="76">
        <v>0</v>
      </c>
      <c r="N38" s="76">
        <v>0</v>
      </c>
      <c r="O38" s="7"/>
    </row>
    <row r="39" spans="1:15" ht="33" hidden="1" customHeight="1" x14ac:dyDescent="0.25">
      <c r="A39" s="102"/>
      <c r="B39" s="102"/>
      <c r="C39" s="102"/>
      <c r="D39" s="102"/>
      <c r="E39" s="102"/>
      <c r="F39" s="172"/>
      <c r="G39" s="172"/>
      <c r="H39" s="52" t="s">
        <v>39</v>
      </c>
      <c r="I39" s="76">
        <v>0</v>
      </c>
      <c r="J39" s="76">
        <v>0</v>
      </c>
      <c r="K39" s="76">
        <v>0</v>
      </c>
      <c r="L39" s="76">
        <v>0</v>
      </c>
      <c r="M39" s="76">
        <v>0</v>
      </c>
      <c r="N39" s="76">
        <v>0</v>
      </c>
      <c r="O39" s="52"/>
    </row>
    <row r="40" spans="1:15" ht="31.5" hidden="1" customHeight="1" x14ac:dyDescent="0.25">
      <c r="A40" s="102"/>
      <c r="B40" s="102"/>
      <c r="C40" s="102"/>
      <c r="D40" s="102"/>
      <c r="E40" s="102"/>
      <c r="F40" s="172"/>
      <c r="G40" s="172"/>
      <c r="H40" s="52" t="s">
        <v>44</v>
      </c>
      <c r="I40" s="76">
        <v>0</v>
      </c>
      <c r="J40" s="76">
        <v>0</v>
      </c>
      <c r="K40" s="76">
        <v>0</v>
      </c>
      <c r="L40" s="76">
        <v>0</v>
      </c>
      <c r="M40" s="76">
        <v>0</v>
      </c>
      <c r="N40" s="76">
        <v>0</v>
      </c>
      <c r="O40" s="52"/>
    </row>
    <row r="41" spans="1:15" hidden="1" x14ac:dyDescent="0.25">
      <c r="A41" s="102"/>
      <c r="B41" s="102"/>
      <c r="C41" s="102"/>
      <c r="D41" s="102"/>
      <c r="E41" s="102"/>
      <c r="F41" s="172"/>
      <c r="G41" s="172"/>
      <c r="H41" s="52" t="s">
        <v>41</v>
      </c>
      <c r="I41" s="76">
        <v>0</v>
      </c>
      <c r="J41" s="76">
        <v>0</v>
      </c>
      <c r="K41" s="76">
        <v>0</v>
      </c>
      <c r="L41" s="76">
        <v>0</v>
      </c>
      <c r="M41" s="76">
        <v>0</v>
      </c>
      <c r="N41" s="76">
        <v>0</v>
      </c>
      <c r="O41" s="52"/>
    </row>
    <row r="42" spans="1:15" ht="22.5" hidden="1" customHeight="1" x14ac:dyDescent="0.25">
      <c r="A42" s="102"/>
      <c r="B42" s="102"/>
      <c r="C42" s="102"/>
      <c r="D42" s="102"/>
      <c r="E42" s="102"/>
      <c r="F42" s="172"/>
      <c r="G42" s="172"/>
      <c r="H42" s="52" t="s">
        <v>42</v>
      </c>
      <c r="I42" s="76">
        <v>0</v>
      </c>
      <c r="J42" s="76">
        <v>0</v>
      </c>
      <c r="K42" s="76">
        <v>0</v>
      </c>
      <c r="L42" s="76">
        <v>0</v>
      </c>
      <c r="M42" s="76">
        <v>0</v>
      </c>
      <c r="N42" s="76">
        <v>0</v>
      </c>
      <c r="O42" s="52"/>
    </row>
    <row r="43" spans="1:15" ht="15" hidden="1" customHeight="1" x14ac:dyDescent="0.25">
      <c r="A43" s="102">
        <v>2</v>
      </c>
      <c r="B43" s="102"/>
      <c r="C43" s="102"/>
      <c r="D43" s="102"/>
      <c r="E43" s="102"/>
      <c r="F43" s="172"/>
      <c r="G43" s="172"/>
      <c r="H43" s="52" t="s">
        <v>38</v>
      </c>
      <c r="I43" s="76">
        <v>0</v>
      </c>
      <c r="J43" s="76">
        <v>0</v>
      </c>
      <c r="K43" s="76">
        <v>0</v>
      </c>
      <c r="L43" s="76">
        <v>0</v>
      </c>
      <c r="M43" s="76">
        <v>0</v>
      </c>
      <c r="N43" s="76">
        <v>0</v>
      </c>
      <c r="O43" s="52"/>
    </row>
    <row r="44" spans="1:15" ht="22.5" hidden="1" customHeight="1" x14ac:dyDescent="0.25">
      <c r="A44" s="102"/>
      <c r="B44" s="102"/>
      <c r="C44" s="102"/>
      <c r="D44" s="102"/>
      <c r="E44" s="102"/>
      <c r="F44" s="172"/>
      <c r="G44" s="172"/>
      <c r="H44" s="52" t="s">
        <v>24</v>
      </c>
      <c r="I44" s="76">
        <v>0</v>
      </c>
      <c r="J44" s="76">
        <v>0</v>
      </c>
      <c r="K44" s="76">
        <v>0</v>
      </c>
      <c r="L44" s="76">
        <v>0</v>
      </c>
      <c r="M44" s="76">
        <v>0</v>
      </c>
      <c r="N44" s="76">
        <v>0</v>
      </c>
      <c r="O44" s="52"/>
    </row>
    <row r="45" spans="1:15" ht="24" hidden="1" customHeight="1" x14ac:dyDescent="0.25">
      <c r="A45" s="102"/>
      <c r="B45" s="102"/>
      <c r="C45" s="102"/>
      <c r="D45" s="102"/>
      <c r="E45" s="102"/>
      <c r="F45" s="172"/>
      <c r="G45" s="172"/>
      <c r="H45" s="52" t="s">
        <v>25</v>
      </c>
      <c r="I45" s="76">
        <v>0</v>
      </c>
      <c r="J45" s="76">
        <v>0</v>
      </c>
      <c r="K45" s="76">
        <v>0</v>
      </c>
      <c r="L45" s="76">
        <v>0</v>
      </c>
      <c r="M45" s="76">
        <v>0</v>
      </c>
      <c r="N45" s="76">
        <v>0</v>
      </c>
      <c r="O45" s="52"/>
    </row>
    <row r="46" spans="1:15" ht="24" hidden="1" customHeight="1" x14ac:dyDescent="0.25">
      <c r="A46" s="102"/>
      <c r="B46" s="102"/>
      <c r="C46" s="102"/>
      <c r="D46" s="102"/>
      <c r="E46" s="102"/>
      <c r="F46" s="172"/>
      <c r="G46" s="172"/>
      <c r="H46" s="52" t="s">
        <v>26</v>
      </c>
      <c r="I46" s="76">
        <v>0</v>
      </c>
      <c r="J46" s="76">
        <v>0</v>
      </c>
      <c r="K46" s="76">
        <v>0</v>
      </c>
      <c r="L46" s="76">
        <v>0</v>
      </c>
      <c r="M46" s="76">
        <v>0</v>
      </c>
      <c r="N46" s="76">
        <v>0</v>
      </c>
      <c r="O46" s="52"/>
    </row>
    <row r="47" spans="1:15" ht="37.5" hidden="1" customHeight="1" x14ac:dyDescent="0.25">
      <c r="A47" s="102"/>
      <c r="B47" s="102"/>
      <c r="C47" s="102"/>
      <c r="D47" s="102"/>
      <c r="E47" s="102"/>
      <c r="F47" s="172"/>
      <c r="G47" s="172"/>
      <c r="H47" s="52" t="s">
        <v>39</v>
      </c>
      <c r="I47" s="76">
        <v>0</v>
      </c>
      <c r="J47" s="76">
        <v>0</v>
      </c>
      <c r="K47" s="76">
        <v>0</v>
      </c>
      <c r="L47" s="76">
        <v>0</v>
      </c>
      <c r="M47" s="76">
        <v>0</v>
      </c>
      <c r="N47" s="76">
        <v>0</v>
      </c>
      <c r="O47" s="52"/>
    </row>
    <row r="48" spans="1:15" ht="33" hidden="1" customHeight="1" x14ac:dyDescent="0.25">
      <c r="A48" s="102"/>
      <c r="B48" s="102"/>
      <c r="C48" s="102"/>
      <c r="D48" s="102"/>
      <c r="E48" s="102"/>
      <c r="F48" s="172"/>
      <c r="G48" s="172"/>
      <c r="H48" s="52" t="s">
        <v>44</v>
      </c>
      <c r="I48" s="76">
        <v>0</v>
      </c>
      <c r="J48" s="76">
        <v>0</v>
      </c>
      <c r="K48" s="76">
        <v>0</v>
      </c>
      <c r="L48" s="76">
        <v>0</v>
      </c>
      <c r="M48" s="76">
        <v>0</v>
      </c>
      <c r="N48" s="76">
        <v>0</v>
      </c>
      <c r="O48" s="52"/>
    </row>
    <row r="49" spans="1:15" hidden="1" x14ac:dyDescent="0.25">
      <c r="A49" s="102"/>
      <c r="B49" s="102"/>
      <c r="C49" s="102"/>
      <c r="D49" s="102"/>
      <c r="E49" s="102"/>
      <c r="F49" s="172"/>
      <c r="G49" s="172"/>
      <c r="H49" s="52" t="s">
        <v>41</v>
      </c>
      <c r="I49" s="76">
        <v>0</v>
      </c>
      <c r="J49" s="76">
        <v>0</v>
      </c>
      <c r="K49" s="76">
        <v>0</v>
      </c>
      <c r="L49" s="76">
        <v>0</v>
      </c>
      <c r="M49" s="76">
        <v>0</v>
      </c>
      <c r="N49" s="76">
        <v>0</v>
      </c>
      <c r="O49" s="52"/>
    </row>
    <row r="50" spans="1:15" hidden="1" x14ac:dyDescent="0.25">
      <c r="A50" s="102"/>
      <c r="B50" s="102"/>
      <c r="C50" s="102"/>
      <c r="D50" s="102"/>
      <c r="E50" s="102"/>
      <c r="F50" s="172"/>
      <c r="G50" s="172"/>
      <c r="H50" s="52" t="s">
        <v>42</v>
      </c>
      <c r="I50" s="76">
        <v>0</v>
      </c>
      <c r="J50" s="76">
        <v>0</v>
      </c>
      <c r="K50" s="76">
        <v>0</v>
      </c>
      <c r="L50" s="76">
        <v>0</v>
      </c>
      <c r="M50" s="76">
        <v>0</v>
      </c>
      <c r="N50" s="76">
        <v>0</v>
      </c>
      <c r="O50" s="52"/>
    </row>
    <row r="51" spans="1:15" x14ac:dyDescent="0.25">
      <c r="A51" s="102" t="s">
        <v>196</v>
      </c>
      <c r="B51" s="102"/>
      <c r="C51" s="102"/>
      <c r="D51" s="102"/>
      <c r="E51" s="102"/>
      <c r="F51" s="102"/>
      <c r="G51" s="102"/>
      <c r="H51" s="102"/>
      <c r="I51" s="102"/>
      <c r="J51" s="102"/>
      <c r="K51" s="102"/>
      <c r="L51" s="102"/>
      <c r="M51" s="102"/>
      <c r="N51" s="102"/>
      <c r="O51" s="102"/>
    </row>
    <row r="52" spans="1:15" ht="16.5" customHeight="1" x14ac:dyDescent="0.25">
      <c r="A52" s="160" t="s">
        <v>200</v>
      </c>
      <c r="B52" s="161"/>
      <c r="C52" s="161"/>
      <c r="D52" s="161"/>
      <c r="E52" s="161"/>
      <c r="F52" s="161"/>
      <c r="G52" s="162"/>
      <c r="H52" s="86" t="s">
        <v>38</v>
      </c>
      <c r="I52" s="89">
        <f>I60+I69</f>
        <v>0</v>
      </c>
      <c r="J52" s="89">
        <f t="shared" ref="J52:M52" si="2">J60+J69</f>
        <v>0</v>
      </c>
      <c r="K52" s="89">
        <f t="shared" si="2"/>
        <v>0</v>
      </c>
      <c r="L52" s="89">
        <f t="shared" si="2"/>
        <v>0</v>
      </c>
      <c r="M52" s="89">
        <f t="shared" si="2"/>
        <v>0</v>
      </c>
      <c r="N52" s="169"/>
      <c r="O52" s="169"/>
    </row>
    <row r="53" spans="1:15" x14ac:dyDescent="0.25">
      <c r="A53" s="163"/>
      <c r="B53" s="164"/>
      <c r="C53" s="164"/>
      <c r="D53" s="164"/>
      <c r="E53" s="164"/>
      <c r="F53" s="164"/>
      <c r="G53" s="165"/>
      <c r="H53" s="87" t="s">
        <v>24</v>
      </c>
      <c r="I53" s="89">
        <f t="shared" ref="I53:M59" si="3">I61+I70</f>
        <v>0</v>
      </c>
      <c r="J53" s="89">
        <f t="shared" si="3"/>
        <v>0</v>
      </c>
      <c r="K53" s="89">
        <f t="shared" si="3"/>
        <v>0</v>
      </c>
      <c r="L53" s="89">
        <f t="shared" si="3"/>
        <v>0</v>
      </c>
      <c r="M53" s="89">
        <f t="shared" si="3"/>
        <v>0</v>
      </c>
      <c r="N53" s="170"/>
      <c r="O53" s="170"/>
    </row>
    <row r="54" spans="1:15" x14ac:dyDescent="0.25">
      <c r="A54" s="163"/>
      <c r="B54" s="164"/>
      <c r="C54" s="164"/>
      <c r="D54" s="164"/>
      <c r="E54" s="164"/>
      <c r="F54" s="164"/>
      <c r="G54" s="165"/>
      <c r="H54" s="87" t="s">
        <v>25</v>
      </c>
      <c r="I54" s="89">
        <f t="shared" si="3"/>
        <v>0</v>
      </c>
      <c r="J54" s="89">
        <f t="shared" si="3"/>
        <v>0</v>
      </c>
      <c r="K54" s="89">
        <f t="shared" si="3"/>
        <v>0</v>
      </c>
      <c r="L54" s="89">
        <f t="shared" si="3"/>
        <v>0</v>
      </c>
      <c r="M54" s="89">
        <f t="shared" si="3"/>
        <v>0</v>
      </c>
      <c r="N54" s="170"/>
      <c r="O54" s="170"/>
    </row>
    <row r="55" spans="1:15" x14ac:dyDescent="0.25">
      <c r="A55" s="163"/>
      <c r="B55" s="164"/>
      <c r="C55" s="164"/>
      <c r="D55" s="164"/>
      <c r="E55" s="164"/>
      <c r="F55" s="164"/>
      <c r="G55" s="165"/>
      <c r="H55" s="88" t="s">
        <v>26</v>
      </c>
      <c r="I55" s="89">
        <f t="shared" si="3"/>
        <v>0</v>
      </c>
      <c r="J55" s="89">
        <f t="shared" si="3"/>
        <v>0</v>
      </c>
      <c r="K55" s="89">
        <f t="shared" si="3"/>
        <v>0</v>
      </c>
      <c r="L55" s="89">
        <f t="shared" si="3"/>
        <v>0</v>
      </c>
      <c r="M55" s="89">
        <f t="shared" si="3"/>
        <v>0</v>
      </c>
      <c r="N55" s="170"/>
      <c r="O55" s="170"/>
    </row>
    <row r="56" spans="1:15" ht="33" x14ac:dyDescent="0.25">
      <c r="A56" s="163"/>
      <c r="B56" s="164"/>
      <c r="C56" s="164"/>
      <c r="D56" s="164"/>
      <c r="E56" s="164"/>
      <c r="F56" s="164"/>
      <c r="G56" s="165"/>
      <c r="H56" s="87" t="s">
        <v>39</v>
      </c>
      <c r="I56" s="89">
        <f t="shared" si="3"/>
        <v>0</v>
      </c>
      <c r="J56" s="89">
        <f t="shared" si="3"/>
        <v>0</v>
      </c>
      <c r="K56" s="89">
        <f t="shared" si="3"/>
        <v>0</v>
      </c>
      <c r="L56" s="89">
        <f t="shared" si="3"/>
        <v>0</v>
      </c>
      <c r="M56" s="89">
        <f t="shared" si="3"/>
        <v>0</v>
      </c>
      <c r="N56" s="170"/>
      <c r="O56" s="170"/>
    </row>
    <row r="57" spans="1:15" ht="33" x14ac:dyDescent="0.25">
      <c r="A57" s="163"/>
      <c r="B57" s="164"/>
      <c r="C57" s="164"/>
      <c r="D57" s="164"/>
      <c r="E57" s="164"/>
      <c r="F57" s="164"/>
      <c r="G57" s="165"/>
      <c r="H57" s="87" t="s">
        <v>44</v>
      </c>
      <c r="I57" s="89">
        <f t="shared" si="3"/>
        <v>0</v>
      </c>
      <c r="J57" s="89">
        <f t="shared" si="3"/>
        <v>0</v>
      </c>
      <c r="K57" s="89">
        <f t="shared" si="3"/>
        <v>0</v>
      </c>
      <c r="L57" s="89">
        <f t="shared" si="3"/>
        <v>0</v>
      </c>
      <c r="M57" s="89">
        <f t="shared" si="3"/>
        <v>0</v>
      </c>
      <c r="N57" s="170"/>
      <c r="O57" s="170"/>
    </row>
    <row r="58" spans="1:15" x14ac:dyDescent="0.25">
      <c r="A58" s="163"/>
      <c r="B58" s="164"/>
      <c r="C58" s="164"/>
      <c r="D58" s="164"/>
      <c r="E58" s="164"/>
      <c r="F58" s="164"/>
      <c r="G58" s="165"/>
      <c r="H58" s="87" t="s">
        <v>41</v>
      </c>
      <c r="I58" s="89">
        <f t="shared" si="3"/>
        <v>0</v>
      </c>
      <c r="J58" s="89">
        <f t="shared" si="3"/>
        <v>0</v>
      </c>
      <c r="K58" s="89">
        <f t="shared" si="3"/>
        <v>0</v>
      </c>
      <c r="L58" s="89">
        <f t="shared" si="3"/>
        <v>0</v>
      </c>
      <c r="M58" s="89">
        <f t="shared" si="3"/>
        <v>0</v>
      </c>
      <c r="N58" s="170"/>
      <c r="O58" s="170"/>
    </row>
    <row r="59" spans="1:15" x14ac:dyDescent="0.25">
      <c r="A59" s="166"/>
      <c r="B59" s="167"/>
      <c r="C59" s="167"/>
      <c r="D59" s="167"/>
      <c r="E59" s="167"/>
      <c r="F59" s="167"/>
      <c r="G59" s="168"/>
      <c r="H59" s="87" t="s">
        <v>42</v>
      </c>
      <c r="I59" s="89">
        <f t="shared" si="3"/>
        <v>0</v>
      </c>
      <c r="J59" s="89">
        <f t="shared" si="3"/>
        <v>0</v>
      </c>
      <c r="K59" s="89">
        <f t="shared" si="3"/>
        <v>0</v>
      </c>
      <c r="L59" s="89">
        <f t="shared" si="3"/>
        <v>0</v>
      </c>
      <c r="M59" s="89">
        <f t="shared" si="3"/>
        <v>0</v>
      </c>
      <c r="N59" s="171"/>
      <c r="O59" s="171"/>
    </row>
    <row r="60" spans="1:15" ht="15.75" customHeight="1" x14ac:dyDescent="0.25">
      <c r="A60" s="102">
        <v>1</v>
      </c>
      <c r="B60" s="102" t="s">
        <v>108</v>
      </c>
      <c r="C60" s="102" t="s">
        <v>109</v>
      </c>
      <c r="D60" s="102" t="s">
        <v>110</v>
      </c>
      <c r="E60" s="102" t="s">
        <v>111</v>
      </c>
      <c r="F60" s="156">
        <v>4003527.6</v>
      </c>
      <c r="G60" s="156">
        <v>4003527.6</v>
      </c>
      <c r="H60" s="51" t="s">
        <v>38</v>
      </c>
      <c r="I60" s="79">
        <f>I61+I62+I63+I65+I66+I67+I68</f>
        <v>0</v>
      </c>
      <c r="J60" s="79">
        <f>J61+J62+J63+J65+J66+J67+J68</f>
        <v>0</v>
      </c>
      <c r="K60" s="79">
        <f>K61+K62+K63+K65+K66+K67+K68</f>
        <v>0</v>
      </c>
      <c r="L60" s="79">
        <f>L61+L62+L63+L65+L66+L67+L68</f>
        <v>0</v>
      </c>
      <c r="M60" s="79">
        <f>M61+M62+M63+M65+M66+M67+M68</f>
        <v>0</v>
      </c>
      <c r="N60" s="100" t="s">
        <v>198</v>
      </c>
      <c r="O60" s="100" t="s">
        <v>197</v>
      </c>
    </row>
    <row r="61" spans="1:15" ht="22.5" customHeight="1" x14ac:dyDescent="0.25">
      <c r="A61" s="102"/>
      <c r="B61" s="102"/>
      <c r="C61" s="102"/>
      <c r="D61" s="102"/>
      <c r="E61" s="102"/>
      <c r="F61" s="156"/>
      <c r="G61" s="156"/>
      <c r="H61" s="52" t="s">
        <v>24</v>
      </c>
      <c r="I61" s="76">
        <v>0</v>
      </c>
      <c r="J61" s="76">
        <v>0</v>
      </c>
      <c r="K61" s="76">
        <v>0</v>
      </c>
      <c r="L61" s="76">
        <v>0</v>
      </c>
      <c r="M61" s="76">
        <v>0</v>
      </c>
      <c r="N61" s="159"/>
      <c r="O61" s="159"/>
    </row>
    <row r="62" spans="1:15" ht="16.5" customHeight="1" x14ac:dyDescent="0.25">
      <c r="A62" s="102"/>
      <c r="B62" s="102"/>
      <c r="C62" s="102"/>
      <c r="D62" s="102"/>
      <c r="E62" s="102"/>
      <c r="F62" s="156"/>
      <c r="G62" s="156"/>
      <c r="H62" s="52" t="s">
        <v>25</v>
      </c>
      <c r="I62" s="76">
        <v>0</v>
      </c>
      <c r="J62" s="76">
        <v>0</v>
      </c>
      <c r="K62" s="76">
        <v>0</v>
      </c>
      <c r="L62" s="76">
        <v>0</v>
      </c>
      <c r="M62" s="76">
        <v>0</v>
      </c>
      <c r="N62" s="159"/>
      <c r="O62" s="159"/>
    </row>
    <row r="63" spans="1:15" ht="15.75" customHeight="1" x14ac:dyDescent="0.25">
      <c r="A63" s="102"/>
      <c r="B63" s="102"/>
      <c r="C63" s="102"/>
      <c r="D63" s="102"/>
      <c r="E63" s="102"/>
      <c r="F63" s="156"/>
      <c r="G63" s="156"/>
      <c r="H63" s="157" t="s">
        <v>26</v>
      </c>
      <c r="I63" s="158">
        <v>0</v>
      </c>
      <c r="J63" s="158">
        <v>0</v>
      </c>
      <c r="K63" s="158">
        <v>0</v>
      </c>
      <c r="L63" s="158">
        <v>0</v>
      </c>
      <c r="M63" s="158">
        <v>0</v>
      </c>
      <c r="N63" s="159"/>
      <c r="O63" s="159"/>
    </row>
    <row r="64" spans="1:15" x14ac:dyDescent="0.25">
      <c r="A64" s="102"/>
      <c r="B64" s="102"/>
      <c r="C64" s="102"/>
      <c r="D64" s="102"/>
      <c r="E64" s="102"/>
      <c r="F64" s="156"/>
      <c r="G64" s="156"/>
      <c r="H64" s="157"/>
      <c r="I64" s="158"/>
      <c r="J64" s="158"/>
      <c r="K64" s="158"/>
      <c r="L64" s="158"/>
      <c r="M64" s="158"/>
      <c r="N64" s="159"/>
      <c r="O64" s="159"/>
    </row>
    <row r="65" spans="1:21" ht="34.5" customHeight="1" x14ac:dyDescent="0.25">
      <c r="A65" s="102"/>
      <c r="B65" s="102"/>
      <c r="C65" s="102"/>
      <c r="D65" s="102"/>
      <c r="E65" s="102"/>
      <c r="F65" s="156"/>
      <c r="G65" s="156"/>
      <c r="H65" s="52" t="s">
        <v>39</v>
      </c>
      <c r="I65" s="76">
        <v>0</v>
      </c>
      <c r="J65" s="76">
        <v>0</v>
      </c>
      <c r="K65" s="76">
        <v>0</v>
      </c>
      <c r="L65" s="76">
        <v>0</v>
      </c>
      <c r="M65" s="76">
        <v>0</v>
      </c>
      <c r="N65" s="159"/>
      <c r="O65" s="159"/>
    </row>
    <row r="66" spans="1:21" ht="38.25" customHeight="1" x14ac:dyDescent="0.25">
      <c r="A66" s="102"/>
      <c r="B66" s="102"/>
      <c r="C66" s="102"/>
      <c r="D66" s="102"/>
      <c r="E66" s="102"/>
      <c r="F66" s="156"/>
      <c r="G66" s="156"/>
      <c r="H66" s="52" t="s">
        <v>44</v>
      </c>
      <c r="I66" s="76">
        <v>0</v>
      </c>
      <c r="J66" s="76">
        <v>0</v>
      </c>
      <c r="K66" s="76">
        <v>0</v>
      </c>
      <c r="L66" s="76">
        <v>0</v>
      </c>
      <c r="M66" s="76">
        <v>0</v>
      </c>
      <c r="N66" s="159"/>
      <c r="O66" s="159"/>
    </row>
    <row r="67" spans="1:21" ht="17.25" customHeight="1" x14ac:dyDescent="0.25">
      <c r="A67" s="102"/>
      <c r="B67" s="102"/>
      <c r="C67" s="102"/>
      <c r="D67" s="102"/>
      <c r="E67" s="102"/>
      <c r="F67" s="156"/>
      <c r="G67" s="156"/>
      <c r="H67" s="52" t="s">
        <v>41</v>
      </c>
      <c r="I67" s="76">
        <v>0</v>
      </c>
      <c r="J67" s="76">
        <v>0</v>
      </c>
      <c r="K67" s="76">
        <v>0</v>
      </c>
      <c r="L67" s="76">
        <v>0</v>
      </c>
      <c r="M67" s="76">
        <v>0</v>
      </c>
      <c r="N67" s="159"/>
      <c r="O67" s="159"/>
    </row>
    <row r="68" spans="1:21" x14ac:dyDescent="0.25">
      <c r="A68" s="102"/>
      <c r="B68" s="102"/>
      <c r="C68" s="102"/>
      <c r="D68" s="102"/>
      <c r="E68" s="102"/>
      <c r="F68" s="156"/>
      <c r="G68" s="156"/>
      <c r="H68" s="52" t="s">
        <v>42</v>
      </c>
      <c r="I68" s="76">
        <v>0</v>
      </c>
      <c r="J68" s="76">
        <v>0</v>
      </c>
      <c r="K68" s="76">
        <v>0</v>
      </c>
      <c r="L68" s="76">
        <v>0</v>
      </c>
      <c r="M68" s="76">
        <v>0</v>
      </c>
      <c r="N68" s="101"/>
      <c r="O68" s="101"/>
    </row>
    <row r="69" spans="1:21" ht="22.5" customHeight="1" x14ac:dyDescent="0.25">
      <c r="A69" s="102">
        <v>2</v>
      </c>
      <c r="B69" s="102" t="s">
        <v>108</v>
      </c>
      <c r="C69" s="102" t="s">
        <v>112</v>
      </c>
      <c r="D69" s="102" t="s">
        <v>113</v>
      </c>
      <c r="E69" s="102" t="s">
        <v>111</v>
      </c>
      <c r="F69" s="156">
        <v>566677.5</v>
      </c>
      <c r="G69" s="156">
        <v>566677.5</v>
      </c>
      <c r="H69" s="81" t="s">
        <v>38</v>
      </c>
      <c r="I69" s="80">
        <f>I71+I72+I74+I75+I76+I77</f>
        <v>0</v>
      </c>
      <c r="J69" s="80">
        <f>J71+J72+J74+J75+J76+J77</f>
        <v>0</v>
      </c>
      <c r="K69" s="80">
        <f>K71+K72+K74+K75+K76+K77</f>
        <v>0</v>
      </c>
      <c r="L69" s="80">
        <f>L71+L72+L74+L75+L76+L77</f>
        <v>0</v>
      </c>
      <c r="M69" s="80">
        <f>M71+M72+M74+M75+M76+M77</f>
        <v>0</v>
      </c>
      <c r="N69" s="100" t="s">
        <v>198</v>
      </c>
      <c r="O69" s="100" t="s">
        <v>197</v>
      </c>
      <c r="U69" s="75"/>
    </row>
    <row r="70" spans="1:21" ht="19.5" customHeight="1" x14ac:dyDescent="0.25">
      <c r="A70" s="102"/>
      <c r="B70" s="102"/>
      <c r="C70" s="102"/>
      <c r="D70" s="102"/>
      <c r="E70" s="102"/>
      <c r="F70" s="156"/>
      <c r="G70" s="156"/>
      <c r="H70" s="52" t="s">
        <v>24</v>
      </c>
      <c r="I70" s="76">
        <v>0</v>
      </c>
      <c r="J70" s="76">
        <v>0</v>
      </c>
      <c r="K70" s="76">
        <v>0</v>
      </c>
      <c r="L70" s="76">
        <v>0</v>
      </c>
      <c r="M70" s="76">
        <v>0</v>
      </c>
      <c r="N70" s="159"/>
      <c r="O70" s="159"/>
    </row>
    <row r="71" spans="1:21" ht="15.75" customHeight="1" x14ac:dyDescent="0.25">
      <c r="A71" s="102"/>
      <c r="B71" s="102"/>
      <c r="C71" s="102"/>
      <c r="D71" s="102"/>
      <c r="E71" s="102"/>
      <c r="F71" s="156"/>
      <c r="G71" s="156"/>
      <c r="H71" s="52" t="s">
        <v>25</v>
      </c>
      <c r="I71" s="76">
        <v>0</v>
      </c>
      <c r="J71" s="76">
        <v>0</v>
      </c>
      <c r="K71" s="76">
        <v>0</v>
      </c>
      <c r="L71" s="76">
        <v>0</v>
      </c>
      <c r="M71" s="76">
        <v>0</v>
      </c>
      <c r="N71" s="159"/>
      <c r="O71" s="159"/>
    </row>
    <row r="72" spans="1:21" ht="15.75" customHeight="1" x14ac:dyDescent="0.25">
      <c r="A72" s="102"/>
      <c r="B72" s="102"/>
      <c r="C72" s="102"/>
      <c r="D72" s="102"/>
      <c r="E72" s="102"/>
      <c r="F72" s="156"/>
      <c r="G72" s="156"/>
      <c r="H72" s="157" t="s">
        <v>26</v>
      </c>
      <c r="I72" s="158">
        <v>0</v>
      </c>
      <c r="J72" s="158">
        <v>0</v>
      </c>
      <c r="K72" s="158">
        <v>0</v>
      </c>
      <c r="L72" s="158">
        <v>0</v>
      </c>
      <c r="M72" s="158">
        <v>0</v>
      </c>
      <c r="N72" s="159"/>
      <c r="O72" s="159"/>
    </row>
    <row r="73" spans="1:21" x14ac:dyDescent="0.25">
      <c r="A73" s="102"/>
      <c r="B73" s="102"/>
      <c r="C73" s="102"/>
      <c r="D73" s="102"/>
      <c r="E73" s="102"/>
      <c r="F73" s="156"/>
      <c r="G73" s="156"/>
      <c r="H73" s="157"/>
      <c r="I73" s="158"/>
      <c r="J73" s="158"/>
      <c r="K73" s="158"/>
      <c r="L73" s="158"/>
      <c r="M73" s="158"/>
      <c r="N73" s="159"/>
      <c r="O73" s="159"/>
    </row>
    <row r="74" spans="1:21" ht="32.25" customHeight="1" x14ac:dyDescent="0.25">
      <c r="A74" s="102"/>
      <c r="B74" s="102"/>
      <c r="C74" s="102"/>
      <c r="D74" s="102"/>
      <c r="E74" s="102"/>
      <c r="F74" s="156"/>
      <c r="G74" s="156"/>
      <c r="H74" s="52" t="s">
        <v>39</v>
      </c>
      <c r="I74" s="76">
        <v>0</v>
      </c>
      <c r="J74" s="76">
        <v>0</v>
      </c>
      <c r="K74" s="76">
        <v>0</v>
      </c>
      <c r="L74" s="76">
        <v>0</v>
      </c>
      <c r="M74" s="76">
        <v>0</v>
      </c>
      <c r="N74" s="159"/>
      <c r="O74" s="159"/>
    </row>
    <row r="75" spans="1:21" ht="34.5" customHeight="1" x14ac:dyDescent="0.25">
      <c r="A75" s="102"/>
      <c r="B75" s="102"/>
      <c r="C75" s="102"/>
      <c r="D75" s="102"/>
      <c r="E75" s="102"/>
      <c r="F75" s="156"/>
      <c r="G75" s="156"/>
      <c r="H75" s="52" t="s">
        <v>44</v>
      </c>
      <c r="I75" s="76">
        <v>0</v>
      </c>
      <c r="J75" s="76">
        <v>0</v>
      </c>
      <c r="K75" s="76">
        <v>0</v>
      </c>
      <c r="L75" s="76">
        <v>0</v>
      </c>
      <c r="M75" s="76">
        <v>0</v>
      </c>
      <c r="N75" s="159"/>
      <c r="O75" s="159"/>
    </row>
    <row r="76" spans="1:21" ht="19.5" customHeight="1" x14ac:dyDescent="0.25">
      <c r="A76" s="102"/>
      <c r="B76" s="102"/>
      <c r="C76" s="102"/>
      <c r="D76" s="102"/>
      <c r="E76" s="102"/>
      <c r="F76" s="156"/>
      <c r="G76" s="156"/>
      <c r="H76" s="52" t="s">
        <v>41</v>
      </c>
      <c r="I76" s="76">
        <v>0</v>
      </c>
      <c r="J76" s="76">
        <v>0</v>
      </c>
      <c r="K76" s="76">
        <v>0</v>
      </c>
      <c r="L76" s="76">
        <v>0</v>
      </c>
      <c r="M76" s="76">
        <v>0</v>
      </c>
      <c r="N76" s="159"/>
      <c r="O76" s="159"/>
    </row>
    <row r="77" spans="1:21" x14ac:dyDescent="0.25">
      <c r="A77" s="102"/>
      <c r="B77" s="102"/>
      <c r="C77" s="102"/>
      <c r="D77" s="102"/>
      <c r="E77" s="102"/>
      <c r="F77" s="156"/>
      <c r="G77" s="156"/>
      <c r="H77" s="52" t="s">
        <v>42</v>
      </c>
      <c r="I77" s="76">
        <v>0</v>
      </c>
      <c r="J77" s="76">
        <v>0</v>
      </c>
      <c r="K77" s="76">
        <v>0</v>
      </c>
      <c r="L77" s="76">
        <v>0</v>
      </c>
      <c r="M77" s="76">
        <v>0</v>
      </c>
      <c r="N77" s="101"/>
      <c r="O77" s="101"/>
    </row>
    <row r="79" spans="1:21" s="60" customFormat="1" ht="13.5" x14ac:dyDescent="0.2">
      <c r="A79" s="152" t="s">
        <v>124</v>
      </c>
      <c r="B79" s="152"/>
      <c r="C79" s="152"/>
      <c r="D79" s="152"/>
      <c r="E79" s="152"/>
      <c r="F79" s="152"/>
      <c r="G79" s="152"/>
      <c r="H79" s="152"/>
      <c r="I79" s="152"/>
      <c r="J79" s="152"/>
      <c r="K79" s="152"/>
      <c r="L79" s="152"/>
      <c r="M79" s="152"/>
      <c r="N79" s="152"/>
      <c r="O79" s="152"/>
    </row>
    <row r="81" spans="1:15" hidden="1" x14ac:dyDescent="0.25">
      <c r="A81" s="155" t="s">
        <v>107</v>
      </c>
      <c r="B81" s="155"/>
      <c r="C81" s="155"/>
      <c r="D81" s="155"/>
      <c r="E81" s="155"/>
      <c r="F81" s="155"/>
      <c r="G81" s="155"/>
      <c r="H81" s="155"/>
      <c r="I81" s="155"/>
      <c r="J81" s="155"/>
      <c r="K81" s="155"/>
      <c r="L81" s="155"/>
      <c r="M81" s="155"/>
      <c r="N81" s="155"/>
      <c r="O81" s="155"/>
    </row>
  </sheetData>
  <mergeCells count="108">
    <mergeCell ref="I12:I13"/>
    <mergeCell ref="J12:J13"/>
    <mergeCell ref="K12:K13"/>
    <mergeCell ref="L12:L13"/>
    <mergeCell ref="M12:M13"/>
    <mergeCell ref="A12:G25"/>
    <mergeCell ref="H18:H19"/>
    <mergeCell ref="I18:I19"/>
    <mergeCell ref="J18:J19"/>
    <mergeCell ref="K18:K19"/>
    <mergeCell ref="L18:L19"/>
    <mergeCell ref="M18:M19"/>
    <mergeCell ref="H20:H21"/>
    <mergeCell ref="I20:I21"/>
    <mergeCell ref="J20:J21"/>
    <mergeCell ref="K20:K21"/>
    <mergeCell ref="H16:H17"/>
    <mergeCell ref="I16:I17"/>
    <mergeCell ref="J16:J17"/>
    <mergeCell ref="K16:K17"/>
    <mergeCell ref="L16:L17"/>
    <mergeCell ref="M16:M17"/>
    <mergeCell ref="H14:H15"/>
    <mergeCell ref="I14:I15"/>
    <mergeCell ref="J14:J15"/>
    <mergeCell ref="K14:K15"/>
    <mergeCell ref="L14:L15"/>
    <mergeCell ref="M14:M15"/>
    <mergeCell ref="H12:H13"/>
    <mergeCell ref="A2:O2"/>
    <mergeCell ref="A3:O3"/>
    <mergeCell ref="A4:O4"/>
    <mergeCell ref="A5:O5"/>
    <mergeCell ref="A6:O6"/>
    <mergeCell ref="A7:O7"/>
    <mergeCell ref="A9:A10"/>
    <mergeCell ref="B9:B10"/>
    <mergeCell ref="C9:C10"/>
    <mergeCell ref="D9:D10"/>
    <mergeCell ref="E9:E10"/>
    <mergeCell ref="F9:F10"/>
    <mergeCell ref="G9:G10"/>
    <mergeCell ref="H9:H10"/>
    <mergeCell ref="I9:M9"/>
    <mergeCell ref="N9:N10"/>
    <mergeCell ref="O9:O10"/>
    <mergeCell ref="N12:N25"/>
    <mergeCell ref="O12:O25"/>
    <mergeCell ref="A43:A50"/>
    <mergeCell ref="B43:B50"/>
    <mergeCell ref="C43:C50"/>
    <mergeCell ref="D43:D50"/>
    <mergeCell ref="E43:E50"/>
    <mergeCell ref="F43:F50"/>
    <mergeCell ref="G43:G50"/>
    <mergeCell ref="M20:M21"/>
    <mergeCell ref="L20:L21"/>
    <mergeCell ref="H22:H23"/>
    <mergeCell ref="I22:I23"/>
    <mergeCell ref="J22:J23"/>
    <mergeCell ref="K22:K23"/>
    <mergeCell ref="L22:L23"/>
    <mergeCell ref="M22:M23"/>
    <mergeCell ref="A35:A42"/>
    <mergeCell ref="A27:G34"/>
    <mergeCell ref="B35:B42"/>
    <mergeCell ref="C35:C42"/>
    <mergeCell ref="D35:D42"/>
    <mergeCell ref="E35:E42"/>
    <mergeCell ref="F35:F42"/>
    <mergeCell ref="G35:G42"/>
    <mergeCell ref="A26:O26"/>
    <mergeCell ref="I63:I64"/>
    <mergeCell ref="J63:J64"/>
    <mergeCell ref="K63:K64"/>
    <mergeCell ref="L63:L64"/>
    <mergeCell ref="M63:M64"/>
    <mergeCell ref="A51:O51"/>
    <mergeCell ref="A60:A68"/>
    <mergeCell ref="B60:B68"/>
    <mergeCell ref="C60:C68"/>
    <mergeCell ref="D60:D68"/>
    <mergeCell ref="E60:E68"/>
    <mergeCell ref="F60:F68"/>
    <mergeCell ref="G60:G68"/>
    <mergeCell ref="O60:O68"/>
    <mergeCell ref="N60:N68"/>
    <mergeCell ref="A52:G59"/>
    <mergeCell ref="N52:N59"/>
    <mergeCell ref="O52:O59"/>
    <mergeCell ref="H63:H64"/>
    <mergeCell ref="A79:O79"/>
    <mergeCell ref="A81:O81"/>
    <mergeCell ref="A69:A77"/>
    <mergeCell ref="B69:B77"/>
    <mergeCell ref="C69:C77"/>
    <mergeCell ref="D69:D77"/>
    <mergeCell ref="E69:E77"/>
    <mergeCell ref="F69:F77"/>
    <mergeCell ref="G69:G77"/>
    <mergeCell ref="H72:H73"/>
    <mergeCell ref="I72:I73"/>
    <mergeCell ref="J72:J73"/>
    <mergeCell ref="K72:K73"/>
    <mergeCell ref="L72:L73"/>
    <mergeCell ref="M72:M73"/>
    <mergeCell ref="N69:N77"/>
    <mergeCell ref="O69:O77"/>
  </mergeCells>
  <hyperlinks>
    <hyperlink ref="A81" location="_ftnref1" display="_ftnref1" xr:uid="{EB7BD342-625C-4B1C-B391-AC2C7A622B95}"/>
  </hyperlinks>
  <pageMargins left="0.70866141732283472" right="0.70866141732283472" top="0.74803149606299213" bottom="0.74803149606299213" header="0.31496062992125984" footer="0.31496062992125984"/>
  <pageSetup paperSize="9" scale="49" fitToHeight="0" orientation="landscape" r:id="rId1"/>
  <rowBreaks count="1" manualBreakCount="1">
    <brk id="66" max="14" man="1"/>
  </rowBreak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7</vt:i4>
      </vt:variant>
      <vt:variant>
        <vt:lpstr>Именованные диапазоны</vt:lpstr>
      </vt:variant>
      <vt:variant>
        <vt:i4>10</vt:i4>
      </vt:variant>
    </vt:vector>
  </HeadingPairs>
  <TitlesOfParts>
    <vt:vector size="17" baseType="lpstr">
      <vt:lpstr>Раздел 2.1</vt:lpstr>
      <vt:lpstr>Раздел 2</vt:lpstr>
      <vt:lpstr>Раздел 3</vt:lpstr>
      <vt:lpstr>Раздел 4</vt:lpstr>
      <vt:lpstr>Раздел 5</vt:lpstr>
      <vt:lpstr>Раздел 6</vt:lpstr>
      <vt:lpstr>Раздел 7</vt:lpstr>
      <vt:lpstr>'Раздел 2.1'!_ftn1</vt:lpstr>
      <vt:lpstr>'Раздел 3'!_ftn2</vt:lpstr>
      <vt:lpstr>'Раздел 2.1'!_ftnref1</vt:lpstr>
      <vt:lpstr>'Раздел 3'!_ftnref2</vt:lpstr>
      <vt:lpstr>'Раздел 4'!_ftnref3</vt:lpstr>
      <vt:lpstr>'Раздел 2'!Область_печати</vt:lpstr>
      <vt:lpstr>'Раздел 2.1'!Область_печати</vt:lpstr>
      <vt:lpstr>'Раздел 3'!Область_печати</vt:lpstr>
      <vt:lpstr>'Раздел 4'!Область_печати</vt:lpstr>
      <vt:lpstr>'Раздел 7'!Область_печати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Неделько Дарья Анатольевна</dc:creator>
  <cp:lastModifiedBy>Лукашева Лариса Александровна</cp:lastModifiedBy>
  <cp:lastPrinted>2025-04-23T09:46:45Z</cp:lastPrinted>
  <dcterms:created xsi:type="dcterms:W3CDTF">2015-06-05T18:19:34Z</dcterms:created>
  <dcterms:modified xsi:type="dcterms:W3CDTF">2025-04-23T09:46:52Z</dcterms:modified>
</cp:coreProperties>
</file>