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filterPrivacy="1" defaultThemeVersion="124226"/>
  <xr:revisionPtr revIDLastSave="0" documentId="8_{022A3C1F-06FC-4112-A6B8-AD561632C0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Лист1!$A$1:$P$115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3" i="1" l="1"/>
  <c r="H104" i="1" l="1"/>
  <c r="H105" i="1"/>
  <c r="H106" i="1"/>
  <c r="H107" i="1"/>
  <c r="H108" i="1"/>
  <c r="H103" i="1"/>
  <c r="I102" i="1"/>
  <c r="J102" i="1"/>
  <c r="K102" i="1"/>
  <c r="L102" i="1"/>
  <c r="M102" i="1"/>
  <c r="N102" i="1"/>
  <c r="O102" i="1"/>
  <c r="J91" i="1"/>
  <c r="J112" i="1" s="1"/>
  <c r="H102" i="1" l="1"/>
  <c r="L115" i="1"/>
  <c r="N115" i="1" l="1"/>
  <c r="M115" i="1"/>
  <c r="K115" i="1"/>
  <c r="L112" i="1" l="1"/>
  <c r="M112" i="1"/>
  <c r="N112" i="1"/>
  <c r="K112" i="1"/>
  <c r="H97" i="1"/>
  <c r="H98" i="1"/>
  <c r="H99" i="1"/>
  <c r="H100" i="1"/>
  <c r="H101" i="1"/>
  <c r="H96" i="1"/>
  <c r="H91" i="1"/>
  <c r="J95" i="1"/>
  <c r="K95" i="1"/>
  <c r="L95" i="1"/>
  <c r="M95" i="1"/>
  <c r="N95" i="1"/>
  <c r="O95" i="1"/>
  <c r="I95" i="1"/>
  <c r="I88" i="1"/>
  <c r="J88" i="1"/>
  <c r="H95" i="1" l="1"/>
  <c r="I56" i="1"/>
  <c r="I111" i="1" l="1"/>
  <c r="J111" i="1"/>
  <c r="K111" i="1"/>
  <c r="L111" i="1"/>
  <c r="M111" i="1"/>
  <c r="N111" i="1"/>
  <c r="O111" i="1"/>
  <c r="I113" i="1"/>
  <c r="J113" i="1"/>
  <c r="K113" i="1"/>
  <c r="L113" i="1"/>
  <c r="M113" i="1"/>
  <c r="N113" i="1"/>
  <c r="O113" i="1"/>
  <c r="I114" i="1"/>
  <c r="J114" i="1"/>
  <c r="K114" i="1"/>
  <c r="L114" i="1"/>
  <c r="M114" i="1"/>
  <c r="N114" i="1"/>
  <c r="O114" i="1"/>
  <c r="J115" i="1"/>
  <c r="O115" i="1"/>
  <c r="J110" i="1"/>
  <c r="K110" i="1"/>
  <c r="L110" i="1"/>
  <c r="M110" i="1"/>
  <c r="N110" i="1"/>
  <c r="O110" i="1"/>
  <c r="I110" i="1"/>
  <c r="J109" i="1" l="1"/>
  <c r="H94" i="1"/>
  <c r="H93" i="1"/>
  <c r="H92" i="1"/>
  <c r="H90" i="1"/>
  <c r="H89" i="1"/>
  <c r="O88" i="1"/>
  <c r="N88" i="1"/>
  <c r="M88" i="1"/>
  <c r="L88" i="1"/>
  <c r="K88" i="1"/>
  <c r="H88" i="1" l="1"/>
  <c r="L25" i="1"/>
  <c r="I63" i="1" l="1"/>
  <c r="I35" i="1" l="1"/>
  <c r="I73" i="1" l="1"/>
  <c r="I80" i="1"/>
  <c r="I42" i="1"/>
  <c r="I112" i="1" s="1"/>
  <c r="H112" i="1" l="1"/>
  <c r="I66" i="1"/>
  <c r="I17" i="1"/>
  <c r="I115" i="1" s="1"/>
  <c r="I109" i="1" s="1"/>
  <c r="I11" i="1" l="1"/>
  <c r="J11" i="1"/>
  <c r="K11" i="1"/>
  <c r="L11" i="1"/>
  <c r="M11" i="1"/>
  <c r="N11" i="1"/>
  <c r="O11" i="1"/>
  <c r="H12" i="1"/>
  <c r="H13" i="1"/>
  <c r="H14" i="1"/>
  <c r="H15" i="1"/>
  <c r="H16" i="1"/>
  <c r="H17" i="1"/>
  <c r="I18" i="1"/>
  <c r="J18" i="1"/>
  <c r="K18" i="1"/>
  <c r="L18" i="1"/>
  <c r="M18" i="1"/>
  <c r="N18" i="1"/>
  <c r="O18" i="1"/>
  <c r="H19" i="1"/>
  <c r="H20" i="1"/>
  <c r="H21" i="1"/>
  <c r="H22" i="1"/>
  <c r="H23" i="1"/>
  <c r="H24" i="1"/>
  <c r="I25" i="1"/>
  <c r="J25" i="1"/>
  <c r="K25" i="1"/>
  <c r="M25" i="1"/>
  <c r="N25" i="1"/>
  <c r="O25" i="1"/>
  <c r="H26" i="1"/>
  <c r="H27" i="1"/>
  <c r="H28" i="1"/>
  <c r="H29" i="1"/>
  <c r="H30" i="1"/>
  <c r="H31" i="1"/>
  <c r="J32" i="1"/>
  <c r="K32" i="1"/>
  <c r="L32" i="1"/>
  <c r="M32" i="1"/>
  <c r="N32" i="1"/>
  <c r="O32" i="1"/>
  <c r="H33" i="1"/>
  <c r="H34" i="1"/>
  <c r="H35" i="1"/>
  <c r="H36" i="1"/>
  <c r="H37" i="1"/>
  <c r="H38" i="1"/>
  <c r="J39" i="1"/>
  <c r="K39" i="1"/>
  <c r="L39" i="1"/>
  <c r="M39" i="1"/>
  <c r="N39" i="1"/>
  <c r="O39" i="1"/>
  <c r="H40" i="1"/>
  <c r="H41" i="1"/>
  <c r="H42" i="1"/>
  <c r="H43" i="1"/>
  <c r="H44" i="1"/>
  <c r="H45" i="1"/>
  <c r="J46" i="1"/>
  <c r="K46" i="1"/>
  <c r="L46" i="1"/>
  <c r="M46" i="1"/>
  <c r="N46" i="1"/>
  <c r="O46" i="1"/>
  <c r="H47" i="1"/>
  <c r="H48" i="1"/>
  <c r="H49" i="1"/>
  <c r="H50" i="1"/>
  <c r="H51" i="1"/>
  <c r="I46" i="1"/>
  <c r="J53" i="1"/>
  <c r="K53" i="1"/>
  <c r="L53" i="1"/>
  <c r="M53" i="1"/>
  <c r="N53" i="1"/>
  <c r="O53" i="1"/>
  <c r="H54" i="1"/>
  <c r="H55" i="1"/>
  <c r="I53" i="1"/>
  <c r="H57" i="1"/>
  <c r="H58" i="1"/>
  <c r="H59" i="1"/>
  <c r="I60" i="1"/>
  <c r="J60" i="1"/>
  <c r="K60" i="1"/>
  <c r="L60" i="1"/>
  <c r="M60" i="1"/>
  <c r="N60" i="1"/>
  <c r="O60" i="1"/>
  <c r="H61" i="1"/>
  <c r="H62" i="1"/>
  <c r="H63" i="1"/>
  <c r="H64" i="1"/>
  <c r="H65" i="1"/>
  <c r="H66" i="1"/>
  <c r="J67" i="1"/>
  <c r="K67" i="1"/>
  <c r="L67" i="1"/>
  <c r="M67" i="1"/>
  <c r="N67" i="1"/>
  <c r="O67" i="1"/>
  <c r="H68" i="1"/>
  <c r="H69" i="1"/>
  <c r="H70" i="1"/>
  <c r="H71" i="1"/>
  <c r="H72" i="1"/>
  <c r="H73" i="1"/>
  <c r="I74" i="1"/>
  <c r="J74" i="1"/>
  <c r="K74" i="1"/>
  <c r="L74" i="1"/>
  <c r="M74" i="1"/>
  <c r="N74" i="1"/>
  <c r="O74" i="1"/>
  <c r="H75" i="1"/>
  <c r="H76" i="1"/>
  <c r="H77" i="1"/>
  <c r="H78" i="1"/>
  <c r="H79" i="1"/>
  <c r="H80" i="1"/>
  <c r="I81" i="1"/>
  <c r="J81" i="1"/>
  <c r="K81" i="1"/>
  <c r="L81" i="1"/>
  <c r="M81" i="1"/>
  <c r="N81" i="1"/>
  <c r="O81" i="1"/>
  <c r="H82" i="1"/>
  <c r="H83" i="1"/>
  <c r="H84" i="1"/>
  <c r="H85" i="1"/>
  <c r="H86" i="1"/>
  <c r="H87" i="1"/>
  <c r="H11" i="1" l="1"/>
  <c r="H114" i="1"/>
  <c r="L109" i="1"/>
  <c r="N109" i="1"/>
  <c r="H74" i="1"/>
  <c r="H39" i="1"/>
  <c r="H32" i="1"/>
  <c r="H25" i="1"/>
  <c r="H113" i="1"/>
  <c r="M109" i="1"/>
  <c r="H60" i="1"/>
  <c r="H18" i="1"/>
  <c r="H111" i="1"/>
  <c r="O109" i="1"/>
  <c r="K109" i="1"/>
  <c r="H81" i="1"/>
  <c r="H52" i="1"/>
  <c r="H46" i="1" s="1"/>
  <c r="H67" i="1"/>
  <c r="I67" i="1"/>
  <c r="H56" i="1"/>
  <c r="H53" i="1" s="1"/>
  <c r="H110" i="1"/>
  <c r="I39" i="1"/>
  <c r="I32" i="1"/>
  <c r="H115" i="1" l="1"/>
  <c r="H109" i="1" s="1"/>
</calcChain>
</file>

<file path=xl/sharedStrings.xml><?xml version="1.0" encoding="utf-8"?>
<sst xmlns="http://schemas.openxmlformats.org/spreadsheetml/2006/main" count="188" uniqueCount="74">
  <si>
    <t>Таблица 3</t>
  </si>
  <si>
    <t>№ п/п</t>
  </si>
  <si>
    <t>Единицы измерения мощности</t>
  </si>
  <si>
    <t>Показатель мощности</t>
  </si>
  <si>
    <t>Гкал/час</t>
  </si>
  <si>
    <t>МО Нефтеюганский район, г.п.Пойковский</t>
  </si>
  <si>
    <t>м3/сут</t>
  </si>
  <si>
    <t>кВА</t>
  </si>
  <si>
    <t>Установка блочной котельной в с.п. Усть-Юган Нефтеюганского района</t>
  </si>
  <si>
    <t>МВт</t>
  </si>
  <si>
    <t>МО Нефтеюганский район, с.п.Усть-Юган</t>
  </si>
  <si>
    <t>Местонахождения</t>
  </si>
  <si>
    <t>Источник финансирования</t>
  </si>
  <si>
    <t>Реконструкция существующего ЦТП-5  и участков сетей теплоснабжения по улице Сибирская до ЦТП-5 в г.п.Пойковский Нефтеюганского района (3 этапа)</t>
  </si>
  <si>
    <t>всего</t>
  </si>
  <si>
    <t>МО Нефтеюганский район, п.Юганская Обь</t>
  </si>
  <si>
    <t>Объем финансирования, тыс.руб.</t>
  </si>
  <si>
    <t>Обеспечение населения теплом и горячей водой</t>
  </si>
  <si>
    <t>Обеспечение теплоснабжением перспективной застройки 5 мкр. гп.Пойковский (15 735 кв.м)</t>
  </si>
  <si>
    <t>местный бюджет</t>
  </si>
  <si>
    <t>м/шт</t>
  </si>
  <si>
    <t>канализация-395 м; ТВС-150 м (при 5 тр); телефинизация-400 м; КНС-1 шт</t>
  </si>
  <si>
    <t>Обеспечения земельного участка под строительство инженерной инфраструктурой</t>
  </si>
  <si>
    <t>федеральный бюджет</t>
  </si>
  <si>
    <t>бюджет автономного округа</t>
  </si>
  <si>
    <t>средства по Соглашениям по передаче полномочий</t>
  </si>
  <si>
    <t>иные источники</t>
  </si>
  <si>
    <t>средства поселений</t>
  </si>
  <si>
    <t>МО Нефтеюганский район, сп.Сингапай</t>
  </si>
  <si>
    <t>МО Нефтеюганский район, сп.Салым</t>
  </si>
  <si>
    <t>м</t>
  </si>
  <si>
    <t>Обеспечение перспективной застройки МКД</t>
  </si>
  <si>
    <t>Обеспечение теплоснабжением перспективной застройки</t>
  </si>
  <si>
    <t>2*400</t>
  </si>
  <si>
    <t>Обеспечение надежного и бесперебойного электроснабжения с учетом требований потребителей, роста элетрических нагрузок и объема потребления, нормирование качества электроэнергии</t>
  </si>
  <si>
    <t>Сети теплоснабжения, водоотведения и связи для обеспечения земельного участка под строительство общеобразовательной школы на 1000 мест в гп.Пойковский нефтеюганского района</t>
  </si>
  <si>
    <t>Реконструкция сетей ТВС от ЦТП №2 до ТК 2-23 (замена участка сети ТВС от ЦТП № 2 до ТК 2-18) в гп.Пойковский Нефтеюганского района</t>
  </si>
  <si>
    <t xml:space="preserve">Реконструкция сетей ТВС от ТК-1 до ТК-21 через ул.Юганская (замена участка ТВС от ТК-5 до ТК-6) п.Юганская Обь Нефтеюганского района </t>
  </si>
  <si>
    <t>Приобретение, монтаж и пуско-наладочные работы установки заводской готовности модульного типа мощностью 80 м3/сут для обезжелезивания подземной пресной воды для централизованного водоснабжения сп.Лемпино Нефтеюганского района»</t>
  </si>
  <si>
    <t>МО Нефтеюганский район, с.п.Лемпино</t>
  </si>
  <si>
    <t>шт</t>
  </si>
  <si>
    <t>МО Нефтеюганский район сп.Куть-Ях</t>
  </si>
  <si>
    <t>2025-2030</t>
  </si>
  <si>
    <t xml:space="preserve">Наименование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</t>
  </si>
  <si>
    <t xml:space="preserve">Перечень объектов капитального строительства, объектов социально-культурного и коммунально-бытового назначения,  инвестиционных проектов, приобретение недвижимого имущества </t>
  </si>
  <si>
    <t>Срок строительства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 или предполагаемый срок приобретения недвижимого имущества</t>
  </si>
  <si>
    <t>2019 -СМР</t>
  </si>
  <si>
    <t>2019 - СМР</t>
  </si>
  <si>
    <t xml:space="preserve">МО Нефтеюганский район, </t>
  </si>
  <si>
    <t>Газоснабжение поселений Нефтеюганского района</t>
  </si>
  <si>
    <t xml:space="preserve">2020 - ПИР
</t>
  </si>
  <si>
    <t xml:space="preserve">2019 - ПИР, СМР
</t>
  </si>
  <si>
    <t>2019-2030,
ПИР, СМР</t>
  </si>
  <si>
    <t>2021-2022
ПИР, СМР</t>
  </si>
  <si>
    <t xml:space="preserve">2019-ПИР
2021 - СМР
</t>
  </si>
  <si>
    <t>Cтроительство теплотрассы, водопровода от глухой врезки до ТК-22  сп.Сингапай Нефтеюганского района</t>
  </si>
  <si>
    <t>Обеспечение надежным и бесперебойным ТВС</t>
  </si>
  <si>
    <t xml:space="preserve">Обеспечение населения качественной чистой  водой </t>
  </si>
  <si>
    <t>Обеспечение газоснабжением поселения</t>
  </si>
  <si>
    <t>Обеспечение бесперебойной работой в осенне-зимний пеиод</t>
  </si>
  <si>
    <t>2017- ПИР, 
2019-СМР</t>
  </si>
  <si>
    <t>в том числе</t>
  </si>
  <si>
    <t>Эффект от капитального строительства, объектов социально-культурного и коммунально-бытового назначения, инвестиционных проектов, приобретения недвижимого имущества (налоговые поступления, количество создаваемых рабочих мест, и т.д.)</t>
  </si>
  <si>
    <t xml:space="preserve">2019 - ПИР
</t>
  </si>
  <si>
    <t>Реконструкция АГРС «Кавказ-3» в сп.Куть-Ях Нефтеюганского района»</t>
  </si>
  <si>
    <t>Реконструкция, строительство, капитальный ремонт объектов жилищно-коммунального комплекса</t>
  </si>
  <si>
    <t>2х630</t>
  </si>
  <si>
    <t xml:space="preserve">ЛЭП-10кВ и КТП-10/0,4кВ 2х630кВА в п.Сентябрьский Нефтеюганского района </t>
  </si>
  <si>
    <t>Строительство ЛЭП и КТПН 2х400 кВА для многоквартирных домов по ул. 45 лет Победы сп.Салым Нефтеюганского района</t>
  </si>
  <si>
    <t>МО Нефтеюганский район</t>
  </si>
  <si>
    <t>2020-ПИР, 
2021 СМР</t>
  </si>
  <si>
    <t>Разработка и актуализация схем теплоснабжения, водоснабжения и водоотведения</t>
  </si>
  <si>
    <t xml:space="preserve">ЛЭП-0,4кВ от БКТП-10/0,4кВ 2х630кВА в п.Сентябрьский Нефтеюганского района </t>
  </si>
  <si>
    <t xml:space="preserve">2020-ПИР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</si>
</sst>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0.00000"/>
    <numFmt numFmtId="168" formatCode="_-* #,##0.000000\ _₽_-;\-* #,##0.000000\ _₽_-;_-* &quot;-&quot;??????\ _₽_-;_-@_-"/>
    <numFmt numFmtId="169" formatCode="_-* #,##0.00000\ _₽_-;\-* #,##0.0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3" fillId="0" borderId="0" xfId="0" applyFont="1" applyFill="1" applyBorder="1"/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/>
    <xf numFmtId="166" fontId="3" fillId="0" borderId="0" xfId="0" applyNumberFormat="1" applyFont="1" applyFill="1"/>
    <xf numFmtId="165" fontId="3" fillId="0" borderId="0" xfId="0" applyNumberFormat="1" applyFont="1" applyFill="1"/>
    <xf numFmtId="168" fontId="3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4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4" fillId="0" borderId="4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9" fontId="4" fillId="0" borderId="1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right" vertical="center" wrapText="1"/>
    </xf>
    <xf numFmtId="169" fontId="3" fillId="0" borderId="1" xfId="0" applyNumberFormat="1" applyFont="1" applyFill="1" applyBorder="1" applyAlignment="1">
      <alignment horizontal="right" vertical="center" wrapText="1"/>
    </xf>
    <xf numFmtId="169" fontId="4" fillId="0" borderId="1" xfId="0" applyNumberFormat="1" applyFont="1" applyFill="1" applyBorder="1" applyAlignment="1">
      <alignment horizontal="right" vertical="center"/>
    </xf>
    <xf numFmtId="169" fontId="3" fillId="0" borderId="1" xfId="0" applyNumberFormat="1" applyFont="1" applyFill="1" applyBorder="1" applyAlignment="1">
      <alignment horizontal="right" vertical="center"/>
    </xf>
    <xf numFmtId="16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right" vertical="center"/>
    </xf>
    <xf numFmtId="166" fontId="3" fillId="0" borderId="7" xfId="0" applyNumberFormat="1" applyFont="1" applyFill="1" applyBorder="1" applyAlignment="1">
      <alignment horizontal="right" vertical="center"/>
    </xf>
    <xf numFmtId="166" fontId="3" fillId="0" borderId="8" xfId="0" applyNumberFormat="1" applyFont="1" applyFill="1" applyBorder="1" applyAlignment="1">
      <alignment horizontal="right" vertical="center"/>
    </xf>
    <xf numFmtId="166" fontId="3" fillId="0" borderId="11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9" xfId="0" applyNumberFormat="1" applyFont="1" applyFill="1" applyBorder="1" applyAlignment="1">
      <alignment horizontal="right" vertical="center"/>
    </xf>
    <xf numFmtId="166" fontId="3" fillId="0" borderId="12" xfId="0" applyNumberFormat="1" applyFont="1" applyFill="1" applyBorder="1" applyAlignment="1">
      <alignment horizontal="right" vertical="center"/>
    </xf>
    <xf numFmtId="166" fontId="3" fillId="0" borderId="13" xfId="0" applyNumberFormat="1" applyFont="1" applyFill="1" applyBorder="1" applyAlignment="1">
      <alignment horizontal="right" vertical="center"/>
    </xf>
    <xf numFmtId="166" fontId="3" fillId="0" borderId="1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V118"/>
  <sheetViews>
    <sheetView tabSelected="1" view="pageBreakPreview" topLeftCell="A109" zoomScale="80" zoomScaleNormal="70" zoomScaleSheetLayoutView="80" workbookViewId="0">
      <selection activeCell="F74" sqref="F74:F80"/>
    </sheetView>
  </sheetViews>
  <sheetFormatPr defaultRowHeight="15" x14ac:dyDescent="0.25"/>
  <cols>
    <col min="1" max="1" width="6.140625" style="2" customWidth="1"/>
    <col min="2" max="2" width="21.85546875" style="2" customWidth="1"/>
    <col min="3" max="3" width="8.85546875" style="2" customWidth="1"/>
    <col min="4" max="4" width="8.140625" style="2" customWidth="1"/>
    <col min="5" max="5" width="18.140625" style="2" customWidth="1"/>
    <col min="6" max="6" width="11.7109375" style="2" customWidth="1"/>
    <col min="7" max="7" width="19.42578125" style="2" customWidth="1"/>
    <col min="8" max="9" width="16.140625" style="2" customWidth="1"/>
    <col min="10" max="10" width="16.42578125" style="2" customWidth="1"/>
    <col min="11" max="11" width="15.42578125" style="2" customWidth="1"/>
    <col min="12" max="12" width="16.5703125" style="2" customWidth="1"/>
    <col min="13" max="14" width="16.140625" style="2" customWidth="1"/>
    <col min="15" max="15" width="14.85546875" style="2" customWidth="1"/>
    <col min="16" max="16" width="14.5703125" style="2" customWidth="1"/>
    <col min="17" max="17" width="14.7109375" style="2" bestFit="1" customWidth="1"/>
    <col min="18" max="18" width="9.140625" style="2"/>
    <col min="19" max="19" width="11.42578125" style="2" bestFit="1" customWidth="1"/>
    <col min="20" max="20" width="14.7109375" style="2" bestFit="1" customWidth="1"/>
    <col min="21" max="21" width="11.42578125" style="2" bestFit="1" customWidth="1"/>
    <col min="22" max="16384" width="9.140625" style="2"/>
  </cols>
  <sheetData>
    <row r="3" spans="1:16" ht="16.5" x14ac:dyDescent="0.25">
      <c r="A3" s="1"/>
      <c r="I3" s="78"/>
      <c r="J3" s="78"/>
      <c r="K3" s="26"/>
      <c r="L3" s="26"/>
      <c r="M3" s="26"/>
      <c r="N3" s="26"/>
      <c r="O3" s="18"/>
      <c r="P3" s="18" t="s">
        <v>0</v>
      </c>
    </row>
    <row r="4" spans="1:16" ht="16.5" x14ac:dyDescent="0.25">
      <c r="A4" s="79" t="s">
        <v>44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ht="16.5" x14ac:dyDescent="0.25">
      <c r="A5" s="1"/>
    </row>
    <row r="6" spans="1:16" ht="65.25" customHeight="1" x14ac:dyDescent="0.25">
      <c r="A6" s="81" t="s">
        <v>1</v>
      </c>
      <c r="B6" s="80" t="s">
        <v>43</v>
      </c>
      <c r="C6" s="80" t="s">
        <v>2</v>
      </c>
      <c r="D6" s="80" t="s">
        <v>3</v>
      </c>
      <c r="E6" s="80" t="s">
        <v>45</v>
      </c>
      <c r="F6" s="45" t="s">
        <v>11</v>
      </c>
      <c r="G6" s="45" t="s">
        <v>12</v>
      </c>
      <c r="H6" s="42" t="s">
        <v>16</v>
      </c>
      <c r="I6" s="82"/>
      <c r="J6" s="82"/>
      <c r="K6" s="82"/>
      <c r="L6" s="82"/>
      <c r="M6" s="82"/>
      <c r="N6" s="82"/>
      <c r="O6" s="63"/>
      <c r="P6" s="45" t="s">
        <v>62</v>
      </c>
    </row>
    <row r="7" spans="1:16" ht="72.75" customHeight="1" x14ac:dyDescent="0.25">
      <c r="A7" s="81"/>
      <c r="B7" s="80"/>
      <c r="C7" s="80"/>
      <c r="D7" s="80"/>
      <c r="E7" s="80"/>
      <c r="F7" s="46"/>
      <c r="G7" s="46"/>
      <c r="H7" s="44"/>
      <c r="I7" s="83"/>
      <c r="J7" s="83"/>
      <c r="K7" s="83"/>
      <c r="L7" s="83"/>
      <c r="M7" s="83"/>
      <c r="N7" s="83"/>
      <c r="O7" s="65"/>
      <c r="P7" s="46"/>
    </row>
    <row r="8" spans="1:16" ht="72.75" customHeight="1" x14ac:dyDescent="0.25">
      <c r="A8" s="81"/>
      <c r="B8" s="80"/>
      <c r="C8" s="80"/>
      <c r="D8" s="80"/>
      <c r="E8" s="80"/>
      <c r="F8" s="46"/>
      <c r="G8" s="46"/>
      <c r="H8" s="41" t="s">
        <v>14</v>
      </c>
      <c r="I8" s="84" t="s">
        <v>61</v>
      </c>
      <c r="J8" s="84"/>
      <c r="K8" s="84"/>
      <c r="L8" s="84"/>
      <c r="M8" s="84"/>
      <c r="N8" s="84"/>
      <c r="O8" s="85"/>
      <c r="P8" s="46"/>
    </row>
    <row r="9" spans="1:16" ht="101.25" customHeight="1" x14ac:dyDescent="0.25">
      <c r="A9" s="81"/>
      <c r="B9" s="80"/>
      <c r="C9" s="80"/>
      <c r="D9" s="80"/>
      <c r="E9" s="80"/>
      <c r="F9" s="47"/>
      <c r="G9" s="47"/>
      <c r="H9" s="41"/>
      <c r="I9" s="21">
        <v>2019</v>
      </c>
      <c r="J9" s="25">
        <v>2020</v>
      </c>
      <c r="K9" s="24">
        <v>2021</v>
      </c>
      <c r="L9" s="24">
        <v>2022</v>
      </c>
      <c r="M9" s="24">
        <v>2023</v>
      </c>
      <c r="N9" s="24">
        <v>2024</v>
      </c>
      <c r="O9" s="16" t="s">
        <v>42</v>
      </c>
      <c r="P9" s="47"/>
    </row>
    <row r="10" spans="1:16" ht="17.25" customHeight="1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6">
        <v>6</v>
      </c>
      <c r="G10" s="16">
        <v>7</v>
      </c>
      <c r="H10" s="19">
        <v>8</v>
      </c>
      <c r="I10" s="19">
        <v>11</v>
      </c>
      <c r="J10" s="25">
        <v>12</v>
      </c>
      <c r="K10" s="25">
        <v>13</v>
      </c>
      <c r="L10" s="25">
        <v>14</v>
      </c>
      <c r="M10" s="25">
        <v>15</v>
      </c>
      <c r="N10" s="25">
        <v>16</v>
      </c>
      <c r="O10" s="19">
        <v>17</v>
      </c>
      <c r="P10" s="3">
        <v>18</v>
      </c>
    </row>
    <row r="11" spans="1:16" s="29" customFormat="1" ht="17.25" customHeight="1" x14ac:dyDescent="0.2">
      <c r="A11" s="45">
        <v>1</v>
      </c>
      <c r="B11" s="89" t="s">
        <v>38</v>
      </c>
      <c r="C11" s="66" t="s">
        <v>6</v>
      </c>
      <c r="D11" s="45">
        <v>80</v>
      </c>
      <c r="E11" s="60">
        <v>2019</v>
      </c>
      <c r="F11" s="45" t="s">
        <v>39</v>
      </c>
      <c r="G11" s="30" t="s">
        <v>14</v>
      </c>
      <c r="H11" s="34">
        <f>H12+H13+H14+H15+H16+H17</f>
        <v>10865.4</v>
      </c>
      <c r="I11" s="31">
        <f>I12+I13+I14+I15+I16+I17</f>
        <v>10865.4</v>
      </c>
      <c r="J11" s="34">
        <f t="shared" ref="J11:O11" si="0">J12+J13+J14+J15+J16+J17</f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  <c r="P11" s="86" t="s">
        <v>57</v>
      </c>
    </row>
    <row r="12" spans="1:16" ht="17.25" customHeight="1" x14ac:dyDescent="0.25">
      <c r="A12" s="46"/>
      <c r="B12" s="90"/>
      <c r="C12" s="67"/>
      <c r="D12" s="46"/>
      <c r="E12" s="61"/>
      <c r="F12" s="46"/>
      <c r="G12" s="17" t="s">
        <v>23</v>
      </c>
      <c r="H12" s="35">
        <f>I12+J12+K12+L12+M12+N12+O12</f>
        <v>0</v>
      </c>
      <c r="I12" s="4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87"/>
    </row>
    <row r="13" spans="1:16" ht="32.25" customHeight="1" x14ac:dyDescent="0.25">
      <c r="A13" s="46"/>
      <c r="B13" s="90"/>
      <c r="C13" s="67"/>
      <c r="D13" s="46"/>
      <c r="E13" s="61"/>
      <c r="F13" s="46"/>
      <c r="G13" s="17" t="s">
        <v>24</v>
      </c>
      <c r="H13" s="35">
        <f t="shared" ref="H13:H17" si="1">I13+J13+K13+L13+M13+N13+O13</f>
        <v>0</v>
      </c>
      <c r="I13" s="4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87"/>
    </row>
    <row r="14" spans="1:16" ht="17.25" customHeight="1" x14ac:dyDescent="0.25">
      <c r="A14" s="46"/>
      <c r="B14" s="90"/>
      <c r="C14" s="67"/>
      <c r="D14" s="46"/>
      <c r="E14" s="61"/>
      <c r="F14" s="46"/>
      <c r="G14" s="17" t="s">
        <v>19</v>
      </c>
      <c r="H14" s="35">
        <f t="shared" si="1"/>
        <v>10865.4</v>
      </c>
      <c r="I14" s="4">
        <v>10865.4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87"/>
    </row>
    <row r="15" spans="1:16" ht="67.5" customHeight="1" x14ac:dyDescent="0.25">
      <c r="A15" s="46"/>
      <c r="B15" s="90"/>
      <c r="C15" s="67"/>
      <c r="D15" s="46"/>
      <c r="E15" s="61"/>
      <c r="F15" s="46"/>
      <c r="G15" s="17" t="s">
        <v>25</v>
      </c>
      <c r="H15" s="35">
        <f t="shared" si="1"/>
        <v>0</v>
      </c>
      <c r="I15" s="4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87"/>
    </row>
    <row r="16" spans="1:16" ht="17.25" customHeight="1" x14ac:dyDescent="0.25">
      <c r="A16" s="46"/>
      <c r="B16" s="90"/>
      <c r="C16" s="67"/>
      <c r="D16" s="46"/>
      <c r="E16" s="61"/>
      <c r="F16" s="46"/>
      <c r="G16" s="5" t="s">
        <v>27</v>
      </c>
      <c r="H16" s="35">
        <f t="shared" si="1"/>
        <v>0</v>
      </c>
      <c r="I16" s="4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87"/>
    </row>
    <row r="17" spans="1:22" ht="30" customHeight="1" x14ac:dyDescent="0.25">
      <c r="A17" s="47"/>
      <c r="B17" s="91"/>
      <c r="C17" s="68"/>
      <c r="D17" s="47"/>
      <c r="E17" s="62"/>
      <c r="F17" s="47"/>
      <c r="G17" s="5" t="s">
        <v>26</v>
      </c>
      <c r="H17" s="35">
        <f t="shared" si="1"/>
        <v>0</v>
      </c>
      <c r="I17" s="4">
        <f>8000-8000</f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88"/>
    </row>
    <row r="18" spans="1:22" s="29" customFormat="1" ht="17.25" customHeight="1" x14ac:dyDescent="0.2">
      <c r="A18" s="45">
        <v>2</v>
      </c>
      <c r="B18" s="60" t="s">
        <v>13</v>
      </c>
      <c r="C18" s="75" t="s">
        <v>4</v>
      </c>
      <c r="D18" s="60">
        <v>15</v>
      </c>
      <c r="E18" s="60" t="s">
        <v>53</v>
      </c>
      <c r="F18" s="45" t="s">
        <v>5</v>
      </c>
      <c r="G18" s="30" t="s">
        <v>14</v>
      </c>
      <c r="H18" s="36">
        <f>H19+H20+H21+H22+H23+H24</f>
        <v>53503</v>
      </c>
      <c r="I18" s="28">
        <f t="shared" ref="I18:O18" si="2">I19+I20+I21+I22+I23+I24</f>
        <v>0</v>
      </c>
      <c r="J18" s="36">
        <f t="shared" si="2"/>
        <v>0</v>
      </c>
      <c r="K18" s="36">
        <f t="shared" si="2"/>
        <v>0</v>
      </c>
      <c r="L18" s="36">
        <f t="shared" si="2"/>
        <v>0</v>
      </c>
      <c r="M18" s="36">
        <f t="shared" si="2"/>
        <v>26751.5</v>
      </c>
      <c r="N18" s="36">
        <f t="shared" si="2"/>
        <v>26751.5</v>
      </c>
      <c r="O18" s="36">
        <f t="shared" si="2"/>
        <v>0</v>
      </c>
      <c r="P18" s="60" t="s">
        <v>18</v>
      </c>
    </row>
    <row r="19" spans="1:22" ht="27.75" customHeight="1" x14ac:dyDescent="0.25">
      <c r="A19" s="46"/>
      <c r="B19" s="61"/>
      <c r="C19" s="76"/>
      <c r="D19" s="61"/>
      <c r="E19" s="61"/>
      <c r="F19" s="46"/>
      <c r="G19" s="17" t="s">
        <v>23</v>
      </c>
      <c r="H19" s="37">
        <f>I19+J19+K19+L19+M19+N19+O19</f>
        <v>0</v>
      </c>
      <c r="I19" s="6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61"/>
      <c r="S19" s="7"/>
      <c r="T19" s="8"/>
      <c r="U19" s="8"/>
    </row>
    <row r="20" spans="1:22" ht="36" customHeight="1" x14ac:dyDescent="0.25">
      <c r="A20" s="46"/>
      <c r="B20" s="61"/>
      <c r="C20" s="76"/>
      <c r="D20" s="61"/>
      <c r="E20" s="61"/>
      <c r="F20" s="46"/>
      <c r="G20" s="17" t="s">
        <v>24</v>
      </c>
      <c r="H20" s="37">
        <f t="shared" ref="H20:H24" si="3">I20+J20+K20+L20+M20+N20+O20</f>
        <v>0</v>
      </c>
      <c r="I20" s="6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61"/>
      <c r="S20" s="8"/>
      <c r="T20" s="8"/>
      <c r="U20" s="8"/>
    </row>
    <row r="21" spans="1:22" ht="18.75" customHeight="1" x14ac:dyDescent="0.25">
      <c r="A21" s="46"/>
      <c r="B21" s="61"/>
      <c r="C21" s="76"/>
      <c r="D21" s="61"/>
      <c r="E21" s="61"/>
      <c r="F21" s="46"/>
      <c r="G21" s="17" t="s">
        <v>19</v>
      </c>
      <c r="H21" s="37">
        <f t="shared" si="3"/>
        <v>0</v>
      </c>
      <c r="I21" s="6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61"/>
      <c r="S21" s="8"/>
      <c r="T21" s="8"/>
      <c r="U21" s="8"/>
    </row>
    <row r="22" spans="1:22" ht="57" customHeight="1" x14ac:dyDescent="0.25">
      <c r="A22" s="46"/>
      <c r="B22" s="61"/>
      <c r="C22" s="76"/>
      <c r="D22" s="61"/>
      <c r="E22" s="61"/>
      <c r="F22" s="46"/>
      <c r="G22" s="17" t="s">
        <v>25</v>
      </c>
      <c r="H22" s="37">
        <f t="shared" si="3"/>
        <v>0</v>
      </c>
      <c r="I22" s="6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61"/>
      <c r="S22" s="8"/>
      <c r="T22" s="8"/>
      <c r="U22" s="8"/>
    </row>
    <row r="23" spans="1:22" ht="33.75" customHeight="1" x14ac:dyDescent="0.25">
      <c r="A23" s="46"/>
      <c r="B23" s="61"/>
      <c r="C23" s="76"/>
      <c r="D23" s="61"/>
      <c r="E23" s="61"/>
      <c r="F23" s="46"/>
      <c r="G23" s="5" t="s">
        <v>27</v>
      </c>
      <c r="H23" s="37">
        <f t="shared" si="3"/>
        <v>0</v>
      </c>
      <c r="I23" s="6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61"/>
      <c r="S23" s="8"/>
      <c r="T23" s="8"/>
      <c r="U23" s="8"/>
    </row>
    <row r="24" spans="1:22" ht="21" customHeight="1" x14ac:dyDescent="0.25">
      <c r="A24" s="47"/>
      <c r="B24" s="62"/>
      <c r="C24" s="77"/>
      <c r="D24" s="62"/>
      <c r="E24" s="62"/>
      <c r="F24" s="47"/>
      <c r="G24" s="5" t="s">
        <v>26</v>
      </c>
      <c r="H24" s="37">
        <f t="shared" si="3"/>
        <v>53503</v>
      </c>
      <c r="I24" s="6">
        <v>0</v>
      </c>
      <c r="J24" s="37">
        <v>0</v>
      </c>
      <c r="K24" s="37">
        <v>0</v>
      </c>
      <c r="L24" s="37">
        <v>0</v>
      </c>
      <c r="M24" s="37">
        <v>26751.5</v>
      </c>
      <c r="N24" s="37">
        <v>26751.5</v>
      </c>
      <c r="O24" s="37">
        <v>0</v>
      </c>
      <c r="P24" s="62"/>
      <c r="R24" s="9"/>
      <c r="S24" s="7"/>
      <c r="T24" s="7"/>
      <c r="U24" s="7"/>
      <c r="V24" s="9"/>
    </row>
    <row r="25" spans="1:22" s="29" customFormat="1" ht="22.5" customHeight="1" x14ac:dyDescent="0.2">
      <c r="A25" s="45">
        <v>3</v>
      </c>
      <c r="B25" s="60" t="s">
        <v>8</v>
      </c>
      <c r="C25" s="75" t="s">
        <v>9</v>
      </c>
      <c r="D25" s="60">
        <v>5</v>
      </c>
      <c r="E25" s="60" t="s">
        <v>54</v>
      </c>
      <c r="F25" s="45" t="s">
        <v>10</v>
      </c>
      <c r="G25" s="32" t="s">
        <v>14</v>
      </c>
      <c r="H25" s="36">
        <f>H26+H27+H28+H29+H30+H31</f>
        <v>84500</v>
      </c>
      <c r="I25" s="28">
        <f t="shared" ref="I25:O25" si="4">I26+I27+I28+I29+I30+I31</f>
        <v>0</v>
      </c>
      <c r="J25" s="36">
        <f t="shared" si="4"/>
        <v>0</v>
      </c>
      <c r="K25" s="36">
        <f t="shared" si="4"/>
        <v>0</v>
      </c>
      <c r="L25" s="36">
        <f t="shared" si="4"/>
        <v>0</v>
      </c>
      <c r="M25" s="36">
        <f t="shared" si="4"/>
        <v>4500</v>
      </c>
      <c r="N25" s="36">
        <f t="shared" si="4"/>
        <v>80000</v>
      </c>
      <c r="O25" s="36">
        <f t="shared" si="4"/>
        <v>0</v>
      </c>
      <c r="P25" s="60" t="s">
        <v>17</v>
      </c>
    </row>
    <row r="26" spans="1:22" ht="30" x14ac:dyDescent="0.25">
      <c r="A26" s="46"/>
      <c r="B26" s="61"/>
      <c r="C26" s="76"/>
      <c r="D26" s="61"/>
      <c r="E26" s="61"/>
      <c r="F26" s="46"/>
      <c r="G26" s="20" t="s">
        <v>23</v>
      </c>
      <c r="H26" s="37">
        <f>I26+J26+K26+L26+M26+N26+O26</f>
        <v>0</v>
      </c>
      <c r="I26" s="6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61"/>
    </row>
    <row r="27" spans="1:22" ht="30" x14ac:dyDescent="0.25">
      <c r="A27" s="46"/>
      <c r="B27" s="61"/>
      <c r="C27" s="76"/>
      <c r="D27" s="61"/>
      <c r="E27" s="61"/>
      <c r="F27" s="46"/>
      <c r="G27" s="20" t="s">
        <v>24</v>
      </c>
      <c r="H27" s="37">
        <f t="shared" ref="H27:H31" si="5">I27+J27+K27+L27+M27+N27+O27</f>
        <v>0</v>
      </c>
      <c r="I27" s="6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61"/>
    </row>
    <row r="28" spans="1:22" x14ac:dyDescent="0.25">
      <c r="A28" s="46"/>
      <c r="B28" s="61"/>
      <c r="C28" s="76"/>
      <c r="D28" s="61"/>
      <c r="E28" s="61"/>
      <c r="F28" s="46"/>
      <c r="G28" s="20" t="s">
        <v>19</v>
      </c>
      <c r="H28" s="37">
        <f t="shared" si="5"/>
        <v>0</v>
      </c>
      <c r="I28" s="6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61"/>
    </row>
    <row r="29" spans="1:22" ht="60" x14ac:dyDescent="0.25">
      <c r="A29" s="46"/>
      <c r="B29" s="61"/>
      <c r="C29" s="76"/>
      <c r="D29" s="61"/>
      <c r="E29" s="61"/>
      <c r="F29" s="46"/>
      <c r="G29" s="20" t="s">
        <v>25</v>
      </c>
      <c r="H29" s="37">
        <f t="shared" si="5"/>
        <v>0</v>
      </c>
      <c r="I29" s="6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61"/>
    </row>
    <row r="30" spans="1:22" x14ac:dyDescent="0.25">
      <c r="A30" s="46"/>
      <c r="B30" s="61"/>
      <c r="C30" s="76"/>
      <c r="D30" s="61"/>
      <c r="E30" s="61"/>
      <c r="F30" s="46"/>
      <c r="G30" s="5" t="s">
        <v>27</v>
      </c>
      <c r="H30" s="37">
        <f t="shared" si="5"/>
        <v>0</v>
      </c>
      <c r="I30" s="6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61"/>
    </row>
    <row r="31" spans="1:22" x14ac:dyDescent="0.25">
      <c r="A31" s="47"/>
      <c r="B31" s="62"/>
      <c r="C31" s="77"/>
      <c r="D31" s="62"/>
      <c r="E31" s="62"/>
      <c r="F31" s="47"/>
      <c r="G31" s="20" t="s">
        <v>26</v>
      </c>
      <c r="H31" s="37">
        <f t="shared" si="5"/>
        <v>84500</v>
      </c>
      <c r="I31" s="6">
        <v>0</v>
      </c>
      <c r="J31" s="37">
        <v>0</v>
      </c>
      <c r="K31" s="37">
        <v>0</v>
      </c>
      <c r="L31" s="37">
        <v>0</v>
      </c>
      <c r="M31" s="37">
        <v>4500</v>
      </c>
      <c r="N31" s="37">
        <v>80000</v>
      </c>
      <c r="O31" s="37">
        <v>0</v>
      </c>
      <c r="P31" s="62"/>
    </row>
    <row r="32" spans="1:22" s="29" customFormat="1" ht="27.75" customHeight="1" x14ac:dyDescent="0.2">
      <c r="A32" s="66">
        <v>4</v>
      </c>
      <c r="B32" s="60" t="s">
        <v>35</v>
      </c>
      <c r="C32" s="72" t="s">
        <v>20</v>
      </c>
      <c r="D32" s="60" t="s">
        <v>21</v>
      </c>
      <c r="E32" s="60" t="s">
        <v>60</v>
      </c>
      <c r="F32" s="45" t="s">
        <v>5</v>
      </c>
      <c r="G32" s="32" t="s">
        <v>14</v>
      </c>
      <c r="H32" s="36">
        <f>H33+H34+H35+H36+H37+H38</f>
        <v>9746.3081600000041</v>
      </c>
      <c r="I32" s="33">
        <f t="shared" ref="I32:O32" si="6">I33+I34+I35+I36+I37+I38</f>
        <v>9746.3081600000041</v>
      </c>
      <c r="J32" s="38">
        <f t="shared" si="6"/>
        <v>0</v>
      </c>
      <c r="K32" s="38">
        <f t="shared" si="6"/>
        <v>0</v>
      </c>
      <c r="L32" s="38">
        <f t="shared" si="6"/>
        <v>0</v>
      </c>
      <c r="M32" s="38">
        <f t="shared" si="6"/>
        <v>0</v>
      </c>
      <c r="N32" s="38">
        <f t="shared" si="6"/>
        <v>0</v>
      </c>
      <c r="O32" s="38">
        <f t="shared" si="6"/>
        <v>0</v>
      </c>
      <c r="P32" s="60" t="s">
        <v>22</v>
      </c>
    </row>
    <row r="33" spans="1:17" ht="27.75" customHeight="1" x14ac:dyDescent="0.25">
      <c r="A33" s="67"/>
      <c r="B33" s="61"/>
      <c r="C33" s="73"/>
      <c r="D33" s="61"/>
      <c r="E33" s="61"/>
      <c r="F33" s="46"/>
      <c r="G33" s="20" t="s">
        <v>23</v>
      </c>
      <c r="H33" s="37">
        <f>I33+J33+K33+L33+M33+N33+O33</f>
        <v>0</v>
      </c>
      <c r="I33" s="6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61"/>
    </row>
    <row r="34" spans="1:17" ht="27.75" customHeight="1" x14ac:dyDescent="0.25">
      <c r="A34" s="67"/>
      <c r="B34" s="61"/>
      <c r="C34" s="73"/>
      <c r="D34" s="61"/>
      <c r="E34" s="61"/>
      <c r="F34" s="46"/>
      <c r="G34" s="20" t="s">
        <v>24</v>
      </c>
      <c r="H34" s="37">
        <f t="shared" ref="H34:H38" si="7">I34+J34+K34+L34+M34+N34+O34</f>
        <v>0</v>
      </c>
      <c r="I34" s="6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61"/>
    </row>
    <row r="35" spans="1:17" ht="30" customHeight="1" x14ac:dyDescent="0.25">
      <c r="A35" s="67"/>
      <c r="B35" s="61"/>
      <c r="C35" s="73"/>
      <c r="D35" s="61"/>
      <c r="E35" s="61"/>
      <c r="F35" s="46"/>
      <c r="G35" s="20" t="s">
        <v>19</v>
      </c>
      <c r="H35" s="37">
        <f t="shared" si="7"/>
        <v>9746.3081600000041</v>
      </c>
      <c r="I35" s="10">
        <f>22857.15+563.02688-38.99372-5775-4531.13-3328.745</f>
        <v>9746.3081600000041</v>
      </c>
      <c r="J35" s="39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61"/>
    </row>
    <row r="36" spans="1:17" ht="42" customHeight="1" x14ac:dyDescent="0.25">
      <c r="A36" s="67"/>
      <c r="B36" s="61"/>
      <c r="C36" s="73"/>
      <c r="D36" s="61"/>
      <c r="E36" s="61"/>
      <c r="F36" s="46"/>
      <c r="G36" s="11" t="s">
        <v>25</v>
      </c>
      <c r="H36" s="37">
        <f t="shared" si="7"/>
        <v>0</v>
      </c>
      <c r="I36" s="6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61"/>
      <c r="Q36" s="12"/>
    </row>
    <row r="37" spans="1:17" x14ac:dyDescent="0.25">
      <c r="A37" s="67"/>
      <c r="B37" s="61"/>
      <c r="C37" s="73"/>
      <c r="D37" s="61"/>
      <c r="E37" s="61"/>
      <c r="F37" s="46"/>
      <c r="G37" s="5" t="s">
        <v>27</v>
      </c>
      <c r="H37" s="37">
        <f t="shared" si="7"/>
        <v>0</v>
      </c>
      <c r="I37" s="6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61"/>
    </row>
    <row r="38" spans="1:17" ht="24.75" customHeight="1" x14ac:dyDescent="0.25">
      <c r="A38" s="68"/>
      <c r="B38" s="62"/>
      <c r="C38" s="74"/>
      <c r="D38" s="62"/>
      <c r="E38" s="62"/>
      <c r="F38" s="47"/>
      <c r="G38" s="11" t="s">
        <v>26</v>
      </c>
      <c r="H38" s="37">
        <f t="shared" si="7"/>
        <v>0</v>
      </c>
      <c r="I38" s="6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62"/>
    </row>
    <row r="39" spans="1:17" s="29" customFormat="1" ht="15" customHeight="1" x14ac:dyDescent="0.2">
      <c r="A39" s="66">
        <v>5</v>
      </c>
      <c r="B39" s="60" t="s">
        <v>36</v>
      </c>
      <c r="C39" s="66" t="s">
        <v>30</v>
      </c>
      <c r="D39" s="45"/>
      <c r="E39" s="60" t="s">
        <v>46</v>
      </c>
      <c r="F39" s="45" t="s">
        <v>5</v>
      </c>
      <c r="G39" s="32" t="s">
        <v>14</v>
      </c>
      <c r="H39" s="36">
        <f>H40+H41+H42+H43+H44+H45</f>
        <v>5869.96432</v>
      </c>
      <c r="I39" s="28">
        <f t="shared" ref="I39:O39" si="8">I40+I41+I42+I43+I44+I45</f>
        <v>5869.96432</v>
      </c>
      <c r="J39" s="36">
        <f t="shared" si="8"/>
        <v>0</v>
      </c>
      <c r="K39" s="36">
        <f t="shared" si="8"/>
        <v>0</v>
      </c>
      <c r="L39" s="36">
        <f t="shared" si="8"/>
        <v>0</v>
      </c>
      <c r="M39" s="36">
        <f t="shared" si="8"/>
        <v>0</v>
      </c>
      <c r="N39" s="36">
        <f t="shared" si="8"/>
        <v>0</v>
      </c>
      <c r="O39" s="36">
        <f t="shared" si="8"/>
        <v>0</v>
      </c>
      <c r="P39" s="60" t="s">
        <v>31</v>
      </c>
    </row>
    <row r="40" spans="1:17" ht="30" x14ac:dyDescent="0.25">
      <c r="A40" s="67"/>
      <c r="B40" s="61"/>
      <c r="C40" s="67"/>
      <c r="D40" s="46"/>
      <c r="E40" s="61"/>
      <c r="F40" s="46"/>
      <c r="G40" s="20" t="s">
        <v>23</v>
      </c>
      <c r="H40" s="37">
        <f>I40+J40+K40+L40+M40+N40+O40</f>
        <v>0</v>
      </c>
      <c r="I40" s="10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61"/>
    </row>
    <row r="41" spans="1:17" ht="30" x14ac:dyDescent="0.25">
      <c r="A41" s="67"/>
      <c r="B41" s="61"/>
      <c r="C41" s="67"/>
      <c r="D41" s="46"/>
      <c r="E41" s="61"/>
      <c r="F41" s="46"/>
      <c r="G41" s="20" t="s">
        <v>24</v>
      </c>
      <c r="H41" s="37">
        <f t="shared" ref="H41:H45" si="9">I41+J41+K41+L41+M41+N41+O41</f>
        <v>0</v>
      </c>
      <c r="I41" s="6">
        <v>0</v>
      </c>
      <c r="J41" s="37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61"/>
    </row>
    <row r="42" spans="1:17" x14ac:dyDescent="0.25">
      <c r="A42" s="67"/>
      <c r="B42" s="61"/>
      <c r="C42" s="67"/>
      <c r="D42" s="46"/>
      <c r="E42" s="61"/>
      <c r="F42" s="46"/>
      <c r="G42" s="20" t="s">
        <v>19</v>
      </c>
      <c r="H42" s="37">
        <f t="shared" si="9"/>
        <v>5869.96432</v>
      </c>
      <c r="I42" s="6">
        <f>8172.02-1756.48-851.815+306.23932</f>
        <v>5869.96432</v>
      </c>
      <c r="J42" s="37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61"/>
    </row>
    <row r="43" spans="1:17" ht="60" x14ac:dyDescent="0.25">
      <c r="A43" s="67"/>
      <c r="B43" s="61"/>
      <c r="C43" s="67"/>
      <c r="D43" s="46"/>
      <c r="E43" s="61"/>
      <c r="F43" s="46"/>
      <c r="G43" s="11" t="s">
        <v>25</v>
      </c>
      <c r="H43" s="37">
        <f t="shared" si="9"/>
        <v>0</v>
      </c>
      <c r="I43" s="10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61"/>
    </row>
    <row r="44" spans="1:17" x14ac:dyDescent="0.25">
      <c r="A44" s="67"/>
      <c r="B44" s="61"/>
      <c r="C44" s="67"/>
      <c r="D44" s="46"/>
      <c r="E44" s="61"/>
      <c r="F44" s="46"/>
      <c r="G44" s="5" t="s">
        <v>27</v>
      </c>
      <c r="H44" s="37">
        <f t="shared" si="9"/>
        <v>0</v>
      </c>
      <c r="I44" s="6">
        <v>0</v>
      </c>
      <c r="J44" s="37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61"/>
    </row>
    <row r="45" spans="1:17" x14ac:dyDescent="0.25">
      <c r="A45" s="68"/>
      <c r="B45" s="62"/>
      <c r="C45" s="68"/>
      <c r="D45" s="47"/>
      <c r="E45" s="62"/>
      <c r="F45" s="47"/>
      <c r="G45" s="11" t="s">
        <v>26</v>
      </c>
      <c r="H45" s="37">
        <f t="shared" si="9"/>
        <v>0</v>
      </c>
      <c r="I45" s="6">
        <v>0</v>
      </c>
      <c r="J45" s="37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62"/>
    </row>
    <row r="46" spans="1:17" s="29" customFormat="1" ht="15" customHeight="1" x14ac:dyDescent="0.2">
      <c r="A46" s="66">
        <v>6</v>
      </c>
      <c r="B46" s="60" t="s">
        <v>55</v>
      </c>
      <c r="C46" s="66" t="s">
        <v>30</v>
      </c>
      <c r="D46" s="45"/>
      <c r="E46" s="60" t="s">
        <v>51</v>
      </c>
      <c r="F46" s="45" t="s">
        <v>28</v>
      </c>
      <c r="G46" s="32" t="s">
        <v>14</v>
      </c>
      <c r="H46" s="36">
        <f>H47+H48+H49+H50+H51+H52</f>
        <v>25313.547999999999</v>
      </c>
      <c r="I46" s="28">
        <f t="shared" ref="I46:O46" si="10">I47+I48+I49+I50+I51+I52</f>
        <v>0</v>
      </c>
      <c r="J46" s="36">
        <f t="shared" si="10"/>
        <v>0</v>
      </c>
      <c r="K46" s="36">
        <f t="shared" si="10"/>
        <v>0</v>
      </c>
      <c r="L46" s="36">
        <f t="shared" si="10"/>
        <v>0</v>
      </c>
      <c r="M46" s="36">
        <f t="shared" si="10"/>
        <v>0</v>
      </c>
      <c r="N46" s="36">
        <f t="shared" si="10"/>
        <v>25313.547999999999</v>
      </c>
      <c r="O46" s="36">
        <f t="shared" si="10"/>
        <v>0</v>
      </c>
      <c r="P46" s="60" t="s">
        <v>56</v>
      </c>
    </row>
    <row r="47" spans="1:17" ht="30" x14ac:dyDescent="0.25">
      <c r="A47" s="67"/>
      <c r="B47" s="61"/>
      <c r="C47" s="67"/>
      <c r="D47" s="46"/>
      <c r="E47" s="61"/>
      <c r="F47" s="46"/>
      <c r="G47" s="20" t="s">
        <v>23</v>
      </c>
      <c r="H47" s="37">
        <f>I47+J47+K47+L47+M47+N47+O47</f>
        <v>0</v>
      </c>
      <c r="I47" s="6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61"/>
    </row>
    <row r="48" spans="1:17" ht="30" x14ac:dyDescent="0.25">
      <c r="A48" s="67"/>
      <c r="B48" s="61"/>
      <c r="C48" s="67"/>
      <c r="D48" s="46"/>
      <c r="E48" s="61"/>
      <c r="F48" s="46"/>
      <c r="G48" s="20" t="s">
        <v>24</v>
      </c>
      <c r="H48" s="37">
        <f t="shared" ref="H48:H52" si="11">I48+J48+K48+L48+M48+N48+O48</f>
        <v>0</v>
      </c>
      <c r="I48" s="6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61"/>
    </row>
    <row r="49" spans="1:16" ht="33" customHeight="1" x14ac:dyDescent="0.25">
      <c r="A49" s="67"/>
      <c r="B49" s="61"/>
      <c r="C49" s="67"/>
      <c r="D49" s="46"/>
      <c r="E49" s="61"/>
      <c r="F49" s="46"/>
      <c r="G49" s="20" t="s">
        <v>19</v>
      </c>
      <c r="H49" s="37">
        <f t="shared" si="11"/>
        <v>0</v>
      </c>
      <c r="I49" s="6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61"/>
    </row>
    <row r="50" spans="1:16" ht="66.75" customHeight="1" x14ac:dyDescent="0.25">
      <c r="A50" s="67"/>
      <c r="B50" s="61"/>
      <c r="C50" s="67"/>
      <c r="D50" s="46"/>
      <c r="E50" s="61"/>
      <c r="F50" s="46"/>
      <c r="G50" s="11" t="s">
        <v>25</v>
      </c>
      <c r="H50" s="37">
        <f t="shared" si="11"/>
        <v>0</v>
      </c>
      <c r="I50" s="10">
        <v>0</v>
      </c>
      <c r="J50" s="39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61"/>
    </row>
    <row r="51" spans="1:16" ht="23.25" customHeight="1" x14ac:dyDescent="0.25">
      <c r="A51" s="67"/>
      <c r="B51" s="61"/>
      <c r="C51" s="67"/>
      <c r="D51" s="46"/>
      <c r="E51" s="61"/>
      <c r="F51" s="46"/>
      <c r="G51" s="5" t="s">
        <v>27</v>
      </c>
      <c r="H51" s="37">
        <f t="shared" si="11"/>
        <v>0</v>
      </c>
      <c r="I51" s="6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61"/>
    </row>
    <row r="52" spans="1:16" ht="24.75" customHeight="1" x14ac:dyDescent="0.25">
      <c r="A52" s="68"/>
      <c r="B52" s="62"/>
      <c r="C52" s="68"/>
      <c r="D52" s="47"/>
      <c r="E52" s="62"/>
      <c r="F52" s="47"/>
      <c r="G52" s="11" t="s">
        <v>26</v>
      </c>
      <c r="H52" s="37">
        <f t="shared" si="11"/>
        <v>25313.547999999999</v>
      </c>
      <c r="I52" s="6">
        <v>0</v>
      </c>
      <c r="J52" s="37">
        <v>0</v>
      </c>
      <c r="K52" s="37">
        <v>0</v>
      </c>
      <c r="L52" s="37">
        <v>0</v>
      </c>
      <c r="M52" s="37">
        <v>0</v>
      </c>
      <c r="N52" s="37">
        <v>25313.547999999999</v>
      </c>
      <c r="O52" s="37">
        <v>0</v>
      </c>
      <c r="P52" s="62"/>
    </row>
    <row r="53" spans="1:16" s="29" customFormat="1" ht="27.75" customHeight="1" x14ac:dyDescent="0.2">
      <c r="A53" s="66">
        <v>7</v>
      </c>
      <c r="B53" s="60" t="s">
        <v>37</v>
      </c>
      <c r="C53" s="66" t="s">
        <v>30</v>
      </c>
      <c r="D53" s="45"/>
      <c r="E53" s="60" t="s">
        <v>47</v>
      </c>
      <c r="F53" s="45" t="s">
        <v>15</v>
      </c>
      <c r="G53" s="32" t="s">
        <v>14</v>
      </c>
      <c r="H53" s="36">
        <f>H54+H55+H56+H57+H58+H59</f>
        <v>2752.4996599999999</v>
      </c>
      <c r="I53" s="28">
        <f t="shared" ref="I53:O53" si="12">I54+I55+I56+I57+I58+I59</f>
        <v>2752.4996599999999</v>
      </c>
      <c r="J53" s="36">
        <f t="shared" si="12"/>
        <v>0</v>
      </c>
      <c r="K53" s="36">
        <f t="shared" si="12"/>
        <v>0</v>
      </c>
      <c r="L53" s="36">
        <f t="shared" si="12"/>
        <v>0</v>
      </c>
      <c r="M53" s="36">
        <f t="shared" si="12"/>
        <v>0</v>
      </c>
      <c r="N53" s="36">
        <f t="shared" si="12"/>
        <v>0</v>
      </c>
      <c r="O53" s="36">
        <f t="shared" si="12"/>
        <v>0</v>
      </c>
      <c r="P53" s="60" t="s">
        <v>32</v>
      </c>
    </row>
    <row r="54" spans="1:16" ht="31.5" customHeight="1" x14ac:dyDescent="0.25">
      <c r="A54" s="67"/>
      <c r="B54" s="61"/>
      <c r="C54" s="67"/>
      <c r="D54" s="46"/>
      <c r="E54" s="61"/>
      <c r="F54" s="46"/>
      <c r="G54" s="20" t="s">
        <v>23</v>
      </c>
      <c r="H54" s="37">
        <f>I54+J54+K54+L54+M54+N54+O54</f>
        <v>0</v>
      </c>
      <c r="I54" s="6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61"/>
    </row>
    <row r="55" spans="1:16" ht="30" x14ac:dyDescent="0.25">
      <c r="A55" s="67"/>
      <c r="B55" s="61"/>
      <c r="C55" s="67"/>
      <c r="D55" s="46"/>
      <c r="E55" s="61"/>
      <c r="F55" s="46"/>
      <c r="G55" s="20" t="s">
        <v>24</v>
      </c>
      <c r="H55" s="37">
        <f t="shared" ref="H55:H59" si="13">I55+J55+K55+L55+M55+N55+O55</f>
        <v>0</v>
      </c>
      <c r="I55" s="6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61"/>
    </row>
    <row r="56" spans="1:16" ht="27.75" customHeight="1" x14ac:dyDescent="0.25">
      <c r="A56" s="67"/>
      <c r="B56" s="61"/>
      <c r="C56" s="67"/>
      <c r="D56" s="46"/>
      <c r="E56" s="61"/>
      <c r="F56" s="46"/>
      <c r="G56" s="20" t="s">
        <v>19</v>
      </c>
      <c r="H56" s="37">
        <f t="shared" si="13"/>
        <v>2752.4996599999999</v>
      </c>
      <c r="I56" s="6">
        <f>2039.81+1110.23-306.23932-5.397-85.90402</f>
        <v>2752.4996599999999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61"/>
    </row>
    <row r="57" spans="1:16" ht="60" x14ac:dyDescent="0.25">
      <c r="A57" s="67"/>
      <c r="B57" s="61"/>
      <c r="C57" s="67"/>
      <c r="D57" s="46"/>
      <c r="E57" s="61"/>
      <c r="F57" s="46"/>
      <c r="G57" s="11" t="s">
        <v>25</v>
      </c>
      <c r="H57" s="37">
        <f t="shared" si="13"/>
        <v>0</v>
      </c>
      <c r="I57" s="10">
        <v>0</v>
      </c>
      <c r="J57" s="39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61"/>
    </row>
    <row r="58" spans="1:16" ht="29.25" customHeight="1" x14ac:dyDescent="0.25">
      <c r="A58" s="67"/>
      <c r="B58" s="61"/>
      <c r="C58" s="67"/>
      <c r="D58" s="46"/>
      <c r="E58" s="61"/>
      <c r="F58" s="46"/>
      <c r="G58" s="5" t="s">
        <v>27</v>
      </c>
      <c r="H58" s="37">
        <f t="shared" si="13"/>
        <v>0</v>
      </c>
      <c r="I58" s="6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61"/>
    </row>
    <row r="59" spans="1:16" ht="31.5" customHeight="1" x14ac:dyDescent="0.25">
      <c r="A59" s="68"/>
      <c r="B59" s="62"/>
      <c r="C59" s="68"/>
      <c r="D59" s="47"/>
      <c r="E59" s="62"/>
      <c r="F59" s="47"/>
      <c r="G59" s="11" t="s">
        <v>26</v>
      </c>
      <c r="H59" s="37">
        <f t="shared" si="13"/>
        <v>0</v>
      </c>
      <c r="I59" s="6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62"/>
    </row>
    <row r="60" spans="1:16" s="29" customFormat="1" ht="30" customHeight="1" x14ac:dyDescent="0.2">
      <c r="A60" s="66">
        <v>8</v>
      </c>
      <c r="B60" s="60" t="s">
        <v>68</v>
      </c>
      <c r="C60" s="66" t="s">
        <v>7</v>
      </c>
      <c r="D60" s="45" t="s">
        <v>33</v>
      </c>
      <c r="E60" s="60" t="s">
        <v>47</v>
      </c>
      <c r="F60" s="45" t="s">
        <v>29</v>
      </c>
      <c r="G60" s="32" t="s">
        <v>14</v>
      </c>
      <c r="H60" s="36">
        <f>H61+H62+H63+H64+H65+H66</f>
        <v>11296.172400000001</v>
      </c>
      <c r="I60" s="28">
        <f t="shared" ref="I60:O60" si="14">I61+I62+I63+I64+I65+I66</f>
        <v>11296.172400000001</v>
      </c>
      <c r="J60" s="36">
        <f t="shared" si="14"/>
        <v>0</v>
      </c>
      <c r="K60" s="36">
        <f t="shared" si="14"/>
        <v>0</v>
      </c>
      <c r="L60" s="36">
        <f t="shared" si="14"/>
        <v>0</v>
      </c>
      <c r="M60" s="36">
        <f t="shared" si="14"/>
        <v>0</v>
      </c>
      <c r="N60" s="36">
        <f t="shared" si="14"/>
        <v>0</v>
      </c>
      <c r="O60" s="36">
        <f t="shared" si="14"/>
        <v>0</v>
      </c>
      <c r="P60" s="60" t="s">
        <v>34</v>
      </c>
    </row>
    <row r="61" spans="1:16" ht="30" x14ac:dyDescent="0.25">
      <c r="A61" s="67"/>
      <c r="B61" s="61"/>
      <c r="C61" s="67"/>
      <c r="D61" s="46"/>
      <c r="E61" s="61"/>
      <c r="F61" s="46"/>
      <c r="G61" s="20" t="s">
        <v>23</v>
      </c>
      <c r="H61" s="37">
        <f>I61+J61+K61+L61+M61+N61+O61</f>
        <v>0</v>
      </c>
      <c r="I61" s="6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61"/>
    </row>
    <row r="62" spans="1:16" ht="30" x14ac:dyDescent="0.25">
      <c r="A62" s="67"/>
      <c r="B62" s="61"/>
      <c r="C62" s="67"/>
      <c r="D62" s="46"/>
      <c r="E62" s="61"/>
      <c r="F62" s="46"/>
      <c r="G62" s="20" t="s">
        <v>24</v>
      </c>
      <c r="H62" s="37">
        <f t="shared" ref="H62:H66" si="15">I62+J62+K62+L62+M62+N62+O62</f>
        <v>0</v>
      </c>
      <c r="I62" s="6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61"/>
    </row>
    <row r="63" spans="1:16" x14ac:dyDescent="0.25">
      <c r="A63" s="67"/>
      <c r="B63" s="61"/>
      <c r="C63" s="67"/>
      <c r="D63" s="46"/>
      <c r="E63" s="61"/>
      <c r="F63" s="46"/>
      <c r="G63" s="20" t="s">
        <v>19</v>
      </c>
      <c r="H63" s="37">
        <f t="shared" si="15"/>
        <v>11296.172400000001</v>
      </c>
      <c r="I63" s="6">
        <f>10475.75+851.815-31.3926</f>
        <v>11296.172400000001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61"/>
    </row>
    <row r="64" spans="1:16" ht="60" x14ac:dyDescent="0.25">
      <c r="A64" s="67"/>
      <c r="B64" s="61"/>
      <c r="C64" s="67"/>
      <c r="D64" s="46"/>
      <c r="E64" s="61"/>
      <c r="F64" s="46"/>
      <c r="G64" s="11" t="s">
        <v>25</v>
      </c>
      <c r="H64" s="37">
        <f t="shared" si="15"/>
        <v>0</v>
      </c>
      <c r="I64" s="10">
        <v>0</v>
      </c>
      <c r="J64" s="39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61"/>
    </row>
    <row r="65" spans="1:16" ht="25.5" customHeight="1" x14ac:dyDescent="0.25">
      <c r="A65" s="67"/>
      <c r="B65" s="61"/>
      <c r="C65" s="67"/>
      <c r="D65" s="46"/>
      <c r="E65" s="61"/>
      <c r="F65" s="46"/>
      <c r="G65" s="5" t="s">
        <v>27</v>
      </c>
      <c r="H65" s="37">
        <f t="shared" si="15"/>
        <v>0</v>
      </c>
      <c r="I65" s="6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61"/>
    </row>
    <row r="66" spans="1:16" ht="36" customHeight="1" x14ac:dyDescent="0.25">
      <c r="A66" s="68"/>
      <c r="B66" s="62"/>
      <c r="C66" s="68"/>
      <c r="D66" s="47"/>
      <c r="E66" s="62"/>
      <c r="F66" s="47"/>
      <c r="G66" s="11" t="s">
        <v>26</v>
      </c>
      <c r="H66" s="37">
        <f t="shared" si="15"/>
        <v>0</v>
      </c>
      <c r="I66" s="6">
        <f>3000-3000</f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62"/>
    </row>
    <row r="67" spans="1:16" s="29" customFormat="1" ht="15" customHeight="1" x14ac:dyDescent="0.2">
      <c r="A67" s="63">
        <v>9</v>
      </c>
      <c r="B67" s="60" t="s">
        <v>65</v>
      </c>
      <c r="C67" s="45" t="s">
        <v>40</v>
      </c>
      <c r="D67" s="45"/>
      <c r="E67" s="60" t="s">
        <v>52</v>
      </c>
      <c r="F67" s="45" t="s">
        <v>69</v>
      </c>
      <c r="G67" s="32" t="s">
        <v>14</v>
      </c>
      <c r="H67" s="36">
        <f>H68+H69+H70+H71+H72+H73</f>
        <v>369293</v>
      </c>
      <c r="I67" s="28">
        <f t="shared" ref="I67:O67" si="16">I68+I69+I70+I71+I72+I73</f>
        <v>0</v>
      </c>
      <c r="J67" s="36">
        <f t="shared" si="16"/>
        <v>293</v>
      </c>
      <c r="K67" s="36">
        <f t="shared" si="16"/>
        <v>24000</v>
      </c>
      <c r="L67" s="36">
        <f t="shared" si="16"/>
        <v>300000</v>
      </c>
      <c r="M67" s="36">
        <f t="shared" si="16"/>
        <v>15000</v>
      </c>
      <c r="N67" s="36">
        <f t="shared" si="16"/>
        <v>15000</v>
      </c>
      <c r="O67" s="36">
        <f t="shared" si="16"/>
        <v>15000</v>
      </c>
      <c r="P67" s="60" t="s">
        <v>59</v>
      </c>
    </row>
    <row r="68" spans="1:16" ht="30" x14ac:dyDescent="0.25">
      <c r="A68" s="64"/>
      <c r="B68" s="61"/>
      <c r="C68" s="46"/>
      <c r="D68" s="46"/>
      <c r="E68" s="61"/>
      <c r="F68" s="46"/>
      <c r="G68" s="20" t="s">
        <v>23</v>
      </c>
      <c r="H68" s="37">
        <f>I68+J68+K68+L68+M68+N68+O68</f>
        <v>0</v>
      </c>
      <c r="I68" s="6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61"/>
    </row>
    <row r="69" spans="1:16" ht="30" x14ac:dyDescent="0.25">
      <c r="A69" s="64"/>
      <c r="B69" s="61"/>
      <c r="C69" s="46"/>
      <c r="D69" s="46"/>
      <c r="E69" s="61"/>
      <c r="F69" s="46"/>
      <c r="G69" s="20" t="s">
        <v>24</v>
      </c>
      <c r="H69" s="37">
        <f t="shared" ref="H69:H73" si="17">I69+J69+K69+L69+M69+N69+O69</f>
        <v>0</v>
      </c>
      <c r="I69" s="6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61"/>
    </row>
    <row r="70" spans="1:16" x14ac:dyDescent="0.25">
      <c r="A70" s="64"/>
      <c r="B70" s="61"/>
      <c r="C70" s="46"/>
      <c r="D70" s="46"/>
      <c r="E70" s="61"/>
      <c r="F70" s="46"/>
      <c r="G70" s="20" t="s">
        <v>19</v>
      </c>
      <c r="H70" s="37">
        <f t="shared" si="17"/>
        <v>2293</v>
      </c>
      <c r="I70" s="6"/>
      <c r="J70" s="37">
        <v>293</v>
      </c>
      <c r="K70" s="37">
        <v>2000</v>
      </c>
      <c r="L70" s="37">
        <v>0</v>
      </c>
      <c r="M70" s="37">
        <v>0</v>
      </c>
      <c r="N70" s="37">
        <v>0</v>
      </c>
      <c r="O70" s="37">
        <v>0</v>
      </c>
      <c r="P70" s="61"/>
    </row>
    <row r="71" spans="1:16" ht="60" x14ac:dyDescent="0.25">
      <c r="A71" s="64"/>
      <c r="B71" s="61"/>
      <c r="C71" s="46"/>
      <c r="D71" s="46"/>
      <c r="E71" s="61"/>
      <c r="F71" s="46"/>
      <c r="G71" s="11" t="s">
        <v>25</v>
      </c>
      <c r="H71" s="37">
        <f t="shared" si="17"/>
        <v>0</v>
      </c>
      <c r="I71" s="10">
        <v>0</v>
      </c>
      <c r="J71" s="39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61"/>
    </row>
    <row r="72" spans="1:16" x14ac:dyDescent="0.25">
      <c r="A72" s="64"/>
      <c r="B72" s="61"/>
      <c r="C72" s="46"/>
      <c r="D72" s="46"/>
      <c r="E72" s="61"/>
      <c r="F72" s="46"/>
      <c r="G72" s="5" t="s">
        <v>27</v>
      </c>
      <c r="H72" s="37">
        <f t="shared" si="17"/>
        <v>0</v>
      </c>
      <c r="I72" s="6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61"/>
    </row>
    <row r="73" spans="1:16" x14ac:dyDescent="0.25">
      <c r="A73" s="65"/>
      <c r="B73" s="62"/>
      <c r="C73" s="47"/>
      <c r="D73" s="47"/>
      <c r="E73" s="62"/>
      <c r="F73" s="47"/>
      <c r="G73" s="11" t="s">
        <v>26</v>
      </c>
      <c r="H73" s="37">
        <f t="shared" si="17"/>
        <v>367000</v>
      </c>
      <c r="I73" s="6">
        <f>3000+23600-26600</f>
        <v>0</v>
      </c>
      <c r="J73" s="37">
        <v>0</v>
      </c>
      <c r="K73" s="37">
        <f>20000+2000</f>
        <v>22000</v>
      </c>
      <c r="L73" s="37">
        <v>300000</v>
      </c>
      <c r="M73" s="37">
        <v>15000</v>
      </c>
      <c r="N73" s="37">
        <v>15000</v>
      </c>
      <c r="O73" s="37">
        <v>15000</v>
      </c>
      <c r="P73" s="62"/>
    </row>
    <row r="74" spans="1:16" s="29" customFormat="1" ht="15" customHeight="1" x14ac:dyDescent="0.2">
      <c r="A74" s="45">
        <v>10</v>
      </c>
      <c r="B74" s="60" t="s">
        <v>64</v>
      </c>
      <c r="C74" s="66" t="s">
        <v>40</v>
      </c>
      <c r="D74" s="45"/>
      <c r="E74" s="60" t="s">
        <v>63</v>
      </c>
      <c r="F74" s="45" t="s">
        <v>41</v>
      </c>
      <c r="G74" s="32" t="s">
        <v>14</v>
      </c>
      <c r="H74" s="36">
        <f>H75+H76+H77+H78+H79+H80</f>
        <v>186468.67600000001</v>
      </c>
      <c r="I74" s="28">
        <f>I75+I76+I77+I78+I79+I80</f>
        <v>3234.6759999999999</v>
      </c>
      <c r="J74" s="36">
        <f t="shared" ref="J74:O74" si="18">J75+J76+J77+J78+J79+J80</f>
        <v>3234</v>
      </c>
      <c r="K74" s="36">
        <f t="shared" si="18"/>
        <v>0</v>
      </c>
      <c r="L74" s="36">
        <f t="shared" si="18"/>
        <v>180000</v>
      </c>
      <c r="M74" s="36">
        <f t="shared" si="18"/>
        <v>0</v>
      </c>
      <c r="N74" s="36">
        <f t="shared" si="18"/>
        <v>0</v>
      </c>
      <c r="O74" s="36">
        <f t="shared" si="18"/>
        <v>0</v>
      </c>
      <c r="P74" s="60" t="s">
        <v>58</v>
      </c>
    </row>
    <row r="75" spans="1:16" ht="30" x14ac:dyDescent="0.25">
      <c r="A75" s="46"/>
      <c r="B75" s="61"/>
      <c r="C75" s="67"/>
      <c r="D75" s="46"/>
      <c r="E75" s="61"/>
      <c r="F75" s="46"/>
      <c r="G75" s="20" t="s">
        <v>23</v>
      </c>
      <c r="H75" s="37">
        <f>I75+J75+K75+L75+M75+N75+O75</f>
        <v>0</v>
      </c>
      <c r="I75" s="6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61"/>
    </row>
    <row r="76" spans="1:16" ht="30" x14ac:dyDescent="0.25">
      <c r="A76" s="46"/>
      <c r="B76" s="61"/>
      <c r="C76" s="67"/>
      <c r="D76" s="46"/>
      <c r="E76" s="61"/>
      <c r="F76" s="46"/>
      <c r="G76" s="20" t="s">
        <v>24</v>
      </c>
      <c r="H76" s="37">
        <f t="shared" ref="H76:H80" si="19">I76+J76+K76+L76+M76+N76+O76</f>
        <v>0</v>
      </c>
      <c r="I76" s="6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61"/>
    </row>
    <row r="77" spans="1:16" x14ac:dyDescent="0.25">
      <c r="A77" s="46"/>
      <c r="B77" s="61"/>
      <c r="C77" s="67"/>
      <c r="D77" s="46"/>
      <c r="E77" s="61"/>
      <c r="F77" s="46"/>
      <c r="G77" s="20" t="s">
        <v>19</v>
      </c>
      <c r="H77" s="37">
        <f t="shared" si="19"/>
        <v>6468.6759999999995</v>
      </c>
      <c r="I77" s="6">
        <v>3234.6759999999999</v>
      </c>
      <c r="J77" s="37">
        <v>3234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61"/>
    </row>
    <row r="78" spans="1:16" ht="60" x14ac:dyDescent="0.25">
      <c r="A78" s="46"/>
      <c r="B78" s="61"/>
      <c r="C78" s="67"/>
      <c r="D78" s="46"/>
      <c r="E78" s="61"/>
      <c r="F78" s="46"/>
      <c r="G78" s="11" t="s">
        <v>25</v>
      </c>
      <c r="H78" s="37">
        <f t="shared" si="19"/>
        <v>0</v>
      </c>
      <c r="I78" s="6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61"/>
    </row>
    <row r="79" spans="1:16" x14ac:dyDescent="0.25">
      <c r="A79" s="46"/>
      <c r="B79" s="61"/>
      <c r="C79" s="67"/>
      <c r="D79" s="46"/>
      <c r="E79" s="61"/>
      <c r="F79" s="46"/>
      <c r="G79" s="5" t="s">
        <v>27</v>
      </c>
      <c r="H79" s="37">
        <f t="shared" si="19"/>
        <v>0</v>
      </c>
      <c r="I79" s="6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61"/>
    </row>
    <row r="80" spans="1:16" x14ac:dyDescent="0.25">
      <c r="A80" s="47"/>
      <c r="B80" s="62"/>
      <c r="C80" s="68"/>
      <c r="D80" s="47"/>
      <c r="E80" s="62"/>
      <c r="F80" s="47"/>
      <c r="G80" s="11" t="s">
        <v>26</v>
      </c>
      <c r="H80" s="37">
        <f t="shared" si="19"/>
        <v>180000</v>
      </c>
      <c r="I80" s="6">
        <f>5300-5300</f>
        <v>0</v>
      </c>
      <c r="J80" s="37">
        <v>0</v>
      </c>
      <c r="K80" s="37">
        <v>0</v>
      </c>
      <c r="L80" s="37">
        <v>180000</v>
      </c>
      <c r="M80" s="37">
        <v>0</v>
      </c>
      <c r="N80" s="37">
        <v>0</v>
      </c>
      <c r="O80" s="37">
        <v>0</v>
      </c>
      <c r="P80" s="62"/>
    </row>
    <row r="81" spans="1:16" s="29" customFormat="1" ht="15" customHeight="1" x14ac:dyDescent="0.2">
      <c r="A81" s="45">
        <v>11</v>
      </c>
      <c r="B81" s="60" t="s">
        <v>49</v>
      </c>
      <c r="C81" s="45"/>
      <c r="D81" s="45"/>
      <c r="E81" s="60" t="s">
        <v>50</v>
      </c>
      <c r="F81" s="45" t="s">
        <v>48</v>
      </c>
      <c r="G81" s="30" t="s">
        <v>14</v>
      </c>
      <c r="H81" s="36">
        <f>H82+H83+H84+H85+H86+H87</f>
        <v>100</v>
      </c>
      <c r="I81" s="31">
        <f>I82+I83+I84+I85+I86+I87</f>
        <v>0</v>
      </c>
      <c r="J81" s="34">
        <f t="shared" ref="J81:O81" si="20">J82+J83+J84+J85+J86+J87</f>
        <v>0</v>
      </c>
      <c r="K81" s="34">
        <f t="shared" si="20"/>
        <v>0</v>
      </c>
      <c r="L81" s="34">
        <f t="shared" si="20"/>
        <v>0</v>
      </c>
      <c r="M81" s="34">
        <f t="shared" si="20"/>
        <v>0</v>
      </c>
      <c r="N81" s="34">
        <f t="shared" si="20"/>
        <v>100</v>
      </c>
      <c r="O81" s="34">
        <f t="shared" si="20"/>
        <v>0</v>
      </c>
      <c r="P81" s="60" t="s">
        <v>58</v>
      </c>
    </row>
    <row r="82" spans="1:16" ht="21" customHeight="1" x14ac:dyDescent="0.25">
      <c r="A82" s="46"/>
      <c r="B82" s="61"/>
      <c r="C82" s="46"/>
      <c r="D82" s="46"/>
      <c r="E82" s="61"/>
      <c r="F82" s="46"/>
      <c r="G82" s="17" t="s">
        <v>23</v>
      </c>
      <c r="H82" s="37">
        <f>I82+J82+K82+L82+M82+N82+O82</f>
        <v>0</v>
      </c>
      <c r="I82" s="4">
        <v>0</v>
      </c>
      <c r="J82" s="35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61"/>
    </row>
    <row r="83" spans="1:16" ht="30" x14ac:dyDescent="0.25">
      <c r="A83" s="46"/>
      <c r="B83" s="61"/>
      <c r="C83" s="46"/>
      <c r="D83" s="46"/>
      <c r="E83" s="61"/>
      <c r="F83" s="46"/>
      <c r="G83" s="17" t="s">
        <v>24</v>
      </c>
      <c r="H83" s="37">
        <f t="shared" ref="H83:H87" si="21">I83+J83+K83+L83+M83+N83+O83</f>
        <v>0</v>
      </c>
      <c r="I83" s="4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61"/>
    </row>
    <row r="84" spans="1:16" x14ac:dyDescent="0.25">
      <c r="A84" s="46"/>
      <c r="B84" s="61"/>
      <c r="C84" s="46"/>
      <c r="D84" s="46"/>
      <c r="E84" s="61"/>
      <c r="F84" s="46"/>
      <c r="G84" s="17" t="s">
        <v>19</v>
      </c>
      <c r="H84" s="37">
        <f t="shared" si="21"/>
        <v>0</v>
      </c>
      <c r="I84" s="4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61"/>
    </row>
    <row r="85" spans="1:16" ht="60" x14ac:dyDescent="0.25">
      <c r="A85" s="46"/>
      <c r="B85" s="61"/>
      <c r="C85" s="46"/>
      <c r="D85" s="46"/>
      <c r="E85" s="61"/>
      <c r="F85" s="46"/>
      <c r="G85" s="17" t="s">
        <v>25</v>
      </c>
      <c r="H85" s="37">
        <f t="shared" si="21"/>
        <v>0</v>
      </c>
      <c r="I85" s="4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61"/>
    </row>
    <row r="86" spans="1:16" x14ac:dyDescent="0.25">
      <c r="A86" s="46"/>
      <c r="B86" s="61"/>
      <c r="C86" s="46"/>
      <c r="D86" s="46"/>
      <c r="E86" s="61"/>
      <c r="F86" s="46"/>
      <c r="G86" s="5" t="s">
        <v>27</v>
      </c>
      <c r="H86" s="37">
        <f t="shared" si="21"/>
        <v>0</v>
      </c>
      <c r="I86" s="4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61"/>
    </row>
    <row r="87" spans="1:16" ht="12.75" customHeight="1" x14ac:dyDescent="0.25">
      <c r="A87" s="47"/>
      <c r="B87" s="62"/>
      <c r="C87" s="47"/>
      <c r="D87" s="47"/>
      <c r="E87" s="62"/>
      <c r="F87" s="47"/>
      <c r="G87" s="5" t="s">
        <v>26</v>
      </c>
      <c r="H87" s="37">
        <f t="shared" si="21"/>
        <v>100</v>
      </c>
      <c r="I87" s="4">
        <v>0</v>
      </c>
      <c r="J87" s="35"/>
      <c r="K87" s="35">
        <v>0</v>
      </c>
      <c r="L87" s="35">
        <v>0</v>
      </c>
      <c r="M87" s="35">
        <v>0</v>
      </c>
      <c r="N87" s="35">
        <v>100</v>
      </c>
      <c r="O87" s="35">
        <v>0</v>
      </c>
      <c r="P87" s="62"/>
    </row>
    <row r="88" spans="1:16" s="29" customFormat="1" ht="15.75" customHeight="1" x14ac:dyDescent="0.2">
      <c r="A88" s="45">
        <v>12</v>
      </c>
      <c r="B88" s="60" t="s">
        <v>67</v>
      </c>
      <c r="C88" s="45" t="s">
        <v>7</v>
      </c>
      <c r="D88" s="45" t="s">
        <v>66</v>
      </c>
      <c r="E88" s="60" t="s">
        <v>70</v>
      </c>
      <c r="F88" s="45" t="s">
        <v>48</v>
      </c>
      <c r="G88" s="30" t="s">
        <v>14</v>
      </c>
      <c r="H88" s="36">
        <f>H89+H90+H91+H92+H93+H94</f>
        <v>26067.775540000002</v>
      </c>
      <c r="I88" s="31">
        <f>I89+I90+I91+I92+I93+I94</f>
        <v>0</v>
      </c>
      <c r="J88" s="34">
        <f>J89+J90+J91+J92+J93+J94</f>
        <v>1067.7755400000024</v>
      </c>
      <c r="K88" s="34">
        <f t="shared" ref="K88:O88" si="22">K89+K90+K91+K92+K93+K94</f>
        <v>25000</v>
      </c>
      <c r="L88" s="34">
        <f t="shared" si="22"/>
        <v>0</v>
      </c>
      <c r="M88" s="34">
        <f t="shared" si="22"/>
        <v>0</v>
      </c>
      <c r="N88" s="34">
        <f t="shared" si="22"/>
        <v>0</v>
      </c>
      <c r="O88" s="34">
        <f t="shared" si="22"/>
        <v>0</v>
      </c>
      <c r="P88" s="60" t="s">
        <v>34</v>
      </c>
    </row>
    <row r="89" spans="1:16" ht="25.5" customHeight="1" x14ac:dyDescent="0.25">
      <c r="A89" s="46"/>
      <c r="B89" s="61"/>
      <c r="C89" s="46"/>
      <c r="D89" s="46"/>
      <c r="E89" s="61"/>
      <c r="F89" s="46"/>
      <c r="G89" s="17" t="s">
        <v>23</v>
      </c>
      <c r="H89" s="37">
        <f>I89+J89+K89+L89+M89+N89+O89</f>
        <v>0</v>
      </c>
      <c r="I89" s="4">
        <v>0</v>
      </c>
      <c r="J89" s="35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61"/>
    </row>
    <row r="90" spans="1:16" ht="30" customHeight="1" x14ac:dyDescent="0.25">
      <c r="A90" s="46"/>
      <c r="B90" s="61"/>
      <c r="C90" s="46"/>
      <c r="D90" s="46"/>
      <c r="E90" s="61"/>
      <c r="F90" s="46"/>
      <c r="G90" s="17" t="s">
        <v>24</v>
      </c>
      <c r="H90" s="37">
        <f t="shared" ref="H90:H94" si="23">I90+J90+K90+L90+M90+N90+O90</f>
        <v>0</v>
      </c>
      <c r="I90" s="4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61"/>
    </row>
    <row r="91" spans="1:16" ht="36" customHeight="1" x14ac:dyDescent="0.25">
      <c r="A91" s="46"/>
      <c r="B91" s="61"/>
      <c r="C91" s="46"/>
      <c r="D91" s="46"/>
      <c r="E91" s="61"/>
      <c r="F91" s="46"/>
      <c r="G91" s="17" t="s">
        <v>19</v>
      </c>
      <c r="H91" s="37">
        <f>I91+J91+K91+L91+M91+N91+O91</f>
        <v>1067.7755400000024</v>
      </c>
      <c r="I91" s="4">
        <v>0</v>
      </c>
      <c r="J91" s="35">
        <f>1700+18300-2084.14696-13090.63083-501.86112-3255.58555</f>
        <v>1067.7755400000024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61"/>
    </row>
    <row r="92" spans="1:16" ht="60" x14ac:dyDescent="0.25">
      <c r="A92" s="46"/>
      <c r="B92" s="61"/>
      <c r="C92" s="46"/>
      <c r="D92" s="46"/>
      <c r="E92" s="61"/>
      <c r="F92" s="46"/>
      <c r="G92" s="17" t="s">
        <v>25</v>
      </c>
      <c r="H92" s="37">
        <f t="shared" si="23"/>
        <v>0</v>
      </c>
      <c r="I92" s="4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61"/>
    </row>
    <row r="93" spans="1:16" x14ac:dyDescent="0.25">
      <c r="A93" s="46"/>
      <c r="B93" s="61"/>
      <c r="C93" s="46"/>
      <c r="D93" s="46"/>
      <c r="E93" s="61"/>
      <c r="F93" s="46"/>
      <c r="G93" s="5" t="s">
        <v>27</v>
      </c>
      <c r="H93" s="37">
        <f t="shared" si="23"/>
        <v>0</v>
      </c>
      <c r="I93" s="4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61"/>
    </row>
    <row r="94" spans="1:16" ht="30.75" customHeight="1" x14ac:dyDescent="0.25">
      <c r="A94" s="47"/>
      <c r="B94" s="62"/>
      <c r="C94" s="47"/>
      <c r="D94" s="47"/>
      <c r="E94" s="62"/>
      <c r="F94" s="47"/>
      <c r="G94" s="5" t="s">
        <v>26</v>
      </c>
      <c r="H94" s="37">
        <f t="shared" si="23"/>
        <v>25000</v>
      </c>
      <c r="I94" s="4">
        <v>0</v>
      </c>
      <c r="J94" s="35"/>
      <c r="K94" s="35">
        <v>25000</v>
      </c>
      <c r="L94" s="35">
        <v>0</v>
      </c>
      <c r="M94" s="35">
        <v>0</v>
      </c>
      <c r="N94" s="35">
        <v>0</v>
      </c>
      <c r="O94" s="35">
        <v>0</v>
      </c>
      <c r="P94" s="62"/>
    </row>
    <row r="95" spans="1:16" s="29" customFormat="1" ht="17.25" customHeight="1" x14ac:dyDescent="0.2">
      <c r="A95" s="41">
        <v>13</v>
      </c>
      <c r="B95" s="41" t="s">
        <v>71</v>
      </c>
      <c r="C95" s="41"/>
      <c r="D95" s="41"/>
      <c r="E95" s="41"/>
      <c r="F95" s="41" t="s">
        <v>69</v>
      </c>
      <c r="G95" s="30" t="s">
        <v>14</v>
      </c>
      <c r="H95" s="34">
        <f>H96+H97+H98+H99+H100+H101</f>
        <v>6670</v>
      </c>
      <c r="I95" s="31">
        <f>I96+I97+I98+I99+I100+I101</f>
        <v>0</v>
      </c>
      <c r="J95" s="34">
        <f t="shared" ref="J95:O95" si="24">J96+J97+J98+J99+J100+J101</f>
        <v>0</v>
      </c>
      <c r="K95" s="34">
        <f t="shared" si="24"/>
        <v>2070</v>
      </c>
      <c r="L95" s="34">
        <f t="shared" si="24"/>
        <v>2300</v>
      </c>
      <c r="M95" s="34">
        <f t="shared" si="24"/>
        <v>2300</v>
      </c>
      <c r="N95" s="34">
        <f t="shared" si="24"/>
        <v>2300</v>
      </c>
      <c r="O95" s="34">
        <f t="shared" si="24"/>
        <v>0</v>
      </c>
      <c r="P95" s="45" t="s">
        <v>59</v>
      </c>
    </row>
    <row r="96" spans="1:16" ht="27.75" customHeight="1" x14ac:dyDescent="0.25">
      <c r="A96" s="41"/>
      <c r="B96" s="41"/>
      <c r="C96" s="41"/>
      <c r="D96" s="41"/>
      <c r="E96" s="41"/>
      <c r="F96" s="41"/>
      <c r="G96" s="22" t="s">
        <v>23</v>
      </c>
      <c r="H96" s="37">
        <f>I96+J96+K96+L96+M96+O96</f>
        <v>0</v>
      </c>
      <c r="I96" s="4"/>
      <c r="J96" s="35"/>
      <c r="K96" s="35"/>
      <c r="L96" s="35"/>
      <c r="M96" s="35"/>
      <c r="N96" s="35"/>
      <c r="O96" s="35"/>
      <c r="P96" s="46"/>
    </row>
    <row r="97" spans="1:17" ht="30" customHeight="1" x14ac:dyDescent="0.25">
      <c r="A97" s="41"/>
      <c r="B97" s="41"/>
      <c r="C97" s="41"/>
      <c r="D97" s="41"/>
      <c r="E97" s="41"/>
      <c r="F97" s="41"/>
      <c r="G97" s="22" t="s">
        <v>24</v>
      </c>
      <c r="H97" s="37">
        <f t="shared" ref="H97:H101" si="25">I97+J97+K97+L97+M97+O97</f>
        <v>0</v>
      </c>
      <c r="I97" s="4"/>
      <c r="J97" s="35"/>
      <c r="K97" s="35"/>
      <c r="L97" s="35"/>
      <c r="M97" s="35"/>
      <c r="N97" s="35"/>
      <c r="O97" s="35"/>
      <c r="P97" s="46"/>
    </row>
    <row r="98" spans="1:17" ht="23.25" customHeight="1" x14ac:dyDescent="0.25">
      <c r="A98" s="41"/>
      <c r="B98" s="41"/>
      <c r="C98" s="41"/>
      <c r="D98" s="41"/>
      <c r="E98" s="41"/>
      <c r="F98" s="41"/>
      <c r="G98" s="22" t="s">
        <v>19</v>
      </c>
      <c r="H98" s="37">
        <f t="shared" si="25"/>
        <v>4370</v>
      </c>
      <c r="I98" s="4"/>
      <c r="J98" s="35"/>
      <c r="K98" s="35">
        <v>2070</v>
      </c>
      <c r="L98" s="35">
        <v>0</v>
      </c>
      <c r="M98" s="35">
        <v>2300</v>
      </c>
      <c r="N98" s="35">
        <v>2300</v>
      </c>
      <c r="O98" s="35"/>
      <c r="P98" s="46"/>
    </row>
    <row r="99" spans="1:17" ht="44.25" customHeight="1" x14ac:dyDescent="0.25">
      <c r="A99" s="41"/>
      <c r="B99" s="41"/>
      <c r="C99" s="41"/>
      <c r="D99" s="41"/>
      <c r="E99" s="41"/>
      <c r="F99" s="41"/>
      <c r="G99" s="22" t="s">
        <v>25</v>
      </c>
      <c r="H99" s="37">
        <f t="shared" si="25"/>
        <v>0</v>
      </c>
      <c r="I99" s="4"/>
      <c r="J99" s="35"/>
      <c r="K99" s="35"/>
      <c r="L99" s="35"/>
      <c r="M99" s="35"/>
      <c r="N99" s="35"/>
      <c r="O99" s="35"/>
      <c r="P99" s="46"/>
    </row>
    <row r="100" spans="1:17" ht="15" customHeight="1" x14ac:dyDescent="0.25">
      <c r="A100" s="41"/>
      <c r="B100" s="41"/>
      <c r="C100" s="41"/>
      <c r="D100" s="41"/>
      <c r="E100" s="41"/>
      <c r="F100" s="41"/>
      <c r="G100" s="5" t="s">
        <v>27</v>
      </c>
      <c r="H100" s="37">
        <f t="shared" si="25"/>
        <v>0</v>
      </c>
      <c r="I100" s="4"/>
      <c r="J100" s="35"/>
      <c r="K100" s="35"/>
      <c r="L100" s="35"/>
      <c r="M100" s="35"/>
      <c r="N100" s="35"/>
      <c r="O100" s="35"/>
      <c r="P100" s="46"/>
    </row>
    <row r="101" spans="1:17" ht="16.5" customHeight="1" x14ac:dyDescent="0.25">
      <c r="A101" s="41"/>
      <c r="B101" s="41"/>
      <c r="C101" s="41"/>
      <c r="D101" s="41"/>
      <c r="E101" s="41"/>
      <c r="F101" s="41"/>
      <c r="G101" s="5" t="s">
        <v>26</v>
      </c>
      <c r="H101" s="37">
        <f t="shared" si="25"/>
        <v>2300</v>
      </c>
      <c r="I101" s="4"/>
      <c r="J101" s="35"/>
      <c r="K101" s="35"/>
      <c r="L101" s="35">
        <v>2300</v>
      </c>
      <c r="M101" s="35"/>
      <c r="N101" s="35"/>
      <c r="O101" s="35"/>
      <c r="P101" s="47"/>
    </row>
    <row r="102" spans="1:17" s="29" customFormat="1" ht="16.5" customHeight="1" x14ac:dyDescent="0.2">
      <c r="A102" s="41">
        <v>14</v>
      </c>
      <c r="B102" s="41" t="s">
        <v>72</v>
      </c>
      <c r="C102" s="41" t="s">
        <v>7</v>
      </c>
      <c r="D102" s="41" t="s">
        <v>66</v>
      </c>
      <c r="E102" s="42" t="s">
        <v>73</v>
      </c>
      <c r="F102" s="45" t="s">
        <v>69</v>
      </c>
      <c r="G102" s="30" t="s">
        <v>14</v>
      </c>
      <c r="H102" s="36">
        <f>H103+H104+H105+H106+H108</f>
        <v>540</v>
      </c>
      <c r="I102" s="36">
        <f t="shared" ref="I102:O102" si="26">I103+I104+I105+I106+I108</f>
        <v>0</v>
      </c>
      <c r="J102" s="36">
        <f t="shared" si="26"/>
        <v>540</v>
      </c>
      <c r="K102" s="36">
        <f t="shared" si="26"/>
        <v>0</v>
      </c>
      <c r="L102" s="36">
        <f t="shared" si="26"/>
        <v>0</v>
      </c>
      <c r="M102" s="36">
        <f t="shared" si="26"/>
        <v>0</v>
      </c>
      <c r="N102" s="36">
        <f t="shared" si="26"/>
        <v>0</v>
      </c>
      <c r="O102" s="36">
        <f t="shared" si="26"/>
        <v>0</v>
      </c>
      <c r="P102" s="48"/>
    </row>
    <row r="103" spans="1:17" ht="33" customHeight="1" x14ac:dyDescent="0.25">
      <c r="A103" s="41"/>
      <c r="B103" s="41"/>
      <c r="C103" s="41"/>
      <c r="D103" s="41"/>
      <c r="E103" s="43"/>
      <c r="F103" s="46"/>
      <c r="G103" s="23" t="s">
        <v>23</v>
      </c>
      <c r="H103" s="37">
        <f>I103+J103+K103+L103+M103+N103+O103</f>
        <v>0</v>
      </c>
      <c r="I103" s="4"/>
      <c r="J103" s="35"/>
      <c r="K103" s="35"/>
      <c r="L103" s="35"/>
      <c r="M103" s="35"/>
      <c r="N103" s="35"/>
      <c r="O103" s="35"/>
      <c r="P103" s="49"/>
    </row>
    <row r="104" spans="1:17" ht="30.75" customHeight="1" x14ac:dyDescent="0.25">
      <c r="A104" s="41"/>
      <c r="B104" s="41"/>
      <c r="C104" s="41"/>
      <c r="D104" s="41"/>
      <c r="E104" s="43"/>
      <c r="F104" s="46"/>
      <c r="G104" s="23" t="s">
        <v>24</v>
      </c>
      <c r="H104" s="37">
        <f t="shared" ref="H104:H108" si="27">I104+J104+K104+L104+M104+N104+O104</f>
        <v>0</v>
      </c>
      <c r="I104" s="4"/>
      <c r="J104" s="35"/>
      <c r="K104" s="35"/>
      <c r="L104" s="35"/>
      <c r="M104" s="35"/>
      <c r="N104" s="35"/>
      <c r="O104" s="35"/>
      <c r="P104" s="49"/>
    </row>
    <row r="105" spans="1:17" ht="16.5" customHeight="1" x14ac:dyDescent="0.25">
      <c r="A105" s="41"/>
      <c r="B105" s="41"/>
      <c r="C105" s="41"/>
      <c r="D105" s="41"/>
      <c r="E105" s="43"/>
      <c r="F105" s="46"/>
      <c r="G105" s="23" t="s">
        <v>19</v>
      </c>
      <c r="H105" s="37">
        <f t="shared" si="27"/>
        <v>540</v>
      </c>
      <c r="I105" s="4"/>
      <c r="J105" s="35">
        <v>540</v>
      </c>
      <c r="K105" s="35"/>
      <c r="L105" s="35"/>
      <c r="M105" s="35"/>
      <c r="N105" s="35"/>
      <c r="O105" s="35"/>
      <c r="P105" s="49"/>
    </row>
    <row r="106" spans="1:17" ht="42.75" customHeight="1" x14ac:dyDescent="0.25">
      <c r="A106" s="41"/>
      <c r="B106" s="41"/>
      <c r="C106" s="41"/>
      <c r="D106" s="41"/>
      <c r="E106" s="43"/>
      <c r="F106" s="46"/>
      <c r="G106" s="23" t="s">
        <v>25</v>
      </c>
      <c r="H106" s="37">
        <f t="shared" si="27"/>
        <v>0</v>
      </c>
      <c r="I106" s="4"/>
      <c r="J106" s="35"/>
      <c r="K106" s="35"/>
      <c r="L106" s="35"/>
      <c r="M106" s="35"/>
      <c r="N106" s="35"/>
      <c r="O106" s="35"/>
      <c r="P106" s="49"/>
    </row>
    <row r="107" spans="1:17" ht="16.5" customHeight="1" x14ac:dyDescent="0.25">
      <c r="A107" s="41"/>
      <c r="B107" s="41"/>
      <c r="C107" s="41"/>
      <c r="D107" s="41"/>
      <c r="E107" s="43"/>
      <c r="F107" s="46"/>
      <c r="G107" s="5" t="s">
        <v>27</v>
      </c>
      <c r="H107" s="37">
        <f t="shared" si="27"/>
        <v>0</v>
      </c>
      <c r="I107" s="4"/>
      <c r="J107" s="35"/>
      <c r="K107" s="35"/>
      <c r="L107" s="35"/>
      <c r="M107" s="35"/>
      <c r="N107" s="35"/>
      <c r="O107" s="35"/>
      <c r="P107" s="49"/>
    </row>
    <row r="108" spans="1:17" ht="16.5" customHeight="1" x14ac:dyDescent="0.25">
      <c r="A108" s="41"/>
      <c r="B108" s="41"/>
      <c r="C108" s="41"/>
      <c r="D108" s="41"/>
      <c r="E108" s="44"/>
      <c r="F108" s="47"/>
      <c r="G108" s="5" t="s">
        <v>26</v>
      </c>
      <c r="H108" s="37">
        <f t="shared" si="27"/>
        <v>0</v>
      </c>
      <c r="I108" s="4"/>
      <c r="J108" s="35"/>
      <c r="K108" s="35"/>
      <c r="L108" s="35"/>
      <c r="M108" s="35"/>
      <c r="N108" s="35"/>
      <c r="O108" s="35"/>
      <c r="P108" s="50"/>
    </row>
    <row r="109" spans="1:17" s="29" customFormat="1" ht="23.25" customHeight="1" x14ac:dyDescent="0.2">
      <c r="A109" s="51"/>
      <c r="B109" s="52"/>
      <c r="C109" s="52"/>
      <c r="D109" s="52"/>
      <c r="E109" s="52"/>
      <c r="F109" s="53"/>
      <c r="G109" s="27" t="s">
        <v>14</v>
      </c>
      <c r="H109" s="36">
        <f>H110+H111+H112+H113+H114+H115</f>
        <v>797586.34407999995</v>
      </c>
      <c r="I109" s="28">
        <f>I110+I111+I112+I113+I114+I115</f>
        <v>43765.020540000012</v>
      </c>
      <c r="J109" s="36">
        <f>J110+J111+J112+J113+J114+J115</f>
        <v>5134.7755400000024</v>
      </c>
      <c r="K109" s="36">
        <f t="shared" ref="K109:O109" si="28">K110+K111+K112+K113+K114+K115</f>
        <v>51070</v>
      </c>
      <c r="L109" s="36">
        <f t="shared" si="28"/>
        <v>482300</v>
      </c>
      <c r="M109" s="36">
        <f t="shared" si="28"/>
        <v>48551.5</v>
      </c>
      <c r="N109" s="36">
        <f t="shared" si="28"/>
        <v>149465.04800000001</v>
      </c>
      <c r="O109" s="36">
        <f t="shared" si="28"/>
        <v>17300</v>
      </c>
      <c r="P109" s="69"/>
    </row>
    <row r="110" spans="1:17" ht="22.5" customHeight="1" x14ac:dyDescent="0.25">
      <c r="A110" s="54"/>
      <c r="B110" s="55"/>
      <c r="C110" s="55"/>
      <c r="D110" s="55"/>
      <c r="E110" s="55"/>
      <c r="F110" s="56"/>
      <c r="G110" s="20" t="s">
        <v>23</v>
      </c>
      <c r="H110" s="37">
        <f>I110+J110+K110+L110+M110+N110+O110</f>
        <v>0</v>
      </c>
      <c r="I110" s="6">
        <f>I12+I40+I47+I54+I61+I68+I75+I82+I33+I26+I19+I89</f>
        <v>0</v>
      </c>
      <c r="J110" s="37">
        <f t="shared" ref="J110:O110" si="29">J12+J40+J47+J54+J61+J68+J75+J82+J33+J26+J19+J89</f>
        <v>0</v>
      </c>
      <c r="K110" s="37">
        <f t="shared" si="29"/>
        <v>0</v>
      </c>
      <c r="L110" s="37">
        <f t="shared" si="29"/>
        <v>0</v>
      </c>
      <c r="M110" s="37">
        <f t="shared" si="29"/>
        <v>0</v>
      </c>
      <c r="N110" s="37">
        <f t="shared" si="29"/>
        <v>0</v>
      </c>
      <c r="O110" s="37">
        <f t="shared" si="29"/>
        <v>0</v>
      </c>
      <c r="P110" s="70"/>
    </row>
    <row r="111" spans="1:17" ht="30" x14ac:dyDescent="0.25">
      <c r="A111" s="54"/>
      <c r="B111" s="55"/>
      <c r="C111" s="55"/>
      <c r="D111" s="55"/>
      <c r="E111" s="55"/>
      <c r="F111" s="56"/>
      <c r="G111" s="20" t="s">
        <v>24</v>
      </c>
      <c r="H111" s="37">
        <f t="shared" ref="H111:H115" si="30">I111+J111+K111+L111+M111+N111+O111</f>
        <v>0</v>
      </c>
      <c r="I111" s="6">
        <f t="shared" ref="I111:O111" si="31">I13+I41+I48+I55+I62+I69+I76+I83+I34+I27+I20+I90</f>
        <v>0</v>
      </c>
      <c r="J111" s="37">
        <f t="shared" si="31"/>
        <v>0</v>
      </c>
      <c r="K111" s="37">
        <f t="shared" si="31"/>
        <v>0</v>
      </c>
      <c r="L111" s="37">
        <f t="shared" si="31"/>
        <v>0</v>
      </c>
      <c r="M111" s="37">
        <f t="shared" si="31"/>
        <v>0</v>
      </c>
      <c r="N111" s="37">
        <f t="shared" si="31"/>
        <v>0</v>
      </c>
      <c r="O111" s="37">
        <f t="shared" si="31"/>
        <v>0</v>
      </c>
      <c r="P111" s="70"/>
    </row>
    <row r="112" spans="1:17" x14ac:dyDescent="0.25">
      <c r="A112" s="54"/>
      <c r="B112" s="55"/>
      <c r="C112" s="55"/>
      <c r="D112" s="55"/>
      <c r="E112" s="55"/>
      <c r="F112" s="56"/>
      <c r="G112" s="20" t="s">
        <v>19</v>
      </c>
      <c r="H112" s="37">
        <f>I112+J112+K112+L112+M112+N112+O112</f>
        <v>59869.796080000015</v>
      </c>
      <c r="I112" s="6">
        <f>I14+I42+I49+I56+I63+I70+I77+I84+I35+I28+I21+I91</f>
        <v>43765.020540000012</v>
      </c>
      <c r="J112" s="37">
        <f>J14+J42+J49+J56+J63+J70+J77+J84+J35+J28+J21+J91+J105</f>
        <v>5134.7755400000024</v>
      </c>
      <c r="K112" s="37">
        <f>K14+K42+K49+K56+K63+K70+K77+K84+K35+K28+K21+K91+K98</f>
        <v>4070</v>
      </c>
      <c r="L112" s="37">
        <f t="shared" ref="L112:N112" si="32">L14+L42+L49+L56+L63+L70+L77+L84+L35+L28+L21+L91+L98</f>
        <v>0</v>
      </c>
      <c r="M112" s="37">
        <f t="shared" si="32"/>
        <v>2300</v>
      </c>
      <c r="N112" s="37">
        <f t="shared" si="32"/>
        <v>2300</v>
      </c>
      <c r="O112" s="37">
        <v>2300</v>
      </c>
      <c r="P112" s="70"/>
      <c r="Q112" s="13"/>
    </row>
    <row r="113" spans="1:17" ht="50.25" customHeight="1" x14ac:dyDescent="0.25">
      <c r="A113" s="54"/>
      <c r="B113" s="55"/>
      <c r="C113" s="55"/>
      <c r="D113" s="55"/>
      <c r="E113" s="55"/>
      <c r="F113" s="56"/>
      <c r="G113" s="11" t="s">
        <v>25</v>
      </c>
      <c r="H113" s="37">
        <f t="shared" si="30"/>
        <v>0</v>
      </c>
      <c r="I113" s="6">
        <f t="shared" ref="I113:O113" si="33">I15+I43+I50+I57+I64+I71+I78+I85+I36+I29+I22+I92</f>
        <v>0</v>
      </c>
      <c r="J113" s="37">
        <f t="shared" si="33"/>
        <v>0</v>
      </c>
      <c r="K113" s="37">
        <f t="shared" si="33"/>
        <v>0</v>
      </c>
      <c r="L113" s="37">
        <f t="shared" si="33"/>
        <v>0</v>
      </c>
      <c r="M113" s="37">
        <f t="shared" si="33"/>
        <v>0</v>
      </c>
      <c r="N113" s="37">
        <f t="shared" si="33"/>
        <v>0</v>
      </c>
      <c r="O113" s="37">
        <f t="shared" si="33"/>
        <v>0</v>
      </c>
      <c r="P113" s="70"/>
      <c r="Q113" s="14"/>
    </row>
    <row r="114" spans="1:17" ht="22.5" customHeight="1" x14ac:dyDescent="0.25">
      <c r="A114" s="54"/>
      <c r="B114" s="55"/>
      <c r="C114" s="55"/>
      <c r="D114" s="55"/>
      <c r="E114" s="55"/>
      <c r="F114" s="56"/>
      <c r="G114" s="5" t="s">
        <v>27</v>
      </c>
      <c r="H114" s="37">
        <f t="shared" si="30"/>
        <v>0</v>
      </c>
      <c r="I114" s="6">
        <f t="shared" ref="I114:O114" si="34">I16+I44+I51+I58+I65+I72+I79+I86+I37+I30+I23+I93</f>
        <v>0</v>
      </c>
      <c r="J114" s="37">
        <f t="shared" si="34"/>
        <v>0</v>
      </c>
      <c r="K114" s="37">
        <f t="shared" si="34"/>
        <v>0</v>
      </c>
      <c r="L114" s="37">
        <f t="shared" si="34"/>
        <v>0</v>
      </c>
      <c r="M114" s="37">
        <f t="shared" si="34"/>
        <v>0</v>
      </c>
      <c r="N114" s="37">
        <f t="shared" si="34"/>
        <v>0</v>
      </c>
      <c r="O114" s="37">
        <f t="shared" si="34"/>
        <v>0</v>
      </c>
      <c r="P114" s="70"/>
    </row>
    <row r="115" spans="1:17" ht="24" customHeight="1" x14ac:dyDescent="0.25">
      <c r="A115" s="57"/>
      <c r="B115" s="58"/>
      <c r="C115" s="58"/>
      <c r="D115" s="58"/>
      <c r="E115" s="58"/>
      <c r="F115" s="59"/>
      <c r="G115" s="11" t="s">
        <v>26</v>
      </c>
      <c r="H115" s="37">
        <f t="shared" si="30"/>
        <v>737716.54799999995</v>
      </c>
      <c r="I115" s="6">
        <f t="shared" ref="I115:O115" si="35">I17+I45+I52+I59+I66+I73+I80+I87+I38+I31+I24+I94</f>
        <v>0</v>
      </c>
      <c r="J115" s="37">
        <f t="shared" si="35"/>
        <v>0</v>
      </c>
      <c r="K115" s="37">
        <f>K17+K45+K52+K59+K66+K73+K80+K87+K38+K31+K24+K94</f>
        <v>47000</v>
      </c>
      <c r="L115" s="37">
        <f>L17+L45+L52+L59+L66+L73+L80+L87+L38+L31+L24+L94+L101</f>
        <v>482300</v>
      </c>
      <c r="M115" s="37">
        <f>M17+M45+M52+M59+M66+M73+M80+M87+M38+M31+M24+M94</f>
        <v>46251.5</v>
      </c>
      <c r="N115" s="37">
        <f>N17+N45+N52+N59+N66+N73+N80+N87+N38+N31+N24+N94</f>
        <v>147165.04800000001</v>
      </c>
      <c r="O115" s="37">
        <f t="shared" si="35"/>
        <v>15000</v>
      </c>
      <c r="P115" s="71"/>
    </row>
    <row r="116" spans="1:17" ht="21.75" customHeight="1" x14ac:dyDescent="0.25"/>
    <row r="117" spans="1:17" x14ac:dyDescent="0.25">
      <c r="I117" s="12"/>
      <c r="J117" s="15"/>
    </row>
    <row r="118" spans="1:17" x14ac:dyDescent="0.25">
      <c r="I118" s="12"/>
    </row>
  </sheetData>
  <mergeCells count="113">
    <mergeCell ref="P11:P17"/>
    <mergeCell ref="P39:P45"/>
    <mergeCell ref="P18:P24"/>
    <mergeCell ref="P46:P52"/>
    <mergeCell ref="F88:F94"/>
    <mergeCell ref="P88:P94"/>
    <mergeCell ref="A88:A94"/>
    <mergeCell ref="B88:B94"/>
    <mergeCell ref="C88:C94"/>
    <mergeCell ref="D88:D94"/>
    <mergeCell ref="E88:E94"/>
    <mergeCell ref="F18:F24"/>
    <mergeCell ref="A11:A17"/>
    <mergeCell ref="B11:B17"/>
    <mergeCell ref="C11:C17"/>
    <mergeCell ref="D11:D17"/>
    <mergeCell ref="E11:E17"/>
    <mergeCell ref="F11:F17"/>
    <mergeCell ref="A18:A24"/>
    <mergeCell ref="B18:B24"/>
    <mergeCell ref="C18:C24"/>
    <mergeCell ref="D18:D24"/>
    <mergeCell ref="E18:E24"/>
    <mergeCell ref="E25:E31"/>
    <mergeCell ref="I3:J3"/>
    <mergeCell ref="F6:F9"/>
    <mergeCell ref="G6:G9"/>
    <mergeCell ref="A4:P4"/>
    <mergeCell ref="H8:H9"/>
    <mergeCell ref="D6:D9"/>
    <mergeCell ref="E6:E9"/>
    <mergeCell ref="P6:P9"/>
    <mergeCell ref="A6:A9"/>
    <mergeCell ref="B6:B9"/>
    <mergeCell ref="C6:C9"/>
    <mergeCell ref="H6:O7"/>
    <mergeCell ref="I8:O8"/>
    <mergeCell ref="E32:E38"/>
    <mergeCell ref="F32:F38"/>
    <mergeCell ref="P32:P38"/>
    <mergeCell ref="A32:A38"/>
    <mergeCell ref="B32:B38"/>
    <mergeCell ref="C32:C38"/>
    <mergeCell ref="D32:D38"/>
    <mergeCell ref="A25:A31"/>
    <mergeCell ref="B25:B31"/>
    <mergeCell ref="C25:C31"/>
    <mergeCell ref="D25:D31"/>
    <mergeCell ref="F25:F31"/>
    <mergeCell ref="P25:P31"/>
    <mergeCell ref="D81:D87"/>
    <mergeCell ref="E81:E87"/>
    <mergeCell ref="F81:F87"/>
    <mergeCell ref="A46:A52"/>
    <mergeCell ref="B46:B52"/>
    <mergeCell ref="A39:A45"/>
    <mergeCell ref="B39:B45"/>
    <mergeCell ref="C39:C45"/>
    <mergeCell ref="D39:D45"/>
    <mergeCell ref="E39:E45"/>
    <mergeCell ref="F39:F45"/>
    <mergeCell ref="C46:C52"/>
    <mergeCell ref="D46:D52"/>
    <mergeCell ref="E46:E52"/>
    <mergeCell ref="F46:F52"/>
    <mergeCell ref="F95:F101"/>
    <mergeCell ref="E95:E101"/>
    <mergeCell ref="D95:D101"/>
    <mergeCell ref="A102:A108"/>
    <mergeCell ref="B102:B108"/>
    <mergeCell ref="C95:C101"/>
    <mergeCell ref="B95:B101"/>
    <mergeCell ref="F53:F59"/>
    <mergeCell ref="P53:P59"/>
    <mergeCell ref="A60:A66"/>
    <mergeCell ref="B60:B66"/>
    <mergeCell ref="C60:C66"/>
    <mergeCell ref="D60:D66"/>
    <mergeCell ref="E60:E66"/>
    <mergeCell ref="F60:F66"/>
    <mergeCell ref="P60:P66"/>
    <mergeCell ref="A53:A59"/>
    <mergeCell ref="B53:B59"/>
    <mergeCell ref="C53:C59"/>
    <mergeCell ref="D53:D59"/>
    <mergeCell ref="E53:E59"/>
    <mergeCell ref="A81:A87"/>
    <mergeCell ref="B81:B87"/>
    <mergeCell ref="C81:C87"/>
    <mergeCell ref="C102:C108"/>
    <mergeCell ref="D102:D108"/>
    <mergeCell ref="E102:E108"/>
    <mergeCell ref="F102:F108"/>
    <mergeCell ref="P102:P108"/>
    <mergeCell ref="A109:F115"/>
    <mergeCell ref="P67:P73"/>
    <mergeCell ref="F67:F73"/>
    <mergeCell ref="A67:A73"/>
    <mergeCell ref="F74:F80"/>
    <mergeCell ref="P74:P80"/>
    <mergeCell ref="B67:B73"/>
    <mergeCell ref="C67:C73"/>
    <mergeCell ref="D67:D73"/>
    <mergeCell ref="E67:E73"/>
    <mergeCell ref="A74:A80"/>
    <mergeCell ref="B74:B80"/>
    <mergeCell ref="C74:C80"/>
    <mergeCell ref="D74:D80"/>
    <mergeCell ref="E74:E80"/>
    <mergeCell ref="P81:P87"/>
    <mergeCell ref="P109:P115"/>
    <mergeCell ref="A95:A101"/>
    <mergeCell ref="P95:P101"/>
  </mergeCells>
  <pageMargins left="0.17" right="0.17" top="0.35433070866141736" bottom="0.23622047244094491" header="0.23622047244094491" footer="0.15748031496062992"/>
  <pageSetup paperSize="8" scale="87" fitToHeight="0" orientation="landscape" r:id="rId1"/>
  <rowBreaks count="3" manualBreakCount="3">
    <brk id="24" max="15" man="1"/>
    <brk id="52" max="15" man="1"/>
    <brk id="8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2021-03-25T11:19:16Z</dcterms:modified>
</cp:coreProperties>
</file>