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filterPrivacy="1" defaultThemeVersion="124226"/>
  <xr:revisionPtr revIDLastSave="0" documentId="8_{98F580F8-CBDD-4B3D-9859-CD8A2B3917F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4" sheetId="4" r:id="rId1"/>
  </sheets>
  <definedNames>
    <definedName name="_xlnm.Print_Titles" localSheetId="0">'таблица 4'!$5:$6</definedName>
    <definedName name="_xlnm.Print_Area" localSheetId="0">'таблица 4'!$A$1:$P$33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" i="4" l="1"/>
  <c r="J14" i="4" l="1"/>
  <c r="J12" i="4" l="1"/>
  <c r="J11" i="4"/>
  <c r="I9" i="4" l="1"/>
  <c r="J9" i="4" l="1"/>
  <c r="L9" i="4"/>
  <c r="M9" i="4"/>
  <c r="N9" i="4"/>
  <c r="O9" i="4"/>
  <c r="I18" i="4" l="1"/>
  <c r="J18" i="4"/>
  <c r="K18" i="4"/>
  <c r="L18" i="4"/>
  <c r="M18" i="4"/>
  <c r="N18" i="4"/>
  <c r="O18" i="4"/>
  <c r="I19" i="4"/>
  <c r="J19" i="4"/>
  <c r="K19" i="4"/>
  <c r="L19" i="4"/>
  <c r="M19" i="4"/>
  <c r="N19" i="4"/>
  <c r="O19" i="4"/>
  <c r="I20" i="4"/>
  <c r="J20" i="4"/>
  <c r="K20" i="4"/>
  <c r="L20" i="4"/>
  <c r="M20" i="4"/>
  <c r="N20" i="4"/>
  <c r="O20" i="4"/>
  <c r="I21" i="4"/>
  <c r="J21" i="4"/>
  <c r="K21" i="4"/>
  <c r="L21" i="4"/>
  <c r="M21" i="4"/>
  <c r="N21" i="4"/>
  <c r="O21" i="4"/>
  <c r="I22" i="4"/>
  <c r="J22" i="4"/>
  <c r="K22" i="4"/>
  <c r="L22" i="4"/>
  <c r="M22" i="4"/>
  <c r="N22" i="4"/>
  <c r="O22" i="4"/>
  <c r="J17" i="4"/>
  <c r="K17" i="4"/>
  <c r="L17" i="4"/>
  <c r="M17" i="4"/>
  <c r="N17" i="4"/>
  <c r="O17" i="4"/>
  <c r="I17" i="4"/>
  <c r="H18" i="4" l="1"/>
  <c r="I16" i="4"/>
  <c r="H11" i="4"/>
  <c r="H12" i="4"/>
  <c r="H13" i="4"/>
  <c r="H14" i="4"/>
  <c r="H15" i="4"/>
  <c r="H10" i="4"/>
  <c r="H9" i="4" l="1"/>
  <c r="I24" i="4"/>
  <c r="K16" i="4" l="1"/>
  <c r="N16" i="4"/>
  <c r="M16" i="4"/>
  <c r="J16" i="4"/>
  <c r="L16" i="4"/>
  <c r="O16" i="4"/>
  <c r="I29" i="4"/>
  <c r="I25" i="4"/>
  <c r="L29" i="4"/>
  <c r="N28" i="4"/>
  <c r="J28" i="4"/>
  <c r="L27" i="4"/>
  <c r="N26" i="4"/>
  <c r="J26" i="4"/>
  <c r="L25" i="4"/>
  <c r="N24" i="4"/>
  <c r="J24" i="4"/>
  <c r="I28" i="4"/>
  <c r="O29" i="4"/>
  <c r="K29" i="4"/>
  <c r="M28" i="4"/>
  <c r="O27" i="4"/>
  <c r="K27" i="4"/>
  <c r="M26" i="4"/>
  <c r="O25" i="4"/>
  <c r="K25" i="4"/>
  <c r="M24" i="4"/>
  <c r="I27" i="4"/>
  <c r="N29" i="4"/>
  <c r="J29" i="4"/>
  <c r="L28" i="4"/>
  <c r="N27" i="4"/>
  <c r="J27" i="4"/>
  <c r="L26" i="4"/>
  <c r="N25" i="4"/>
  <c r="J25" i="4"/>
  <c r="L24" i="4"/>
  <c r="I26" i="4"/>
  <c r="M29" i="4"/>
  <c r="O28" i="4"/>
  <c r="K28" i="4"/>
  <c r="M27" i="4"/>
  <c r="O26" i="4"/>
  <c r="K26" i="4"/>
  <c r="M25" i="4"/>
  <c r="O24" i="4"/>
  <c r="K24" i="4"/>
  <c r="H29" i="4" l="1"/>
  <c r="H16" i="4"/>
  <c r="J23" i="4"/>
  <c r="O23" i="4"/>
  <c r="N23" i="4"/>
  <c r="L23" i="4"/>
  <c r="K23" i="4"/>
  <c r="M23" i="4"/>
  <c r="I23" i="4"/>
  <c r="H24" i="4"/>
  <c r="H17" i="4"/>
  <c r="H28" i="4"/>
  <c r="H21" i="4"/>
  <c r="H26" i="4"/>
  <c r="H19" i="4"/>
  <c r="H27" i="4"/>
  <c r="H20" i="4"/>
  <c r="H22" i="4"/>
  <c r="H25" i="4" l="1"/>
  <c r="H23" i="4"/>
</calcChain>
</file>

<file path=xl/sharedStrings.xml><?xml version="1.0" encoding="utf-8"?>
<sst xmlns="http://schemas.openxmlformats.org/spreadsheetml/2006/main" count="54" uniqueCount="39">
  <si>
    <t>всего</t>
  </si>
  <si>
    <t>федеральный бюджет</t>
  </si>
  <si>
    <t>средства по Соглашениям по передаче полномочий</t>
  </si>
  <si>
    <t>местный бюджет</t>
  </si>
  <si>
    <t>средства поселений *</t>
  </si>
  <si>
    <t>бюджет автономного округа</t>
  </si>
  <si>
    <t>иные источники</t>
  </si>
  <si>
    <t>Срок реализации</t>
  </si>
  <si>
    <t xml:space="preserve">Источники финансирования </t>
  </si>
  <si>
    <t>Параметры финансового обеспечения, тыс. рублей</t>
  </si>
  <si>
    <t xml:space="preserve">всего </t>
  </si>
  <si>
    <t>Таблица 4</t>
  </si>
  <si>
    <t>№
п/п</t>
  </si>
  <si>
    <t>Всего по проектам</t>
  </si>
  <si>
    <t>Ответственное структурное подразделение</t>
  </si>
  <si>
    <t>2019 г.</t>
  </si>
  <si>
    <t>2020 г.</t>
  </si>
  <si>
    <t>2021 г.</t>
  </si>
  <si>
    <t>2022 г.</t>
  </si>
  <si>
    <t>2023 г.</t>
  </si>
  <si>
    <t>2024 г.</t>
  </si>
  <si>
    <t>2025-2030 г.</t>
  </si>
  <si>
    <t>2019-2024</t>
  </si>
  <si>
    <t>1.</t>
  </si>
  <si>
    <t>Портфель проектов, основанные на национальных и федеральных проектах Российской Федерации</t>
  </si>
  <si>
    <t>Наименование национального проекта</t>
  </si>
  <si>
    <t>Наименование регионального проекта</t>
  </si>
  <si>
    <t>Наименование основного мероприятия, направленного на достижение целевых показателей в муниципальной программе</t>
  </si>
  <si>
    <t>Целевой показатель*, **</t>
  </si>
  <si>
    <t>Итого по региональным проектам, основанным на национальных проектах Российской Федерации</t>
  </si>
  <si>
    <t>Примечание: 
*отражается согласно целевого показателя регионального проекта (при отсутствии установленного целевого показателя для МО Нефтеюганского образования в графе заполняется "целевой показатель отсутствует").
**целевые показатели могут не совпадать с таблицей 1.</t>
  </si>
  <si>
    <t>Региональные проекты, направленные на реализацию национальных проектов Российской Федерации, в которых принимает участие Нефтеюганский район</t>
  </si>
  <si>
    <t>"Жилье и городская среда"</t>
  </si>
  <si>
    <t xml:space="preserve"> "Формирование комфортной городской среды"
</t>
  </si>
  <si>
    <t>Региональный проект "Формирование комфортной городской среды"</t>
  </si>
  <si>
    <t>-</t>
  </si>
  <si>
    <t>ДСиЖКК/
поселения района</t>
  </si>
  <si>
    <t>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среды, шт</t>
  </si>
  <si>
    <t>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</si>
</sst>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.00000\ _₽_-;\-* #,##0.00000\ _₽_-;_-* &quot;-&quot;??\ _₽_-;_-@_-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3"/>
  <sheetViews>
    <sheetView tabSelected="1" view="pageBreakPreview" zoomScale="70" zoomScaleNormal="100" zoomScaleSheetLayoutView="70" workbookViewId="0">
      <pane ySplit="6" topLeftCell="A7" activePane="bottomLeft" state="frozen"/>
      <selection pane="bottomLeft" activeCell="K17" sqref="K17"/>
    </sheetView>
  </sheetViews>
  <sheetFormatPr defaultRowHeight="15.75" x14ac:dyDescent="0.25"/>
  <cols>
    <col min="1" max="1" width="4.140625" style="1" bestFit="1" customWidth="1"/>
    <col min="2" max="2" width="15.28515625" style="1" customWidth="1"/>
    <col min="3" max="3" width="14.42578125" style="2" customWidth="1"/>
    <col min="4" max="4" width="34.85546875" style="1" customWidth="1"/>
    <col min="5" max="5" width="22" style="1" customWidth="1"/>
    <col min="6" max="6" width="10.85546875" style="1" customWidth="1"/>
    <col min="7" max="7" width="24.7109375" style="1" customWidth="1"/>
    <col min="8" max="8" width="17.140625" style="1" customWidth="1"/>
    <col min="9" max="9" width="19" style="1" customWidth="1"/>
    <col min="10" max="10" width="18.140625" style="1" customWidth="1"/>
    <col min="11" max="11" width="17.140625" style="1" customWidth="1"/>
    <col min="12" max="12" width="16.28515625" style="1" customWidth="1"/>
    <col min="13" max="13" width="16.5703125" style="1" customWidth="1"/>
    <col min="14" max="14" width="15.28515625" style="1" customWidth="1"/>
    <col min="15" max="15" width="18.140625" style="1" customWidth="1"/>
    <col min="16" max="16" width="15.42578125" style="5" bestFit="1" customWidth="1"/>
    <col min="17" max="16384" width="9.140625" style="1"/>
  </cols>
  <sheetData>
    <row r="1" spans="1:16" ht="19.5" x14ac:dyDescent="0.25">
      <c r="O1" s="8" t="s">
        <v>11</v>
      </c>
    </row>
    <row r="2" spans="1:16" x14ac:dyDescent="0.25">
      <c r="O2" s="3"/>
    </row>
    <row r="3" spans="1:16" ht="19.5" x14ac:dyDescent="0.25">
      <c r="A3" s="15" t="s">
        <v>31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16" x14ac:dyDescent="0.25">
      <c r="A4" s="4"/>
    </row>
    <row r="5" spans="1:16" ht="33" customHeight="1" x14ac:dyDescent="0.25">
      <c r="A5" s="16" t="s">
        <v>12</v>
      </c>
      <c r="B5" s="16" t="s">
        <v>25</v>
      </c>
      <c r="C5" s="16" t="s">
        <v>26</v>
      </c>
      <c r="D5" s="16" t="s">
        <v>28</v>
      </c>
      <c r="E5" s="16" t="s">
        <v>27</v>
      </c>
      <c r="F5" s="16" t="s">
        <v>7</v>
      </c>
      <c r="G5" s="16" t="s">
        <v>8</v>
      </c>
      <c r="H5" s="22" t="s">
        <v>9</v>
      </c>
      <c r="I5" s="23"/>
      <c r="J5" s="23"/>
      <c r="K5" s="23"/>
      <c r="L5" s="23"/>
      <c r="M5" s="23"/>
      <c r="N5" s="23"/>
      <c r="O5" s="23"/>
      <c r="P5" s="24"/>
    </row>
    <row r="6" spans="1:16" ht="112.5" customHeight="1" x14ac:dyDescent="0.25">
      <c r="A6" s="16"/>
      <c r="B6" s="16"/>
      <c r="C6" s="16"/>
      <c r="D6" s="16"/>
      <c r="E6" s="16"/>
      <c r="F6" s="16"/>
      <c r="G6" s="16"/>
      <c r="H6" s="11" t="s">
        <v>0</v>
      </c>
      <c r="I6" s="11" t="s">
        <v>15</v>
      </c>
      <c r="J6" s="11" t="s">
        <v>16</v>
      </c>
      <c r="K6" s="13" t="s">
        <v>17</v>
      </c>
      <c r="L6" s="13" t="s">
        <v>18</v>
      </c>
      <c r="M6" s="13" t="s">
        <v>19</v>
      </c>
      <c r="N6" s="11" t="s">
        <v>20</v>
      </c>
      <c r="O6" s="11" t="s">
        <v>21</v>
      </c>
      <c r="P6" s="7" t="s">
        <v>14</v>
      </c>
    </row>
    <row r="7" spans="1:16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3">
        <v>11</v>
      </c>
      <c r="L7" s="13">
        <v>12</v>
      </c>
      <c r="M7" s="13">
        <v>13</v>
      </c>
      <c r="N7" s="11">
        <v>14</v>
      </c>
      <c r="O7" s="11">
        <v>15</v>
      </c>
      <c r="P7" s="6"/>
    </row>
    <row r="8" spans="1:16" ht="29.25" customHeight="1" x14ac:dyDescent="0.25">
      <c r="A8" s="25" t="s">
        <v>24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7"/>
    </row>
    <row r="9" spans="1:16" ht="33.75" customHeight="1" x14ac:dyDescent="0.25">
      <c r="A9" s="16" t="s">
        <v>23</v>
      </c>
      <c r="B9" s="16" t="s">
        <v>32</v>
      </c>
      <c r="C9" s="16" t="s">
        <v>33</v>
      </c>
      <c r="D9" s="28" t="s">
        <v>38</v>
      </c>
      <c r="E9" s="16" t="s">
        <v>34</v>
      </c>
      <c r="F9" s="16" t="s">
        <v>22</v>
      </c>
      <c r="G9" s="7" t="s">
        <v>10</v>
      </c>
      <c r="H9" s="14">
        <f>H10+H11+H12+H15</f>
        <v>67566.529900000009</v>
      </c>
      <c r="I9" s="9">
        <f>I10+I11+I12+I13+I15</f>
        <v>34466.522500000006</v>
      </c>
      <c r="J9" s="14">
        <f>J10+J11+J12+J13+J15</f>
        <v>8685.2564300000013</v>
      </c>
      <c r="K9" s="14">
        <f>K10+K11+K12+K13+K15</f>
        <v>9331.000970000001</v>
      </c>
      <c r="L9" s="14">
        <f t="shared" ref="L9:O9" si="0">L10+L11+L12+L13+L15</f>
        <v>7541.875</v>
      </c>
      <c r="M9" s="14">
        <f t="shared" si="0"/>
        <v>7541.875</v>
      </c>
      <c r="N9" s="14">
        <f t="shared" si="0"/>
        <v>0</v>
      </c>
      <c r="O9" s="14">
        <f t="shared" si="0"/>
        <v>0</v>
      </c>
      <c r="P9" s="19" t="s">
        <v>36</v>
      </c>
    </row>
    <row r="10" spans="1:16" ht="37.5" customHeight="1" x14ac:dyDescent="0.25">
      <c r="A10" s="16"/>
      <c r="B10" s="16"/>
      <c r="C10" s="16"/>
      <c r="D10" s="29"/>
      <c r="E10" s="16"/>
      <c r="F10" s="16"/>
      <c r="G10" s="12" t="s">
        <v>1</v>
      </c>
      <c r="H10" s="14">
        <f>I10+J10+K10+L10+M10+N10+O10</f>
        <v>14397.028700000001</v>
      </c>
      <c r="I10" s="9">
        <v>4597.5286999999998</v>
      </c>
      <c r="J10" s="14">
        <v>2709.8</v>
      </c>
      <c r="K10" s="14">
        <v>2383.5</v>
      </c>
      <c r="L10" s="14">
        <v>2353.1</v>
      </c>
      <c r="M10" s="14">
        <v>2353.1</v>
      </c>
      <c r="N10" s="14">
        <v>0</v>
      </c>
      <c r="O10" s="14">
        <v>0</v>
      </c>
      <c r="P10" s="20"/>
    </row>
    <row r="11" spans="1:16" ht="39.75" customHeight="1" x14ac:dyDescent="0.25">
      <c r="A11" s="16"/>
      <c r="B11" s="16"/>
      <c r="C11" s="16"/>
      <c r="D11" s="29"/>
      <c r="E11" s="16"/>
      <c r="F11" s="16"/>
      <c r="G11" s="12" t="s">
        <v>5</v>
      </c>
      <c r="H11" s="14">
        <f t="shared" ref="H11:H15" si="1">I11+J11+K11+L11+M11+N11+O11</f>
        <v>24136.189760000005</v>
      </c>
      <c r="I11" s="9">
        <v>8808.9846300000008</v>
      </c>
      <c r="J11" s="14">
        <f>4238.5-0.09487</f>
        <v>4238.4051300000001</v>
      </c>
      <c r="K11" s="14">
        <v>3728</v>
      </c>
      <c r="L11" s="14">
        <v>3680.4</v>
      </c>
      <c r="M11" s="14">
        <v>3680.4</v>
      </c>
      <c r="N11" s="14">
        <v>0</v>
      </c>
      <c r="O11" s="14">
        <v>0</v>
      </c>
      <c r="P11" s="20"/>
    </row>
    <row r="12" spans="1:16" ht="44.25" customHeight="1" x14ac:dyDescent="0.25">
      <c r="A12" s="16"/>
      <c r="B12" s="16"/>
      <c r="C12" s="16"/>
      <c r="D12" s="30"/>
      <c r="E12" s="16"/>
      <c r="F12" s="16"/>
      <c r="G12" s="12" t="s">
        <v>3</v>
      </c>
      <c r="H12" s="14">
        <f t="shared" si="1"/>
        <v>29033.311440000001</v>
      </c>
      <c r="I12" s="9">
        <v>21060.009170000001</v>
      </c>
      <c r="J12" s="14">
        <f>1737.075-0.0237</f>
        <v>1737.0513000000001</v>
      </c>
      <c r="K12" s="14">
        <v>3219.5009700000001</v>
      </c>
      <c r="L12" s="14">
        <v>1508.375</v>
      </c>
      <c r="M12" s="14">
        <v>1508.375</v>
      </c>
      <c r="N12" s="14">
        <v>0</v>
      </c>
      <c r="O12" s="14">
        <v>0</v>
      </c>
      <c r="P12" s="20"/>
    </row>
    <row r="13" spans="1:16" ht="51" customHeight="1" x14ac:dyDescent="0.25">
      <c r="A13" s="16"/>
      <c r="B13" s="16"/>
      <c r="C13" s="16"/>
      <c r="D13" s="28" t="s">
        <v>37</v>
      </c>
      <c r="E13" s="16"/>
      <c r="F13" s="16"/>
      <c r="G13" s="12" t="s">
        <v>2</v>
      </c>
      <c r="H13" s="14">
        <f t="shared" si="1"/>
        <v>0</v>
      </c>
      <c r="I13" s="9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20"/>
    </row>
    <row r="14" spans="1:16" ht="30" customHeight="1" x14ac:dyDescent="0.25">
      <c r="A14" s="16"/>
      <c r="B14" s="16"/>
      <c r="C14" s="16"/>
      <c r="D14" s="29"/>
      <c r="E14" s="16"/>
      <c r="F14" s="16"/>
      <c r="G14" s="10" t="s">
        <v>4</v>
      </c>
      <c r="H14" s="14">
        <f t="shared" si="1"/>
        <v>20131.371460000002</v>
      </c>
      <c r="I14" s="9">
        <v>10906.55733</v>
      </c>
      <c r="J14" s="14">
        <f>7462.96813</f>
        <v>7462.9681300000002</v>
      </c>
      <c r="K14" s="14">
        <v>311.96600000000001</v>
      </c>
      <c r="L14" s="14">
        <v>686</v>
      </c>
      <c r="M14" s="14">
        <v>0</v>
      </c>
      <c r="N14" s="14">
        <v>763.88</v>
      </c>
      <c r="O14" s="14">
        <v>0</v>
      </c>
      <c r="P14" s="20"/>
    </row>
    <row r="15" spans="1:16" ht="30" customHeight="1" x14ac:dyDescent="0.25">
      <c r="A15" s="16"/>
      <c r="B15" s="16"/>
      <c r="C15" s="16"/>
      <c r="D15" s="30"/>
      <c r="E15" s="16"/>
      <c r="F15" s="16"/>
      <c r="G15" s="12" t="s">
        <v>6</v>
      </c>
      <c r="H15" s="14">
        <f t="shared" si="1"/>
        <v>0</v>
      </c>
      <c r="I15" s="9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21"/>
    </row>
    <row r="16" spans="1:16" ht="26.25" customHeight="1" x14ac:dyDescent="0.25">
      <c r="A16" s="18" t="s">
        <v>29</v>
      </c>
      <c r="B16" s="18"/>
      <c r="C16" s="18"/>
      <c r="D16" s="18"/>
      <c r="E16" s="18"/>
      <c r="F16" s="18"/>
      <c r="G16" s="7" t="s">
        <v>10</v>
      </c>
      <c r="H16" s="14">
        <f>SUM(I16:O16)</f>
        <v>67566.529900000009</v>
      </c>
      <c r="I16" s="9">
        <f>I17+I18+I19+I20+I22</f>
        <v>34466.522500000006</v>
      </c>
      <c r="J16" s="14">
        <f t="shared" ref="J16:O16" si="2">J17+J18+J19+J20+J22</f>
        <v>8685.2564300000013</v>
      </c>
      <c r="K16" s="14">
        <f t="shared" si="2"/>
        <v>9331.000970000001</v>
      </c>
      <c r="L16" s="14">
        <f t="shared" si="2"/>
        <v>7541.875</v>
      </c>
      <c r="M16" s="14">
        <f t="shared" si="2"/>
        <v>7541.875</v>
      </c>
      <c r="N16" s="14">
        <f t="shared" si="2"/>
        <v>0</v>
      </c>
      <c r="O16" s="14">
        <f t="shared" si="2"/>
        <v>0</v>
      </c>
      <c r="P16" s="19" t="s">
        <v>35</v>
      </c>
    </row>
    <row r="17" spans="1:16" ht="25.5" customHeight="1" x14ac:dyDescent="0.25">
      <c r="A17" s="18"/>
      <c r="B17" s="18"/>
      <c r="C17" s="18"/>
      <c r="D17" s="18"/>
      <c r="E17" s="18"/>
      <c r="F17" s="18"/>
      <c r="G17" s="12" t="s">
        <v>1</v>
      </c>
      <c r="H17" s="14">
        <f t="shared" ref="H17:H22" si="3">SUM(I17:O17)</f>
        <v>14397.028700000001</v>
      </c>
      <c r="I17" s="9">
        <f>I10</f>
        <v>4597.5286999999998</v>
      </c>
      <c r="J17" s="14">
        <f t="shared" ref="J17:O17" si="4">J10</f>
        <v>2709.8</v>
      </c>
      <c r="K17" s="14">
        <f t="shared" si="4"/>
        <v>2383.5</v>
      </c>
      <c r="L17" s="14">
        <f t="shared" si="4"/>
        <v>2353.1</v>
      </c>
      <c r="M17" s="14">
        <f t="shared" si="4"/>
        <v>2353.1</v>
      </c>
      <c r="N17" s="14">
        <f t="shared" si="4"/>
        <v>0</v>
      </c>
      <c r="O17" s="14">
        <f t="shared" si="4"/>
        <v>0</v>
      </c>
      <c r="P17" s="20"/>
    </row>
    <row r="18" spans="1:16" ht="31.5" x14ac:dyDescent="0.25">
      <c r="A18" s="18"/>
      <c r="B18" s="18"/>
      <c r="C18" s="18"/>
      <c r="D18" s="18"/>
      <c r="E18" s="18"/>
      <c r="F18" s="18"/>
      <c r="G18" s="12" t="s">
        <v>5</v>
      </c>
      <c r="H18" s="14">
        <f>SUM(I18:O18)</f>
        <v>24136.189760000005</v>
      </c>
      <c r="I18" s="9">
        <f t="shared" ref="I18:O18" si="5">I11</f>
        <v>8808.9846300000008</v>
      </c>
      <c r="J18" s="14">
        <f t="shared" si="5"/>
        <v>4238.4051300000001</v>
      </c>
      <c r="K18" s="14">
        <f t="shared" si="5"/>
        <v>3728</v>
      </c>
      <c r="L18" s="14">
        <f t="shared" si="5"/>
        <v>3680.4</v>
      </c>
      <c r="M18" s="14">
        <f t="shared" si="5"/>
        <v>3680.4</v>
      </c>
      <c r="N18" s="14">
        <f t="shared" si="5"/>
        <v>0</v>
      </c>
      <c r="O18" s="14">
        <f t="shared" si="5"/>
        <v>0</v>
      </c>
      <c r="P18" s="20"/>
    </row>
    <row r="19" spans="1:16" ht="25.5" customHeight="1" x14ac:dyDescent="0.25">
      <c r="A19" s="18"/>
      <c r="B19" s="18"/>
      <c r="C19" s="18"/>
      <c r="D19" s="18"/>
      <c r="E19" s="18"/>
      <c r="F19" s="18"/>
      <c r="G19" s="12" t="s">
        <v>3</v>
      </c>
      <c r="H19" s="14">
        <f t="shared" si="3"/>
        <v>29033.311440000001</v>
      </c>
      <c r="I19" s="9">
        <f t="shared" ref="I19:O19" si="6">I12</f>
        <v>21060.009170000001</v>
      </c>
      <c r="J19" s="14">
        <f t="shared" si="6"/>
        <v>1737.0513000000001</v>
      </c>
      <c r="K19" s="14">
        <f t="shared" si="6"/>
        <v>3219.5009700000001</v>
      </c>
      <c r="L19" s="14">
        <f t="shared" si="6"/>
        <v>1508.375</v>
      </c>
      <c r="M19" s="14">
        <f t="shared" si="6"/>
        <v>1508.375</v>
      </c>
      <c r="N19" s="14">
        <f t="shared" si="6"/>
        <v>0</v>
      </c>
      <c r="O19" s="14">
        <f t="shared" si="6"/>
        <v>0</v>
      </c>
      <c r="P19" s="20"/>
    </row>
    <row r="20" spans="1:16" ht="47.25" x14ac:dyDescent="0.25">
      <c r="A20" s="18"/>
      <c r="B20" s="18"/>
      <c r="C20" s="18"/>
      <c r="D20" s="18"/>
      <c r="E20" s="18"/>
      <c r="F20" s="18"/>
      <c r="G20" s="12" t="s">
        <v>2</v>
      </c>
      <c r="H20" s="14">
        <f t="shared" si="3"/>
        <v>0</v>
      </c>
      <c r="I20" s="9">
        <f t="shared" ref="I20:O20" si="7">I13</f>
        <v>0</v>
      </c>
      <c r="J20" s="14">
        <f t="shared" si="7"/>
        <v>0</v>
      </c>
      <c r="K20" s="14">
        <f t="shared" si="7"/>
        <v>0</v>
      </c>
      <c r="L20" s="14">
        <f t="shared" si="7"/>
        <v>0</v>
      </c>
      <c r="M20" s="14">
        <f t="shared" si="7"/>
        <v>0</v>
      </c>
      <c r="N20" s="14">
        <f t="shared" si="7"/>
        <v>0</v>
      </c>
      <c r="O20" s="14">
        <f t="shared" si="7"/>
        <v>0</v>
      </c>
      <c r="P20" s="20"/>
    </row>
    <row r="21" spans="1:16" x14ac:dyDescent="0.25">
      <c r="A21" s="18"/>
      <c r="B21" s="18"/>
      <c r="C21" s="18"/>
      <c r="D21" s="18"/>
      <c r="E21" s="18"/>
      <c r="F21" s="18"/>
      <c r="G21" s="12" t="s">
        <v>4</v>
      </c>
      <c r="H21" s="14">
        <f t="shared" si="3"/>
        <v>20131.371460000002</v>
      </c>
      <c r="I21" s="9">
        <f t="shared" ref="I21:O21" si="8">I14</f>
        <v>10906.55733</v>
      </c>
      <c r="J21" s="14">
        <f t="shared" si="8"/>
        <v>7462.9681300000002</v>
      </c>
      <c r="K21" s="14">
        <f t="shared" si="8"/>
        <v>311.96600000000001</v>
      </c>
      <c r="L21" s="14">
        <f t="shared" si="8"/>
        <v>686</v>
      </c>
      <c r="M21" s="14">
        <f t="shared" si="8"/>
        <v>0</v>
      </c>
      <c r="N21" s="14">
        <f t="shared" si="8"/>
        <v>763.88</v>
      </c>
      <c r="O21" s="14">
        <f t="shared" si="8"/>
        <v>0</v>
      </c>
      <c r="P21" s="20"/>
    </row>
    <row r="22" spans="1:16" ht="24" customHeight="1" x14ac:dyDescent="0.25">
      <c r="A22" s="18"/>
      <c r="B22" s="18"/>
      <c r="C22" s="18"/>
      <c r="D22" s="18"/>
      <c r="E22" s="18"/>
      <c r="F22" s="18"/>
      <c r="G22" s="12" t="s">
        <v>6</v>
      </c>
      <c r="H22" s="14">
        <f t="shared" si="3"/>
        <v>0</v>
      </c>
      <c r="I22" s="9">
        <f t="shared" ref="I22:O22" si="9">I15</f>
        <v>0</v>
      </c>
      <c r="J22" s="14">
        <f t="shared" si="9"/>
        <v>0</v>
      </c>
      <c r="K22" s="14">
        <f t="shared" si="9"/>
        <v>0</v>
      </c>
      <c r="L22" s="14">
        <f t="shared" si="9"/>
        <v>0</v>
      </c>
      <c r="M22" s="14">
        <f t="shared" si="9"/>
        <v>0</v>
      </c>
      <c r="N22" s="14">
        <f t="shared" si="9"/>
        <v>0</v>
      </c>
      <c r="O22" s="14">
        <f t="shared" si="9"/>
        <v>0</v>
      </c>
      <c r="P22" s="21"/>
    </row>
    <row r="23" spans="1:16" ht="21" customHeight="1" x14ac:dyDescent="0.25">
      <c r="A23" s="18" t="s">
        <v>13</v>
      </c>
      <c r="B23" s="18"/>
      <c r="C23" s="18"/>
      <c r="D23" s="18"/>
      <c r="E23" s="18"/>
      <c r="F23" s="18"/>
      <c r="G23" s="7" t="s">
        <v>10</v>
      </c>
      <c r="H23" s="14">
        <f>SUM(I23:O23)</f>
        <v>67566.529900000009</v>
      </c>
      <c r="I23" s="9">
        <f>I24+I25+I26+I27+I29</f>
        <v>34466.522500000006</v>
      </c>
      <c r="J23" s="14">
        <f t="shared" ref="J23:O23" si="10">J24+J25+J26+J27+J29</f>
        <v>8685.2564300000013</v>
      </c>
      <c r="K23" s="14">
        <f t="shared" si="10"/>
        <v>9331.000970000001</v>
      </c>
      <c r="L23" s="14">
        <f t="shared" si="10"/>
        <v>7541.875</v>
      </c>
      <c r="M23" s="14">
        <f t="shared" si="10"/>
        <v>7541.875</v>
      </c>
      <c r="N23" s="14">
        <f t="shared" si="10"/>
        <v>0</v>
      </c>
      <c r="O23" s="14">
        <f t="shared" si="10"/>
        <v>0</v>
      </c>
      <c r="P23" s="19" t="s">
        <v>35</v>
      </c>
    </row>
    <row r="24" spans="1:16" ht="31.5" customHeight="1" x14ac:dyDescent="0.25">
      <c r="A24" s="18"/>
      <c r="B24" s="18"/>
      <c r="C24" s="18"/>
      <c r="D24" s="18"/>
      <c r="E24" s="18"/>
      <c r="F24" s="18"/>
      <c r="G24" s="12" t="s">
        <v>1</v>
      </c>
      <c r="H24" s="14">
        <f t="shared" ref="H24:H28" si="11">SUM(I24:O24)</f>
        <v>14397.028700000001</v>
      </c>
      <c r="I24" s="9">
        <f>I17</f>
        <v>4597.5286999999998</v>
      </c>
      <c r="J24" s="14">
        <f t="shared" ref="J24:O24" si="12">J17</f>
        <v>2709.8</v>
      </c>
      <c r="K24" s="14">
        <f t="shared" si="12"/>
        <v>2383.5</v>
      </c>
      <c r="L24" s="14">
        <f t="shared" si="12"/>
        <v>2353.1</v>
      </c>
      <c r="M24" s="14">
        <f t="shared" si="12"/>
        <v>2353.1</v>
      </c>
      <c r="N24" s="14">
        <f t="shared" si="12"/>
        <v>0</v>
      </c>
      <c r="O24" s="14">
        <f t="shared" si="12"/>
        <v>0</v>
      </c>
      <c r="P24" s="20"/>
    </row>
    <row r="25" spans="1:16" ht="31.5" x14ac:dyDescent="0.25">
      <c r="A25" s="18"/>
      <c r="B25" s="18"/>
      <c r="C25" s="18"/>
      <c r="D25" s="18"/>
      <c r="E25" s="18"/>
      <c r="F25" s="18"/>
      <c r="G25" s="12" t="s">
        <v>5</v>
      </c>
      <c r="H25" s="14">
        <f t="shared" si="11"/>
        <v>24136.189760000005</v>
      </c>
      <c r="I25" s="9">
        <f t="shared" ref="I25:O25" si="13">I18</f>
        <v>8808.9846300000008</v>
      </c>
      <c r="J25" s="14">
        <f t="shared" si="13"/>
        <v>4238.4051300000001</v>
      </c>
      <c r="K25" s="14">
        <f t="shared" si="13"/>
        <v>3728</v>
      </c>
      <c r="L25" s="14">
        <f t="shared" si="13"/>
        <v>3680.4</v>
      </c>
      <c r="M25" s="14">
        <f t="shared" si="13"/>
        <v>3680.4</v>
      </c>
      <c r="N25" s="14">
        <f t="shared" si="13"/>
        <v>0</v>
      </c>
      <c r="O25" s="14">
        <f t="shared" si="13"/>
        <v>0</v>
      </c>
      <c r="P25" s="20"/>
    </row>
    <row r="26" spans="1:16" ht="25.5" customHeight="1" x14ac:dyDescent="0.25">
      <c r="A26" s="18"/>
      <c r="B26" s="18"/>
      <c r="C26" s="18"/>
      <c r="D26" s="18"/>
      <c r="E26" s="18"/>
      <c r="F26" s="18"/>
      <c r="G26" s="12" t="s">
        <v>3</v>
      </c>
      <c r="H26" s="14">
        <f t="shared" si="11"/>
        <v>29033.311440000001</v>
      </c>
      <c r="I26" s="9">
        <f t="shared" ref="I26:O26" si="14">I19</f>
        <v>21060.009170000001</v>
      </c>
      <c r="J26" s="14">
        <f t="shared" si="14"/>
        <v>1737.0513000000001</v>
      </c>
      <c r="K26" s="14">
        <f t="shared" si="14"/>
        <v>3219.5009700000001</v>
      </c>
      <c r="L26" s="14">
        <f t="shared" si="14"/>
        <v>1508.375</v>
      </c>
      <c r="M26" s="14">
        <f t="shared" si="14"/>
        <v>1508.375</v>
      </c>
      <c r="N26" s="14">
        <f t="shared" si="14"/>
        <v>0</v>
      </c>
      <c r="O26" s="14">
        <f t="shared" si="14"/>
        <v>0</v>
      </c>
      <c r="P26" s="20"/>
    </row>
    <row r="27" spans="1:16" ht="47.25" x14ac:dyDescent="0.25">
      <c r="A27" s="18"/>
      <c r="B27" s="18"/>
      <c r="C27" s="18"/>
      <c r="D27" s="18"/>
      <c r="E27" s="18"/>
      <c r="F27" s="18"/>
      <c r="G27" s="12" t="s">
        <v>2</v>
      </c>
      <c r="H27" s="14">
        <f t="shared" si="11"/>
        <v>0</v>
      </c>
      <c r="I27" s="9">
        <f t="shared" ref="I27:O27" si="15">I20</f>
        <v>0</v>
      </c>
      <c r="J27" s="14">
        <f t="shared" si="15"/>
        <v>0</v>
      </c>
      <c r="K27" s="14">
        <f t="shared" si="15"/>
        <v>0</v>
      </c>
      <c r="L27" s="14">
        <f t="shared" si="15"/>
        <v>0</v>
      </c>
      <c r="M27" s="14">
        <f t="shared" si="15"/>
        <v>0</v>
      </c>
      <c r="N27" s="14">
        <f t="shared" si="15"/>
        <v>0</v>
      </c>
      <c r="O27" s="14">
        <f t="shared" si="15"/>
        <v>0</v>
      </c>
      <c r="P27" s="20"/>
    </row>
    <row r="28" spans="1:16" ht="25.5" customHeight="1" x14ac:dyDescent="0.25">
      <c r="A28" s="18"/>
      <c r="B28" s="18"/>
      <c r="C28" s="18"/>
      <c r="D28" s="18"/>
      <c r="E28" s="18"/>
      <c r="F28" s="18"/>
      <c r="G28" s="12" t="s">
        <v>4</v>
      </c>
      <c r="H28" s="14">
        <f t="shared" si="11"/>
        <v>20131.371460000002</v>
      </c>
      <c r="I28" s="9">
        <f t="shared" ref="I28:O28" si="16">I21</f>
        <v>10906.55733</v>
      </c>
      <c r="J28" s="14">
        <f t="shared" si="16"/>
        <v>7462.9681300000002</v>
      </c>
      <c r="K28" s="14">
        <f t="shared" si="16"/>
        <v>311.96600000000001</v>
      </c>
      <c r="L28" s="14">
        <f t="shared" si="16"/>
        <v>686</v>
      </c>
      <c r="M28" s="14">
        <f t="shared" si="16"/>
        <v>0</v>
      </c>
      <c r="N28" s="14">
        <f t="shared" si="16"/>
        <v>763.88</v>
      </c>
      <c r="O28" s="14">
        <f t="shared" si="16"/>
        <v>0</v>
      </c>
      <c r="P28" s="20"/>
    </row>
    <row r="29" spans="1:16" ht="27.75" customHeight="1" x14ac:dyDescent="0.25">
      <c r="A29" s="18"/>
      <c r="B29" s="18"/>
      <c r="C29" s="18"/>
      <c r="D29" s="18"/>
      <c r="E29" s="18"/>
      <c r="F29" s="18"/>
      <c r="G29" s="12" t="s">
        <v>6</v>
      </c>
      <c r="H29" s="14">
        <f>SUM(I29:O29)</f>
        <v>0</v>
      </c>
      <c r="I29" s="9">
        <f t="shared" ref="I29:O29" si="17">I22</f>
        <v>0</v>
      </c>
      <c r="J29" s="14">
        <f t="shared" si="17"/>
        <v>0</v>
      </c>
      <c r="K29" s="14">
        <f t="shared" si="17"/>
        <v>0</v>
      </c>
      <c r="L29" s="14">
        <f t="shared" si="17"/>
        <v>0</v>
      </c>
      <c r="M29" s="14">
        <f t="shared" si="17"/>
        <v>0</v>
      </c>
      <c r="N29" s="14">
        <f t="shared" si="17"/>
        <v>0</v>
      </c>
      <c r="O29" s="14">
        <f t="shared" si="17"/>
        <v>0</v>
      </c>
      <c r="P29" s="21"/>
    </row>
    <row r="31" spans="1:16" ht="56.25" customHeight="1" x14ac:dyDescent="0.25">
      <c r="A31" s="17" t="s">
        <v>30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6" ht="15.75" customHeight="1" x14ac:dyDescent="0.25"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2:5" x14ac:dyDescent="0.25">
      <c r="B33" s="17"/>
      <c r="C33" s="17"/>
      <c r="D33" s="17"/>
      <c r="E33" s="17"/>
    </row>
  </sheetData>
  <mergeCells count="25">
    <mergeCell ref="P9:P15"/>
    <mergeCell ref="H5:P5"/>
    <mergeCell ref="A8:P8"/>
    <mergeCell ref="P16:P22"/>
    <mergeCell ref="P23:P29"/>
    <mergeCell ref="D9:D12"/>
    <mergeCell ref="D13:D15"/>
    <mergeCell ref="F9:F15"/>
    <mergeCell ref="A9:A15"/>
    <mergeCell ref="C9:C15"/>
    <mergeCell ref="E9:E15"/>
    <mergeCell ref="B9:B15"/>
    <mergeCell ref="B33:E33"/>
    <mergeCell ref="B32:O32"/>
    <mergeCell ref="A16:F22"/>
    <mergeCell ref="A23:F29"/>
    <mergeCell ref="A31:O31"/>
    <mergeCell ref="A3:O3"/>
    <mergeCell ref="A5:A6"/>
    <mergeCell ref="D5:D6"/>
    <mergeCell ref="F5:F6"/>
    <mergeCell ref="G5:G6"/>
    <mergeCell ref="C5:C6"/>
    <mergeCell ref="E5:E6"/>
    <mergeCell ref="B5:B6"/>
  </mergeCells>
  <pageMargins left="0.23622047244094491" right="0.15748031496062992" top="0.82677165354330717" bottom="0.31496062992125984" header="0.15748031496062992" footer="0.15748031496062992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4</vt:lpstr>
      <vt:lpstr>'таблица 4'!Заголовки_для_печати</vt:lpstr>
      <vt:lpstr>'таблица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2021-03-25T11:19:49Z</dcterms:modified>
</cp:coreProperties>
</file>