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323\"/>
    </mc:Choice>
  </mc:AlternateContent>
  <xr:revisionPtr revIDLastSave="0" documentId="8_{DC38E08D-2012-420E-AC53-D3FD8CB133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1" r:id="rId1"/>
  </sheets>
  <definedNames>
    <definedName name="Z_24583E6D_89B9_498A_976C_5AD203482A74_.wvu.PrintArea" localSheetId="0" hidden="1">'таблица 2 '!$A$1:$G$115</definedName>
    <definedName name="Z_37320934_34E6_4722_8E92_9F77EAB0AB6C_.wvu.PrintArea" localSheetId="0" hidden="1">'таблица 2 '!$A$1:$G$115</definedName>
    <definedName name="Z_469057AC_3DDA_472C_AA7B_B76ECE8A31ED_.wvu.PrintArea" localSheetId="0" hidden="1">'таблица 2 '!$A$1:$L$130</definedName>
    <definedName name="Z_5A8F0DBE_1BD9_41FF_9CF6_686C098930B2_.wvu.PrintArea" localSheetId="0" hidden="1">'таблица 2 '!$A$1:$G$115</definedName>
    <definedName name="Z_5C46AB69_1E93_463E_95D4_983D6B00B8B3_.wvu.PrintArea" localSheetId="0" hidden="1">'таблица 2 '!$A$1:$G$115</definedName>
    <definedName name="Z_5EA8AD4D_8094_4555_8AE0_D79579B47F9D_.wvu.PrintArea" localSheetId="0" hidden="1">'таблица 2 '!$A$1:$G$115</definedName>
    <definedName name="Z_6557DF1B_A1FD_4066_A0B1_7FD2DCF99760_.wvu.PrintArea" localSheetId="0" hidden="1">'таблица 2 '!$A$1:$G$115</definedName>
    <definedName name="Z_7BDD2B42_5FBE_403C_85CC_658D2DC1E7E4_.wvu.PrintArea" localSheetId="0" hidden="1">'таблица 2 '!$A$1:$L$130</definedName>
    <definedName name="Z_98939244_D4E6_4FCD_86A7_7F61BF67D875_.wvu.PrintArea" localSheetId="0" hidden="1">'таблица 2 '!$A$1:$L$130</definedName>
    <definedName name="Z_C05F6FFF_1269_4C02_9403_BA19A562A00F_.wvu.PrintArea" localSheetId="0" hidden="1">'таблица 2 '!$A$1:$G$115</definedName>
    <definedName name="Z_D846739F_98AA_4162_A91D_7F60BADD3165_.wvu.PrintArea" localSheetId="0" hidden="1">'таблица 2 '!$A$1:$G$115</definedName>
    <definedName name="Z_E7EECBF4_6533_4B1B_A11E_1CAF8171C831_.wvu.PrintArea" localSheetId="0" hidden="1">'таблица 2 '!$A$1:$G$115</definedName>
    <definedName name="Z_F815E10B_333A_4E46_B2BE_60F93FB6C339_.wvu.PrintArea" localSheetId="0" hidden="1">'таблица 2 '!$A$1:$G$115</definedName>
    <definedName name="_xlnm.Print_Area" localSheetId="0">'таблица 2 '!$A$1:$L$130</definedName>
  </definedNames>
  <calcPr calcId="191029"/>
  <customWorkbookViews>
    <customWorkbookView name="Дикарева Ольга Павловна - Личное представление" guid="{469057AC-3DDA-472C-AA7B-B76ECE8A31ED}" mergeInterval="0" personalView="1" maximized="1" windowWidth="1916" windowHeight="855" activeSheetId="2" showComments="commIndAndComment"/>
    <customWorkbookView name="Яковлева Алена Веняминовна - Личное представление" guid="{98939244-D4E6-4FCD-86A7-7F61BF67D875}" mergeInterval="0" personalView="1" maximized="1" windowWidth="1916" windowHeight="835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2"/>
    <customWorkbookView name="Вашуркина Алена Юрьевна - Личное представление" guid="{5A8F0DBE-1BD9-41FF-9CF6-686C098930B2}" mergeInterval="0" personalView="1" maximized="1" windowWidth="1276" windowHeight="759" activeSheetId="2"/>
    <customWorkbookView name="Московкина Лариса Денисовна - Личное представление" guid="{C05F6FFF-1269-4C02-9403-BA19A562A00F}" mergeInterval="0" personalView="1" maximized="1" windowWidth="1396" windowHeight="777" activeSheetId="2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2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2"/>
    <customWorkbookView name="Курова Надежда Валерьевна - Личное представление" guid="{5EA8AD4D-8094-4555-8AE0-D79579B47F9D}" mergeInterval="0" personalView="1" maximized="1" windowWidth="1329" windowHeight="706" activeSheetId="2"/>
    <customWorkbookView name="Шорина Наталья Владимировна - Личное представление" guid="{6557DF1B-A1FD-4066-A0B1-7FD2DCF99760}" mergeInterval="0" personalView="1" maximized="1" windowWidth="1596" windowHeight="675" activeSheetId="2"/>
    <customWorkbookView name="Безушко Вера Константиновна - Личное представление" guid="{24583E6D-89B9-498A-976C-5AD203482A74}" mergeInterval="0" personalView="1" maximized="1" windowWidth="1552" windowHeight="600" activeSheetId="2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2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2" showComments="commIndAndComment"/>
    <customWorkbookView name="Терентьева Яна Игоревна - Личное представление" guid="{7BDD2B42-5FBE-403C-85CC-658D2DC1E7E4}" mergeInterval="0" personalView="1" maximized="1" windowWidth="1916" windowHeight="80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G69" i="1" l="1"/>
  <c r="H11" i="1" l="1"/>
  <c r="K130" i="1" l="1"/>
  <c r="J130" i="1"/>
  <c r="I130" i="1"/>
  <c r="H130" i="1"/>
  <c r="E129" i="1"/>
  <c r="L128" i="1"/>
  <c r="K128" i="1"/>
  <c r="J128" i="1"/>
  <c r="I128" i="1"/>
  <c r="H128" i="1"/>
  <c r="G128" i="1"/>
  <c r="F128" i="1"/>
  <c r="K127" i="1"/>
  <c r="G127" i="1"/>
  <c r="K126" i="1"/>
  <c r="J126" i="1"/>
  <c r="F126" i="1"/>
  <c r="L125" i="1"/>
  <c r="K125" i="1"/>
  <c r="J125" i="1"/>
  <c r="I125" i="1"/>
  <c r="H125" i="1"/>
  <c r="G125" i="1"/>
  <c r="F125" i="1"/>
  <c r="E122" i="1"/>
  <c r="E114" i="1"/>
  <c r="E108" i="1"/>
  <c r="E107" i="1"/>
  <c r="E106" i="1"/>
  <c r="E105" i="1"/>
  <c r="E104" i="1"/>
  <c r="E103" i="1"/>
  <c r="L102" i="1"/>
  <c r="K102" i="1"/>
  <c r="J102" i="1"/>
  <c r="I102" i="1"/>
  <c r="H102" i="1"/>
  <c r="G102" i="1"/>
  <c r="F102" i="1"/>
  <c r="E99" i="1"/>
  <c r="L93" i="1"/>
  <c r="K93" i="1"/>
  <c r="J93" i="1"/>
  <c r="I93" i="1"/>
  <c r="G93" i="1"/>
  <c r="F93" i="1"/>
  <c r="L92" i="1"/>
  <c r="K92" i="1"/>
  <c r="J92" i="1"/>
  <c r="I92" i="1"/>
  <c r="H92" i="1"/>
  <c r="G92" i="1"/>
  <c r="F92" i="1"/>
  <c r="L91" i="1"/>
  <c r="K91" i="1"/>
  <c r="J91" i="1"/>
  <c r="I91" i="1"/>
  <c r="H91" i="1"/>
  <c r="G91" i="1"/>
  <c r="F91" i="1"/>
  <c r="E91" i="1"/>
  <c r="K90" i="1"/>
  <c r="F90" i="1"/>
  <c r="L88" i="1"/>
  <c r="K88" i="1"/>
  <c r="J88" i="1"/>
  <c r="I88" i="1"/>
  <c r="H88" i="1"/>
  <c r="G88" i="1"/>
  <c r="F88" i="1"/>
  <c r="E86" i="1"/>
  <c r="E85" i="1"/>
  <c r="E84" i="1"/>
  <c r="E83" i="1"/>
  <c r="E82" i="1"/>
  <c r="E81" i="1"/>
  <c r="L80" i="1"/>
  <c r="K80" i="1"/>
  <c r="J80" i="1"/>
  <c r="I80" i="1"/>
  <c r="H80" i="1"/>
  <c r="G80" i="1"/>
  <c r="F80" i="1"/>
  <c r="E79" i="1"/>
  <c r="E78" i="1"/>
  <c r="E77" i="1"/>
  <c r="E76" i="1"/>
  <c r="E75" i="1"/>
  <c r="E74" i="1"/>
  <c r="L73" i="1"/>
  <c r="K73" i="1"/>
  <c r="J73" i="1"/>
  <c r="I73" i="1"/>
  <c r="H73" i="1"/>
  <c r="G73" i="1"/>
  <c r="F73" i="1"/>
  <c r="H72" i="1"/>
  <c r="E71" i="1"/>
  <c r="E70" i="1"/>
  <c r="L69" i="1"/>
  <c r="L90" i="1" s="1"/>
  <c r="J69" i="1"/>
  <c r="J90" i="1" s="1"/>
  <c r="I69" i="1"/>
  <c r="I90" i="1" s="1"/>
  <c r="H69" i="1"/>
  <c r="H90" i="1" s="1"/>
  <c r="G90" i="1"/>
  <c r="F69" i="1"/>
  <c r="K68" i="1"/>
  <c r="L68" i="1" s="1"/>
  <c r="J68" i="1"/>
  <c r="J89" i="1" s="1"/>
  <c r="I68" i="1"/>
  <c r="I89" i="1" s="1"/>
  <c r="H68" i="1"/>
  <c r="G68" i="1"/>
  <c r="G89" i="1" s="1"/>
  <c r="G87" i="1" s="1"/>
  <c r="F68" i="1"/>
  <c r="F89" i="1" s="1"/>
  <c r="E67" i="1"/>
  <c r="L64" i="1"/>
  <c r="L123" i="1" s="1"/>
  <c r="K64" i="1"/>
  <c r="K123" i="1" s="1"/>
  <c r="J64" i="1"/>
  <c r="J123" i="1" s="1"/>
  <c r="I64" i="1"/>
  <c r="I123" i="1" s="1"/>
  <c r="H64" i="1"/>
  <c r="G64" i="1"/>
  <c r="F64" i="1"/>
  <c r="F123" i="1" s="1"/>
  <c r="E63" i="1"/>
  <c r="L62" i="1"/>
  <c r="L121" i="1" s="1"/>
  <c r="K62" i="1"/>
  <c r="K121" i="1" s="1"/>
  <c r="J62" i="1"/>
  <c r="J121" i="1" s="1"/>
  <c r="I62" i="1"/>
  <c r="H62" i="1"/>
  <c r="H121" i="1" s="1"/>
  <c r="G62" i="1"/>
  <c r="G121" i="1" s="1"/>
  <c r="F62" i="1"/>
  <c r="F121" i="1" s="1"/>
  <c r="L61" i="1"/>
  <c r="K61" i="1"/>
  <c r="K120" i="1" s="1"/>
  <c r="J61" i="1"/>
  <c r="I61" i="1"/>
  <c r="H61" i="1"/>
  <c r="G61" i="1"/>
  <c r="F61" i="1"/>
  <c r="L60" i="1"/>
  <c r="K60" i="1"/>
  <c r="J60" i="1"/>
  <c r="I60" i="1"/>
  <c r="H60" i="1"/>
  <c r="G60" i="1"/>
  <c r="F60" i="1"/>
  <c r="L59" i="1"/>
  <c r="K59" i="1"/>
  <c r="J59" i="1"/>
  <c r="I59" i="1"/>
  <c r="I118" i="1" s="1"/>
  <c r="H59" i="1"/>
  <c r="G59" i="1"/>
  <c r="F59" i="1"/>
  <c r="F118" i="1" s="1"/>
  <c r="E57" i="1"/>
  <c r="E56" i="1"/>
  <c r="E55" i="1"/>
  <c r="E54" i="1"/>
  <c r="E53" i="1"/>
  <c r="E52" i="1"/>
  <c r="L51" i="1"/>
  <c r="K51" i="1"/>
  <c r="J51" i="1"/>
  <c r="I51" i="1"/>
  <c r="H51" i="1"/>
  <c r="G51" i="1"/>
  <c r="F51" i="1"/>
  <c r="E50" i="1"/>
  <c r="E49" i="1"/>
  <c r="E48" i="1"/>
  <c r="E47" i="1"/>
  <c r="E46" i="1"/>
  <c r="E45" i="1"/>
  <c r="L44" i="1"/>
  <c r="K44" i="1"/>
  <c r="J44" i="1"/>
  <c r="I44" i="1"/>
  <c r="H44" i="1"/>
  <c r="G44" i="1"/>
  <c r="F44" i="1"/>
  <c r="E43" i="1"/>
  <c r="E42" i="1"/>
  <c r="E41" i="1"/>
  <c r="E40" i="1"/>
  <c r="E39" i="1"/>
  <c r="E38" i="1"/>
  <c r="L37" i="1"/>
  <c r="K37" i="1"/>
  <c r="J37" i="1"/>
  <c r="I37" i="1"/>
  <c r="H37" i="1"/>
  <c r="G37" i="1"/>
  <c r="F37" i="1"/>
  <c r="K35" i="1"/>
  <c r="J35" i="1"/>
  <c r="J100" i="1" s="1"/>
  <c r="J115" i="1" s="1"/>
  <c r="I35" i="1"/>
  <c r="I100" i="1" s="1"/>
  <c r="I115" i="1" s="1"/>
  <c r="H35" i="1"/>
  <c r="L34" i="1"/>
  <c r="K34" i="1"/>
  <c r="J34" i="1"/>
  <c r="I34" i="1"/>
  <c r="H34" i="1"/>
  <c r="G34" i="1"/>
  <c r="F34" i="1"/>
  <c r="L33" i="1"/>
  <c r="K33" i="1"/>
  <c r="K98" i="1" s="1"/>
  <c r="K113" i="1" s="1"/>
  <c r="J33" i="1"/>
  <c r="I33" i="1"/>
  <c r="H33" i="1"/>
  <c r="G33" i="1"/>
  <c r="G98" i="1" s="1"/>
  <c r="G113" i="1" s="1"/>
  <c r="F33" i="1"/>
  <c r="K32" i="1"/>
  <c r="K97" i="1" s="1"/>
  <c r="K112" i="1" s="1"/>
  <c r="I32" i="1"/>
  <c r="I97" i="1" s="1"/>
  <c r="I112" i="1" s="1"/>
  <c r="G32" i="1"/>
  <c r="K31" i="1"/>
  <c r="J31" i="1"/>
  <c r="F31" i="1"/>
  <c r="L30" i="1"/>
  <c r="K30" i="1"/>
  <c r="J30" i="1"/>
  <c r="J95" i="1" s="1"/>
  <c r="J110" i="1" s="1"/>
  <c r="I30" i="1"/>
  <c r="I95" i="1" s="1"/>
  <c r="H30" i="1"/>
  <c r="G30" i="1"/>
  <c r="F30" i="1"/>
  <c r="F95" i="1" s="1"/>
  <c r="E28" i="1"/>
  <c r="E27" i="1"/>
  <c r="E26" i="1"/>
  <c r="E25" i="1"/>
  <c r="E24" i="1"/>
  <c r="E23" i="1"/>
  <c r="L22" i="1"/>
  <c r="K22" i="1"/>
  <c r="J22" i="1"/>
  <c r="I22" i="1"/>
  <c r="H22" i="1"/>
  <c r="G22" i="1"/>
  <c r="F22" i="1"/>
  <c r="E22" i="1"/>
  <c r="E21" i="1"/>
  <c r="E20" i="1"/>
  <c r="E19" i="1"/>
  <c r="E18" i="1"/>
  <c r="E17" i="1"/>
  <c r="E16" i="1"/>
  <c r="L15" i="1"/>
  <c r="K15" i="1"/>
  <c r="J15" i="1"/>
  <c r="I15" i="1"/>
  <c r="H15" i="1"/>
  <c r="G15" i="1"/>
  <c r="F15" i="1"/>
  <c r="L14" i="1"/>
  <c r="L130" i="1" s="1"/>
  <c r="G14" i="1"/>
  <c r="F14" i="1"/>
  <c r="F8" i="1" s="1"/>
  <c r="F29" i="1" s="1"/>
  <c r="E13" i="1"/>
  <c r="E12" i="1"/>
  <c r="L11" i="1"/>
  <c r="L32" i="1" s="1"/>
  <c r="I127" i="1"/>
  <c r="F127" i="1"/>
  <c r="E11" i="1"/>
  <c r="E32" i="1" s="1"/>
  <c r="L10" i="1"/>
  <c r="L126" i="1" s="1"/>
  <c r="I10" i="1"/>
  <c r="I31" i="1" s="1"/>
  <c r="I96" i="1" s="1"/>
  <c r="I111" i="1" s="1"/>
  <c r="H10" i="1"/>
  <c r="H126" i="1" s="1"/>
  <c r="G10" i="1"/>
  <c r="G126" i="1" s="1"/>
  <c r="E9" i="1"/>
  <c r="E30" i="1" s="1"/>
  <c r="K8" i="1"/>
  <c r="I8" i="1" l="1"/>
  <c r="I29" i="1" s="1"/>
  <c r="J58" i="1"/>
  <c r="L58" i="1"/>
  <c r="L120" i="1"/>
  <c r="I66" i="1"/>
  <c r="K89" i="1"/>
  <c r="K87" i="1" s="1"/>
  <c r="I126" i="1"/>
  <c r="K29" i="1"/>
  <c r="J96" i="1"/>
  <c r="J111" i="1" s="1"/>
  <c r="I98" i="1"/>
  <c r="I113" i="1" s="1"/>
  <c r="H8" i="1"/>
  <c r="H29" i="1" s="1"/>
  <c r="E10" i="1"/>
  <c r="E31" i="1" s="1"/>
  <c r="L97" i="1"/>
  <c r="L112" i="1" s="1"/>
  <c r="G97" i="1"/>
  <c r="G112" i="1" s="1"/>
  <c r="F119" i="1"/>
  <c r="J119" i="1"/>
  <c r="G123" i="1"/>
  <c r="G66" i="1"/>
  <c r="K100" i="1"/>
  <c r="K115" i="1" s="1"/>
  <c r="J118" i="1"/>
  <c r="J66" i="1"/>
  <c r="G8" i="1"/>
  <c r="G29" i="1" s="1"/>
  <c r="G95" i="1"/>
  <c r="G110" i="1" s="1"/>
  <c r="K95" i="1"/>
  <c r="K110" i="1" s="1"/>
  <c r="J98" i="1"/>
  <c r="J113" i="1" s="1"/>
  <c r="E60" i="1"/>
  <c r="F120" i="1"/>
  <c r="F117" i="1" s="1"/>
  <c r="J120" i="1"/>
  <c r="F66" i="1"/>
  <c r="K66" i="1"/>
  <c r="I87" i="1"/>
  <c r="E102" i="1"/>
  <c r="K124" i="1"/>
  <c r="I94" i="1"/>
  <c r="I110" i="1"/>
  <c r="I109" i="1" s="1"/>
  <c r="H66" i="1"/>
  <c r="H89" i="1"/>
  <c r="H119" i="1" s="1"/>
  <c r="F110" i="1"/>
  <c r="L8" i="1"/>
  <c r="L29" i="1" s="1"/>
  <c r="E126" i="1"/>
  <c r="E15" i="1"/>
  <c r="F96" i="1"/>
  <c r="L31" i="1"/>
  <c r="G118" i="1"/>
  <c r="G58" i="1"/>
  <c r="K58" i="1"/>
  <c r="K118" i="1"/>
  <c r="G119" i="1"/>
  <c r="J127" i="1"/>
  <c r="J124" i="1" s="1"/>
  <c r="J32" i="1"/>
  <c r="J97" i="1" s="1"/>
  <c r="J112" i="1" s="1"/>
  <c r="E37" i="1"/>
  <c r="L66" i="1"/>
  <c r="E66" i="1" s="1"/>
  <c r="L89" i="1"/>
  <c r="E92" i="1"/>
  <c r="H32" i="1"/>
  <c r="H97" i="1" s="1"/>
  <c r="H112" i="1" s="1"/>
  <c r="H127" i="1"/>
  <c r="H124" i="1" s="1"/>
  <c r="H31" i="1"/>
  <c r="H96" i="1" s="1"/>
  <c r="H111" i="1" s="1"/>
  <c r="E34" i="1"/>
  <c r="E44" i="1"/>
  <c r="E51" i="1"/>
  <c r="H58" i="1"/>
  <c r="E61" i="1"/>
  <c r="H120" i="1"/>
  <c r="E64" i="1"/>
  <c r="F87" i="1"/>
  <c r="J87" i="1"/>
  <c r="E72" i="1"/>
  <c r="H93" i="1"/>
  <c r="H100" i="1" s="1"/>
  <c r="H115" i="1" s="1"/>
  <c r="E90" i="1"/>
  <c r="J8" i="1"/>
  <c r="J29" i="1" s="1"/>
  <c r="F130" i="1"/>
  <c r="F124" i="1" s="1"/>
  <c r="F35" i="1"/>
  <c r="E14" i="1"/>
  <c r="E35" i="1" s="1"/>
  <c r="L35" i="1"/>
  <c r="L100" i="1" s="1"/>
  <c r="L115" i="1" s="1"/>
  <c r="I58" i="1"/>
  <c r="I119" i="1"/>
  <c r="I120" i="1"/>
  <c r="E88" i="1"/>
  <c r="L87" i="1"/>
  <c r="J109" i="1"/>
  <c r="I124" i="1"/>
  <c r="G130" i="1"/>
  <c r="G124" i="1" s="1"/>
  <c r="G35" i="1"/>
  <c r="G100" i="1" s="1"/>
  <c r="G115" i="1" s="1"/>
  <c r="H95" i="1"/>
  <c r="L95" i="1"/>
  <c r="G31" i="1"/>
  <c r="G96" i="1" s="1"/>
  <c r="G111" i="1" s="1"/>
  <c r="K96" i="1"/>
  <c r="K111" i="1" s="1"/>
  <c r="F32" i="1"/>
  <c r="E59" i="1"/>
  <c r="E58" i="1" s="1"/>
  <c r="F58" i="1"/>
  <c r="I121" i="1"/>
  <c r="E80" i="1"/>
  <c r="L127" i="1"/>
  <c r="L124" i="1" s="1"/>
  <c r="E33" i="1"/>
  <c r="H98" i="1"/>
  <c r="H113" i="1" s="1"/>
  <c r="L98" i="1"/>
  <c r="L113" i="1" s="1"/>
  <c r="H118" i="1"/>
  <c r="L118" i="1"/>
  <c r="L119" i="1"/>
  <c r="G120" i="1"/>
  <c r="E69" i="1"/>
  <c r="E73" i="1"/>
  <c r="J94" i="1"/>
  <c r="F98" i="1"/>
  <c r="E125" i="1"/>
  <c r="E62" i="1"/>
  <c r="E68" i="1"/>
  <c r="E128" i="1"/>
  <c r="K119" i="1" l="1"/>
  <c r="K117" i="1" s="1"/>
  <c r="L117" i="1"/>
  <c r="E118" i="1"/>
  <c r="J117" i="1"/>
  <c r="G109" i="1"/>
  <c r="L96" i="1"/>
  <c r="L111" i="1" s="1"/>
  <c r="E93" i="1"/>
  <c r="E120" i="1"/>
  <c r="E98" i="1"/>
  <c r="F113" i="1"/>
  <c r="F100" i="1"/>
  <c r="E29" i="1"/>
  <c r="K94" i="1"/>
  <c r="E8" i="1"/>
  <c r="E95" i="1"/>
  <c r="F97" i="1"/>
  <c r="E121" i="1"/>
  <c r="E130" i="1"/>
  <c r="E119" i="1"/>
  <c r="E89" i="1"/>
  <c r="E87" i="1" s="1"/>
  <c r="H123" i="1"/>
  <c r="K109" i="1"/>
  <c r="E127" i="1"/>
  <c r="G117" i="1"/>
  <c r="F111" i="1"/>
  <c r="H94" i="1"/>
  <c r="H110" i="1"/>
  <c r="H109" i="1" s="1"/>
  <c r="I117" i="1"/>
  <c r="L94" i="1"/>
  <c r="L110" i="1"/>
  <c r="L109" i="1" s="1"/>
  <c r="G94" i="1"/>
  <c r="H87" i="1"/>
  <c r="E110" i="1"/>
  <c r="E96" i="1" l="1"/>
  <c r="E124" i="1"/>
  <c r="E123" i="1"/>
  <c r="E117" i="1" s="1"/>
  <c r="E100" i="1"/>
  <c r="F115" i="1"/>
  <c r="E97" i="1"/>
  <c r="F112" i="1"/>
  <c r="F94" i="1"/>
  <c r="E113" i="1"/>
  <c r="E111" i="1"/>
  <c r="H117" i="1"/>
  <c r="E94" i="1" l="1"/>
  <c r="E115" i="1"/>
  <c r="E112" i="1"/>
  <c r="F109" i="1"/>
  <c r="E109" i="1" l="1"/>
</calcChain>
</file>

<file path=xl/sharedStrings.xml><?xml version="1.0" encoding="utf-8"?>
<sst xmlns="http://schemas.openxmlformats.org/spreadsheetml/2006/main" count="175" uniqueCount="60">
  <si>
    <t>№ п/п</t>
  </si>
  <si>
    <t>2019 г.</t>
  </si>
  <si>
    <t>2020 г.</t>
  </si>
  <si>
    <t>всего</t>
  </si>
  <si>
    <t>федеральный бюджет</t>
  </si>
  <si>
    <t>местный бюджет</t>
  </si>
  <si>
    <t>средства по Соглашениям по передаче полномочий</t>
  </si>
  <si>
    <t>Итого по подпрограмме I</t>
  </si>
  <si>
    <t>Итого по подпрограмме II</t>
  </si>
  <si>
    <t>Итого по подпрограмме III</t>
  </si>
  <si>
    <t>Всего</t>
  </si>
  <si>
    <t>Мероприятия муниципальной программы</t>
  </si>
  <si>
    <t>Ответственный исполни-тель / соисполнитель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</si>
  <si>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</si>
  <si>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</si>
  <si>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</si>
  <si>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</si>
  <si>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</si>
  <si>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</si>
  <si>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департамент финансов Нефтеюганского района</t>
  </si>
  <si>
    <t xml:space="preserve">федеральный бюджет </t>
  </si>
  <si>
    <t>средства по соглашениям по передаче полномочий</t>
  </si>
  <si>
    <t>в том числе</t>
  </si>
  <si>
    <t>инвестиции в объекты муниципальной собственности</t>
  </si>
  <si>
    <t>прочие расходы</t>
  </si>
  <si>
    <t>1.1</t>
  </si>
  <si>
    <t>1.2</t>
  </si>
  <si>
    <t>2.1</t>
  </si>
  <si>
    <t>2.2</t>
  </si>
  <si>
    <t>Подпрограмма III «Обеспечение сбалансированности бюджета Нефтеюганского района»</t>
  </si>
  <si>
    <t>Подпрограмма II «Обеспечение открытости бюджета в Нефтеюганском районе»</t>
  </si>
  <si>
    <t xml:space="preserve">департамент финансов Нефтеюганского района, Администрация Нефтеюганского района (МКУ "Управление по делам администрации Нефтеюганского района") </t>
  </si>
  <si>
    <t>департамент финансов, АНР, ДИО, ДОиМП, ДКиС, ДСиЖКК</t>
  </si>
  <si>
    <t>Перечень основных  мероприятий муниципальной программы</t>
  </si>
  <si>
    <t xml:space="preserve">Соисполнитель 1
 (Администрация Нефтеюганского района (МКУ "Управление по делам администрации Нефтеюганского района") </t>
  </si>
  <si>
    <t>Ответственный исполнитель
(Департамент финансов Нефтеюганского района)</t>
  </si>
  <si>
    <t>2021 г.</t>
  </si>
  <si>
    <t>2022 г.</t>
  </si>
  <si>
    <t>2023 г.</t>
  </si>
  <si>
    <t>2024 г.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</si>
  <si>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(показатель 2)</t>
  </si>
  <si>
    <t>2025-2030 г.</t>
  </si>
  <si>
    <t>2.3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</si>
  <si>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 (показатель 1)</t>
  </si>
  <si>
    <t xml:space="preserve">всего </t>
  </si>
  <si>
    <t>подпрограмма I «Организация бюджетного процесса в Нефтеюганском районе»</t>
  </si>
  <si>
    <t>средства поселений*</t>
  </si>
  <si>
    <t>Основное мероприятие: Обеспечение открытости и доступности для граждан и организаций информации о бюджетном процессе  Нефтеюганского района (показатель 3)</t>
  </si>
  <si>
    <t>Основное мероприятие: Увеличение количества посетителей  портала  "Бюджет для граждан", действующего на официальном сайте органов местного самоуправления Нефтеюганского района, до уровня не менее 1500 посетителей в год (показатель 4)</t>
  </si>
  <si>
    <t xml:space="preserve">Основное мероприятие: Увеличение количества лиц, охваченных мероприятиями, направленными на повышение финансовой грамотности до уровня не менее 1000 чел. (показатель 5) </t>
  </si>
  <si>
    <t>3.1</t>
  </si>
  <si>
    <t>3.2</t>
  </si>
  <si>
    <t>3.3</t>
  </si>
  <si>
    <t>Основное мероприятие: Стимулирование развития практик инициативного бюджетирования (показатель 8)</t>
  </si>
  <si>
    <t>департамент финансов, АНР,  ДОиМП, ДКиС, ДСиЖКК</t>
  </si>
  <si>
    <t>департамент финансов, АНР, ДКиС</t>
  </si>
  <si>
    <t>Основное мероприятие: Повышение качества управления муниципальными финансами Нефтеюганского района (показатель 7)</t>
  </si>
  <si>
    <t>1.3</t>
  </si>
  <si>
    <t>Основное мероприятие: Поддержание доли налоговых и неналоговых доходов местного бюджета (за исключением поступлений налоговых доходов по дополнительным нормативам отчислений) в общем объёме собственных доходов бюджета муниципального образования (без учёта субвенций) на уровне 58% (показатель 10)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</si>
  <si>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(показатели 6, 9,11)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</si>
</sst>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_-* #,##0.00_р_._-;\-* #,##0.00_р_._-;_-* &quot;-&quot;?_р_._-;_-@_-"/>
    <numFmt numFmtId="168" formatCode="_-* #,##0.00000_р_._-;\-* #,##0.00000_р_._-;_-* &quot;-&quot;?_р_._-;_-@_-"/>
    <numFmt numFmtId="169" formatCode="_-* #,##0.000000_р_._-;\-* #,##0.000000_р_._-;_-* &quot;-&quot;?_р_._-;_-@_-"/>
    <numFmt numFmtId="170" formatCode="#,##0.00000_ ;\-#,##0.00000\ "/>
    <numFmt numFmtId="171" formatCode="_-* #,##0.0000_р_._-;\-* #,##0.0000_р_._-;_-* &quot;-&quot;?_р_._-;_-@_-"/>
    <numFmt numFmtId="172" formatCode="_-* #,##0_р_._-;\-* #,##0_р_._-;_-* &quot;-&quot;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5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49" fontId="3" fillId="2" borderId="0" xfId="0" applyNumberFormat="1" applyFont="1" applyFill="1"/>
    <xf numFmtId="0" fontId="3" fillId="2" borderId="0" xfId="0" applyFont="1" applyFill="1"/>
    <xf numFmtId="0" fontId="12" fillId="2" borderId="0" xfId="0" applyFont="1" applyFill="1"/>
    <xf numFmtId="0" fontId="10" fillId="2" borderId="0" xfId="0" applyFont="1" applyFill="1"/>
    <xf numFmtId="0" fontId="11" fillId="2" borderId="0" xfId="0" applyFont="1" applyFill="1"/>
    <xf numFmtId="164" fontId="12" fillId="2" borderId="0" xfId="0" applyNumberFormat="1" applyFont="1" applyFill="1"/>
    <xf numFmtId="164" fontId="3" fillId="2" borderId="0" xfId="0" applyNumberFormat="1" applyFont="1" applyFill="1"/>
    <xf numFmtId="167" fontId="12" fillId="2" borderId="0" xfId="0" applyNumberFormat="1" applyFont="1" applyFill="1"/>
    <xf numFmtId="168" fontId="4" fillId="2" borderId="1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vertical="center" wrapText="1"/>
    </xf>
    <xf numFmtId="168" fontId="5" fillId="2" borderId="1" xfId="0" applyNumberFormat="1" applyFont="1" applyFill="1" applyBorder="1" applyAlignment="1">
      <alignment vertical="center"/>
    </xf>
    <xf numFmtId="168" fontId="9" fillId="2" borderId="1" xfId="0" applyNumberFormat="1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vertical="center" wrapText="1"/>
    </xf>
    <xf numFmtId="168" fontId="10" fillId="2" borderId="1" xfId="42" applyNumberFormat="1" applyFont="1" applyFill="1" applyBorder="1" applyAlignment="1">
      <alignment vertical="center"/>
    </xf>
    <xf numFmtId="168" fontId="4" fillId="2" borderId="1" xfId="0" applyNumberFormat="1" applyFont="1" applyFill="1" applyBorder="1" applyAlignment="1">
      <alignment vertical="center"/>
    </xf>
    <xf numFmtId="168" fontId="10" fillId="2" borderId="1" xfId="0" applyNumberFormat="1" applyFont="1" applyFill="1" applyBorder="1" applyAlignment="1">
      <alignment vertical="center"/>
    </xf>
    <xf numFmtId="168" fontId="9" fillId="2" borderId="1" xfId="42" applyNumberFormat="1" applyFont="1" applyFill="1" applyBorder="1" applyAlignment="1">
      <alignment vertical="center"/>
    </xf>
    <xf numFmtId="168" fontId="9" fillId="2" borderId="1" xfId="0" applyNumberFormat="1" applyFont="1" applyFill="1" applyBorder="1" applyAlignment="1">
      <alignment horizontal="left" vertical="center"/>
    </xf>
    <xf numFmtId="168" fontId="10" fillId="2" borderId="1" xfId="1" applyNumberFormat="1" applyFont="1" applyFill="1" applyBorder="1" applyAlignment="1">
      <alignment horizontal="left" vertical="center"/>
    </xf>
    <xf numFmtId="168" fontId="10" fillId="2" borderId="1" xfId="0" applyNumberFormat="1" applyFont="1" applyFill="1" applyBorder="1" applyAlignment="1">
      <alignment horizontal="left" vertical="center"/>
    </xf>
    <xf numFmtId="168" fontId="12" fillId="2" borderId="1" xfId="0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left" vertical="center" wrapText="1"/>
    </xf>
    <xf numFmtId="168" fontId="9" fillId="2" borderId="1" xfId="0" applyNumberFormat="1" applyFont="1" applyFill="1" applyBorder="1" applyAlignment="1">
      <alignment horizontal="left" vertical="center" wrapText="1"/>
    </xf>
    <xf numFmtId="169" fontId="10" fillId="2" borderId="1" xfId="0" applyNumberFormat="1" applyFont="1" applyFill="1" applyBorder="1" applyAlignment="1">
      <alignment horizontal="center" vertical="center" wrapText="1"/>
    </xf>
    <xf numFmtId="170" fontId="12" fillId="2" borderId="0" xfId="0" applyNumberFormat="1" applyFont="1" applyFill="1"/>
    <xf numFmtId="171" fontId="4" fillId="2" borderId="1" xfId="0" applyNumberFormat="1" applyFont="1" applyFill="1" applyBorder="1" applyAlignment="1">
      <alignment horizontal="center" vertical="center" wrapText="1"/>
    </xf>
    <xf numFmtId="171" fontId="5" fillId="2" borderId="1" xfId="0" applyNumberFormat="1" applyFont="1" applyFill="1" applyBorder="1" applyAlignment="1">
      <alignment vertical="center"/>
    </xf>
    <xf numFmtId="171" fontId="10" fillId="2" borderId="1" xfId="42" applyNumberFormat="1" applyFont="1" applyFill="1" applyBorder="1" applyAlignment="1">
      <alignment vertical="center"/>
    </xf>
    <xf numFmtId="171" fontId="9" fillId="2" borderId="1" xfId="42" applyNumberFormat="1" applyFont="1" applyFill="1" applyBorder="1" applyAlignment="1">
      <alignment vertical="center"/>
    </xf>
    <xf numFmtId="171" fontId="3" fillId="2" borderId="0" xfId="0" applyNumberFormat="1" applyFont="1" applyFill="1"/>
    <xf numFmtId="172" fontId="4" fillId="2" borderId="1" xfId="0" applyNumberFormat="1" applyFont="1" applyFill="1" applyBorder="1" applyAlignment="1"/>
    <xf numFmtId="172" fontId="3" fillId="2" borderId="0" xfId="0" applyNumberFormat="1" applyFont="1" applyFill="1" applyAlignment="1"/>
    <xf numFmtId="172" fontId="10" fillId="2" borderId="1" xfId="0" applyNumberFormat="1" applyFont="1" applyFill="1" applyBorder="1" applyAlignment="1"/>
    <xf numFmtId="167" fontId="10" fillId="2" borderId="1" xfId="42" applyNumberFormat="1" applyFont="1" applyFill="1" applyBorder="1" applyAlignment="1">
      <alignment vertical="center"/>
    </xf>
    <xf numFmtId="167" fontId="4" fillId="2" borderId="1" xfId="0" applyNumberFormat="1" applyFont="1" applyFill="1" applyBorder="1" applyAlignment="1">
      <alignment vertical="center"/>
    </xf>
    <xf numFmtId="167" fontId="10" fillId="2" borderId="1" xfId="1" applyNumberFormat="1" applyFont="1" applyFill="1" applyBorder="1" applyAlignment="1">
      <alignment horizontal="left" vertical="center"/>
    </xf>
    <xf numFmtId="168" fontId="4" fillId="2" borderId="1" xfId="0" applyNumberFormat="1" applyFont="1" applyFill="1" applyBorder="1" applyAlignment="1">
      <alignment horizontal="left" vertical="center" wrapText="1"/>
    </xf>
    <xf numFmtId="167" fontId="5" fillId="2" borderId="1" xfId="0" applyNumberFormat="1" applyFont="1" applyFill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left" vertical="center"/>
    </xf>
    <xf numFmtId="167" fontId="9" fillId="2" borderId="1" xfId="0" applyNumberFormat="1" applyFont="1" applyFill="1" applyBorder="1" applyAlignment="1">
      <alignment horizontal="left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167" fontId="4" fillId="2" borderId="1" xfId="1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/>
    </xf>
    <xf numFmtId="0" fontId="11" fillId="2" borderId="11" xfId="0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 wrapText="1"/>
    </xf>
    <xf numFmtId="169" fontId="4" fillId="2" borderId="13" xfId="0" applyNumberFormat="1" applyFont="1" applyFill="1" applyBorder="1" applyAlignment="1">
      <alignment horizontal="center" vertical="center" wrapText="1"/>
    </xf>
    <xf numFmtId="169" fontId="4" fillId="2" borderId="14" xfId="0" applyNumberFormat="1" applyFont="1" applyFill="1" applyBorder="1" applyAlignment="1">
      <alignment horizontal="center" vertical="center" wrapText="1"/>
    </xf>
    <xf numFmtId="169" fontId="4" fillId="2" borderId="15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center"/>
    </xf>
    <xf numFmtId="168" fontId="4" fillId="2" borderId="3" xfId="0" applyNumberFormat="1" applyFont="1" applyFill="1" applyBorder="1" applyAlignment="1">
      <alignment horizontal="center" vertical="center"/>
    </xf>
    <xf numFmtId="168" fontId="4" fillId="2" borderId="4" xfId="0" applyNumberFormat="1" applyFont="1" applyFill="1" applyBorder="1" applyAlignment="1">
      <alignment horizontal="center" vertical="center"/>
    </xf>
    <xf numFmtId="168" fontId="4" fillId="2" borderId="2" xfId="0" applyNumberFormat="1" applyFont="1" applyFill="1" applyBorder="1" applyAlignment="1">
      <alignment horizontal="left" vertical="center" wrapText="1"/>
    </xf>
    <xf numFmtId="168" fontId="4" fillId="2" borderId="3" xfId="0" applyNumberFormat="1" applyFont="1" applyFill="1" applyBorder="1" applyAlignment="1">
      <alignment horizontal="left" vertical="center" wrapText="1"/>
    </xf>
    <xf numFmtId="168" fontId="4" fillId="2" borderId="4" xfId="0" applyNumberFormat="1" applyFont="1" applyFill="1" applyBorder="1" applyAlignment="1">
      <alignment horizontal="left" vertical="center" wrapText="1"/>
    </xf>
    <xf numFmtId="168" fontId="4" fillId="2" borderId="2" xfId="0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168" fontId="4" fillId="2" borderId="4" xfId="0" applyNumberFormat="1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49" fontId="10" fillId="2" borderId="4" xfId="0" applyNumberFormat="1" applyFont="1" applyFill="1" applyBorder="1" applyAlignment="1">
      <alignment horizontal="left" vertical="center" wrapText="1"/>
    </xf>
    <xf numFmtId="168" fontId="10" fillId="2" borderId="2" xfId="0" applyNumberFormat="1" applyFont="1" applyFill="1" applyBorder="1" applyAlignment="1">
      <alignment horizontal="center" vertical="center" wrapText="1"/>
    </xf>
    <xf numFmtId="168" fontId="10" fillId="2" borderId="3" xfId="0" applyNumberFormat="1" applyFont="1" applyFill="1" applyBorder="1" applyAlignment="1">
      <alignment horizontal="center" vertical="center" wrapText="1"/>
    </xf>
    <xf numFmtId="168" fontId="10" fillId="2" borderId="4" xfId="0" applyNumberFormat="1" applyFont="1" applyFill="1" applyBorder="1" applyAlignment="1">
      <alignment horizontal="center" vertical="center" wrapText="1"/>
    </xf>
    <xf numFmtId="168" fontId="4" fillId="2" borderId="5" xfId="0" applyNumberFormat="1" applyFont="1" applyFill="1" applyBorder="1" applyAlignment="1">
      <alignment horizontal="center" vertical="center" wrapText="1"/>
    </xf>
    <xf numFmtId="168" fontId="4" fillId="2" borderId="10" xfId="0" applyNumberFormat="1" applyFont="1" applyFill="1" applyBorder="1" applyAlignment="1">
      <alignment horizontal="center" vertical="center" wrapText="1"/>
    </xf>
    <xf numFmtId="168" fontId="4" fillId="2" borderId="6" xfId="0" applyNumberFormat="1" applyFont="1" applyFill="1" applyBorder="1" applyAlignment="1">
      <alignment horizontal="center" vertical="center" wrapText="1"/>
    </xf>
    <xf numFmtId="168" fontId="4" fillId="2" borderId="8" xfId="0" applyNumberFormat="1" applyFont="1" applyFill="1" applyBorder="1" applyAlignment="1">
      <alignment horizontal="center" vertical="center" wrapText="1"/>
    </xf>
    <xf numFmtId="168" fontId="4" fillId="2" borderId="0" xfId="0" applyNumberFormat="1" applyFont="1" applyFill="1" applyBorder="1" applyAlignment="1">
      <alignment horizontal="center" vertical="center" wrapText="1"/>
    </xf>
    <xf numFmtId="168" fontId="4" fillId="2" borderId="9" xfId="0" applyNumberFormat="1" applyFont="1" applyFill="1" applyBorder="1" applyAlignment="1">
      <alignment horizontal="center" vertical="center" wrapText="1"/>
    </xf>
    <xf numFmtId="168" fontId="4" fillId="2" borderId="7" xfId="0" applyNumberFormat="1" applyFont="1" applyFill="1" applyBorder="1" applyAlignment="1">
      <alignment horizontal="center" vertical="center" wrapText="1"/>
    </xf>
    <xf numFmtId="168" fontId="4" fillId="2" borderId="11" xfId="0" applyNumberFormat="1" applyFont="1" applyFill="1" applyBorder="1" applyAlignment="1">
      <alignment horizontal="center" vertical="center" wrapText="1"/>
    </xf>
    <xf numFmtId="168" fontId="4" fillId="2" borderId="12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vertical="center" wrapText="1"/>
    </xf>
    <xf numFmtId="168" fontId="4" fillId="2" borderId="3" xfId="0" applyNumberFormat="1" applyFont="1" applyFill="1" applyBorder="1" applyAlignment="1">
      <alignment vertical="center" wrapText="1"/>
    </xf>
    <xf numFmtId="168" fontId="4" fillId="2" borderId="4" xfId="0" applyNumberFormat="1" applyFont="1" applyFill="1" applyBorder="1" applyAlignment="1">
      <alignment vertical="center" wrapText="1"/>
    </xf>
    <xf numFmtId="168" fontId="0" fillId="2" borderId="3" xfId="0" applyNumberFormat="1" applyFill="1" applyBorder="1" applyAlignment="1">
      <alignment horizontal="center" vertical="center"/>
    </xf>
    <xf numFmtId="168" fontId="0" fillId="2" borderId="4" xfId="0" applyNumberFormat="1" applyFill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left" vertical="center" wrapText="1"/>
    </xf>
    <xf numFmtId="168" fontId="0" fillId="2" borderId="3" xfId="0" applyNumberFormat="1" applyFill="1" applyBorder="1" applyAlignment="1">
      <alignment horizontal="left" vertical="center" wrapText="1"/>
    </xf>
    <xf numFmtId="168" fontId="0" fillId="2" borderId="4" xfId="0" applyNumberFormat="1" applyFill="1" applyBorder="1" applyAlignment="1">
      <alignment horizontal="left" vertical="center" wrapText="1"/>
    </xf>
    <xf numFmtId="168" fontId="5" fillId="2" borderId="13" xfId="0" applyNumberFormat="1" applyFont="1" applyFill="1" applyBorder="1" applyAlignment="1">
      <alignment horizontal="center" vertical="center"/>
    </xf>
    <xf numFmtId="168" fontId="5" fillId="2" borderId="14" xfId="0" applyNumberFormat="1" applyFont="1" applyFill="1" applyBorder="1" applyAlignment="1">
      <alignment horizontal="center" vertical="center"/>
    </xf>
    <xf numFmtId="168" fontId="5" fillId="2" borderId="15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left" vertical="top" wrapText="1"/>
    </xf>
    <xf numFmtId="168" fontId="5" fillId="0" borderId="1" xfId="0" applyNumberFormat="1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168" fontId="9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 wrapText="1"/>
    </xf>
    <xf numFmtId="167" fontId="10" fillId="0" borderId="1" xfId="42" applyNumberFormat="1" applyFont="1" applyFill="1" applyBorder="1" applyAlignment="1">
      <alignment vertical="center"/>
    </xf>
    <xf numFmtId="168" fontId="10" fillId="0" borderId="1" xfId="42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7" fontId="4" fillId="0" borderId="1" xfId="0" applyNumberFormat="1" applyFont="1" applyFill="1" applyBorder="1" applyAlignment="1">
      <alignment vertical="center"/>
    </xf>
    <xf numFmtId="168" fontId="10" fillId="0" borderId="1" xfId="0" applyNumberFormat="1" applyFont="1" applyFill="1" applyBorder="1" applyAlignment="1">
      <alignment vertical="center"/>
    </xf>
    <xf numFmtId="167" fontId="9" fillId="0" borderId="1" xfId="42" applyNumberFormat="1" applyFont="1" applyFill="1" applyBorder="1" applyAlignment="1">
      <alignment vertical="center"/>
    </xf>
    <xf numFmtId="168" fontId="9" fillId="0" borderId="1" xfId="42" applyNumberFormat="1" applyFont="1" applyFill="1" applyBorder="1" applyAlignment="1">
      <alignment vertical="center"/>
    </xf>
    <xf numFmtId="168" fontId="9" fillId="0" borderId="1" xfId="0" applyNumberFormat="1" applyFont="1" applyFill="1" applyBorder="1" applyAlignment="1">
      <alignment vertical="center" wrapText="1"/>
    </xf>
    <xf numFmtId="167" fontId="9" fillId="0" borderId="1" xfId="0" applyNumberFormat="1" applyFont="1" applyFill="1" applyBorder="1" applyAlignment="1">
      <alignment vertical="center"/>
    </xf>
    <xf numFmtId="168" fontId="10" fillId="0" borderId="1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left" vertical="center" wrapText="1"/>
    </xf>
    <xf numFmtId="167" fontId="9" fillId="0" borderId="1" xfId="0" applyNumberFormat="1" applyFont="1" applyFill="1" applyBorder="1" applyAlignment="1">
      <alignment horizontal="left" vertical="center"/>
    </xf>
    <xf numFmtId="168" fontId="9" fillId="0" borderId="1" xfId="0" applyNumberFormat="1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left" vertical="center"/>
    </xf>
    <xf numFmtId="167" fontId="4" fillId="0" borderId="1" xfId="0" applyNumberFormat="1" applyFont="1" applyFill="1" applyBorder="1" applyAlignment="1">
      <alignment horizontal="left" vertical="center"/>
    </xf>
    <xf numFmtId="168" fontId="10" fillId="0" borderId="1" xfId="0" applyNumberFormat="1" applyFont="1" applyFill="1" applyBorder="1" applyAlignment="1">
      <alignment horizontal="left" vertical="center"/>
    </xf>
    <xf numFmtId="167" fontId="4" fillId="0" borderId="1" xfId="1" applyNumberFormat="1" applyFont="1" applyFill="1" applyBorder="1" applyAlignment="1">
      <alignment horizontal="left" vertical="center"/>
    </xf>
    <xf numFmtId="168" fontId="10" fillId="0" borderId="1" xfId="1" applyNumberFormat="1" applyFont="1" applyFill="1" applyBorder="1" applyAlignment="1">
      <alignment horizontal="left" vertical="center"/>
    </xf>
    <xf numFmtId="167" fontId="5" fillId="0" borderId="1" xfId="0" applyNumberFormat="1" applyFont="1" applyFill="1" applyBorder="1" applyAlignment="1">
      <alignment horizontal="left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colors>
    <mruColors>
      <color rgb="FF66FF33"/>
      <color rgb="FF00FF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0"/>
  <sheetViews>
    <sheetView tabSelected="1" zoomScale="60" zoomScaleNormal="60" zoomScaleSheetLayoutView="50" workbookViewId="0">
      <pane xSplit="4" ySplit="7" topLeftCell="E80" activePane="bottomRight" state="frozen"/>
      <selection pane="topRight" activeCell="E1" sqref="E1"/>
      <selection pane="bottomLeft" activeCell="A8" sqref="A8"/>
      <selection pane="bottomRight" activeCell="E122" sqref="E122:G129"/>
    </sheetView>
  </sheetViews>
  <sheetFormatPr defaultColWidth="9.140625" defaultRowHeight="18.75" x14ac:dyDescent="0.3"/>
  <cols>
    <col min="1" max="1" width="6.5703125" style="1" customWidth="1"/>
    <col min="2" max="2" width="94.140625" style="2" customWidth="1"/>
    <col min="3" max="3" width="28.5703125" style="2" customWidth="1"/>
    <col min="4" max="4" width="36.85546875" style="2" customWidth="1"/>
    <col min="5" max="5" width="27.85546875" style="2" customWidth="1"/>
    <col min="6" max="6" width="24" style="30" customWidth="1"/>
    <col min="7" max="7" width="25.5703125" style="3" customWidth="1"/>
    <col min="8" max="8" width="24.42578125" style="3" customWidth="1"/>
    <col min="9" max="9" width="27.42578125" style="3" customWidth="1"/>
    <col min="10" max="10" width="23.42578125" style="3" customWidth="1"/>
    <col min="11" max="11" width="24.42578125" style="3" customWidth="1"/>
    <col min="12" max="12" width="29.28515625" style="3" customWidth="1"/>
    <col min="13" max="16384" width="9.140625" style="2"/>
  </cols>
  <sheetData>
    <row r="1" spans="1:14" x14ac:dyDescent="0.3">
      <c r="D1" s="7"/>
      <c r="F1" s="43"/>
      <c r="G1" s="43"/>
      <c r="H1" s="8"/>
      <c r="I1" s="44"/>
      <c r="J1" s="44"/>
      <c r="K1" s="44"/>
      <c r="L1" s="4" t="s">
        <v>16</v>
      </c>
    </row>
    <row r="2" spans="1:14" ht="22.5" customHeight="1" x14ac:dyDescent="0.3">
      <c r="A2" s="45" t="s">
        <v>33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4" ht="16.5" customHeight="1" x14ac:dyDescent="0.3">
      <c r="A3" s="46" t="s">
        <v>0</v>
      </c>
      <c r="B3" s="46" t="s">
        <v>11</v>
      </c>
      <c r="C3" s="46" t="s">
        <v>12</v>
      </c>
      <c r="D3" s="46" t="s">
        <v>18</v>
      </c>
      <c r="E3" s="47" t="s">
        <v>13</v>
      </c>
      <c r="F3" s="48"/>
      <c r="G3" s="48"/>
      <c r="H3" s="48"/>
      <c r="I3" s="48"/>
      <c r="J3" s="48"/>
      <c r="K3" s="48"/>
      <c r="L3" s="49"/>
    </row>
    <row r="4" spans="1:14" x14ac:dyDescent="0.3">
      <c r="A4" s="46"/>
      <c r="B4" s="46"/>
      <c r="C4" s="46"/>
      <c r="D4" s="46"/>
      <c r="E4" s="46" t="s">
        <v>44</v>
      </c>
      <c r="F4" s="46" t="s">
        <v>22</v>
      </c>
      <c r="G4" s="46"/>
      <c r="H4" s="46"/>
      <c r="I4" s="46"/>
      <c r="J4" s="46"/>
      <c r="K4" s="46"/>
      <c r="L4" s="46"/>
    </row>
    <row r="5" spans="1:14" x14ac:dyDescent="0.3">
      <c r="A5" s="46"/>
      <c r="B5" s="46"/>
      <c r="C5" s="46"/>
      <c r="D5" s="46"/>
      <c r="E5" s="46"/>
      <c r="F5" s="26" t="s">
        <v>1</v>
      </c>
      <c r="G5" s="24" t="s">
        <v>2</v>
      </c>
      <c r="H5" s="24" t="s">
        <v>36</v>
      </c>
      <c r="I5" s="24" t="s">
        <v>37</v>
      </c>
      <c r="J5" s="24" t="s">
        <v>38</v>
      </c>
      <c r="K5" s="24" t="s">
        <v>39</v>
      </c>
      <c r="L5" s="24" t="s">
        <v>41</v>
      </c>
    </row>
    <row r="6" spans="1:14" s="32" customFormat="1" x14ac:dyDescent="0.3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3">
        <v>7</v>
      </c>
      <c r="H6" s="33">
        <v>8</v>
      </c>
      <c r="I6" s="33">
        <v>9</v>
      </c>
      <c r="J6" s="33">
        <v>10</v>
      </c>
      <c r="K6" s="33">
        <v>11</v>
      </c>
      <c r="L6" s="33">
        <v>12</v>
      </c>
    </row>
    <row r="7" spans="1:14" x14ac:dyDescent="0.3">
      <c r="A7" s="59" t="s">
        <v>45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4" ht="17.25" customHeight="1" x14ac:dyDescent="0.3">
      <c r="A8" s="60" t="s">
        <v>25</v>
      </c>
      <c r="B8" s="53" t="s">
        <v>43</v>
      </c>
      <c r="C8" s="61" t="s">
        <v>31</v>
      </c>
      <c r="D8" s="91" t="s">
        <v>3</v>
      </c>
      <c r="E8" s="92">
        <f>E9+E10+E11+E12+E14</f>
        <v>718317.40525000007</v>
      </c>
      <c r="F8" s="93">
        <f t="shared" ref="F8" si="0">F9+F10+F11+F12+F14</f>
        <v>59990.471550000002</v>
      </c>
      <c r="G8" s="94">
        <f>G9+G10+G11+G12+G14</f>
        <v>61202.12113</v>
      </c>
      <c r="H8" s="94">
        <f>H9+H10+H11+H12+H14</f>
        <v>59513.014569999999</v>
      </c>
      <c r="I8" s="12">
        <f t="shared" ref="I8:K8" si="1">I9+I10+I11+I12+I14</f>
        <v>59081.998999999996</v>
      </c>
      <c r="J8" s="12">
        <f t="shared" si="1"/>
        <v>59114.998999999996</v>
      </c>
      <c r="K8" s="12">
        <f t="shared" si="1"/>
        <v>59916.4</v>
      </c>
      <c r="L8" s="12">
        <f>L9+L10+L11+L12+L14</f>
        <v>359498.4</v>
      </c>
      <c r="N8" s="7"/>
    </row>
    <row r="9" spans="1:14" ht="20.25" customHeight="1" x14ac:dyDescent="0.3">
      <c r="A9" s="60"/>
      <c r="B9" s="54"/>
      <c r="C9" s="61"/>
      <c r="D9" s="95" t="s">
        <v>20</v>
      </c>
      <c r="E9" s="92">
        <f t="shared" ref="E9:E14" si="2">F9+G9+H9+I9+J9+K9+L9</f>
        <v>0</v>
      </c>
      <c r="F9" s="96">
        <v>0</v>
      </c>
      <c r="G9" s="97">
        <v>0</v>
      </c>
      <c r="H9" s="97">
        <v>0</v>
      </c>
      <c r="I9" s="14">
        <v>0</v>
      </c>
      <c r="J9" s="14">
        <v>0</v>
      </c>
      <c r="K9" s="14">
        <v>0</v>
      </c>
      <c r="L9" s="14">
        <v>0</v>
      </c>
      <c r="N9" s="7"/>
    </row>
    <row r="10" spans="1:14" ht="24.75" customHeight="1" x14ac:dyDescent="0.3">
      <c r="A10" s="60"/>
      <c r="B10" s="54"/>
      <c r="C10" s="61"/>
      <c r="D10" s="95" t="s">
        <v>14</v>
      </c>
      <c r="E10" s="92">
        <f t="shared" si="2"/>
        <v>7330.4</v>
      </c>
      <c r="F10" s="96">
        <v>0</v>
      </c>
      <c r="G10" s="97">
        <f>659+7.4</f>
        <v>666.4</v>
      </c>
      <c r="H10" s="97">
        <f>659+7.4</f>
        <v>666.4</v>
      </c>
      <c r="I10" s="14">
        <f>659+7.4</f>
        <v>666.4</v>
      </c>
      <c r="J10" s="14">
        <v>666.4</v>
      </c>
      <c r="K10" s="14">
        <v>666.4</v>
      </c>
      <c r="L10" s="14">
        <f>666.4*6</f>
        <v>3998.3999999999996</v>
      </c>
      <c r="N10" s="7"/>
    </row>
    <row r="11" spans="1:14" ht="21.75" customHeight="1" x14ac:dyDescent="0.3">
      <c r="A11" s="60"/>
      <c r="B11" s="54"/>
      <c r="C11" s="61"/>
      <c r="D11" s="95" t="s">
        <v>5</v>
      </c>
      <c r="E11" s="98">
        <f t="shared" si="2"/>
        <v>695140.59525000001</v>
      </c>
      <c r="F11" s="99">
        <v>59990.471550000002</v>
      </c>
      <c r="G11" s="100">
        <f>60613.71913-77.998</f>
        <v>60535.721129999998</v>
      </c>
      <c r="H11" s="100">
        <f>56464.2-120+4373.4-120-5924.49+1000.91+0.00457</f>
        <v>55674.024570000001</v>
      </c>
      <c r="I11" s="16">
        <v>54972.688999999998</v>
      </c>
      <c r="J11" s="16">
        <v>55167.688999999998</v>
      </c>
      <c r="K11" s="16">
        <v>58400</v>
      </c>
      <c r="L11" s="16">
        <f>58400*6</f>
        <v>350400</v>
      </c>
      <c r="N11" s="7"/>
    </row>
    <row r="12" spans="1:14" ht="48" customHeight="1" x14ac:dyDescent="0.3">
      <c r="A12" s="60"/>
      <c r="B12" s="54"/>
      <c r="C12" s="61"/>
      <c r="D12" s="95" t="s">
        <v>21</v>
      </c>
      <c r="E12" s="98">
        <f t="shared" si="2"/>
        <v>0</v>
      </c>
      <c r="F12" s="96">
        <v>0</v>
      </c>
      <c r="G12" s="97">
        <v>0</v>
      </c>
      <c r="H12" s="97">
        <v>0</v>
      </c>
      <c r="I12" s="14">
        <v>0</v>
      </c>
      <c r="J12" s="14">
        <v>0</v>
      </c>
      <c r="K12" s="14">
        <v>0</v>
      </c>
      <c r="L12" s="14">
        <v>0</v>
      </c>
      <c r="N12" s="7"/>
    </row>
    <row r="13" spans="1:14" ht="16.5" customHeight="1" x14ac:dyDescent="0.3">
      <c r="A13" s="60"/>
      <c r="B13" s="54"/>
      <c r="C13" s="61"/>
      <c r="D13" s="95" t="s">
        <v>46</v>
      </c>
      <c r="E13" s="98">
        <f t="shared" si="2"/>
        <v>0</v>
      </c>
      <c r="F13" s="96">
        <v>0</v>
      </c>
      <c r="G13" s="97">
        <v>0</v>
      </c>
      <c r="H13" s="97">
        <v>0</v>
      </c>
      <c r="I13" s="14">
        <v>0</v>
      </c>
      <c r="J13" s="14">
        <v>0</v>
      </c>
      <c r="K13" s="14">
        <v>0</v>
      </c>
      <c r="L13" s="14">
        <v>0</v>
      </c>
      <c r="N13" s="7"/>
    </row>
    <row r="14" spans="1:14" ht="18" customHeight="1" x14ac:dyDescent="0.3">
      <c r="A14" s="60"/>
      <c r="B14" s="55"/>
      <c r="C14" s="61"/>
      <c r="D14" s="95" t="s">
        <v>17</v>
      </c>
      <c r="E14" s="98">
        <f t="shared" si="2"/>
        <v>15846.41</v>
      </c>
      <c r="F14" s="96">
        <f>595.02-595.02</f>
        <v>0</v>
      </c>
      <c r="G14" s="97">
        <f>595.02-595.02</f>
        <v>0</v>
      </c>
      <c r="H14" s="97">
        <v>3172.59</v>
      </c>
      <c r="I14" s="14">
        <v>3442.91</v>
      </c>
      <c r="J14" s="14">
        <v>3280.91</v>
      </c>
      <c r="K14" s="14">
        <v>850</v>
      </c>
      <c r="L14" s="14">
        <f>850*6</f>
        <v>5100</v>
      </c>
      <c r="N14" s="7"/>
    </row>
    <row r="15" spans="1:14" ht="20.25" customHeight="1" x14ac:dyDescent="0.3">
      <c r="A15" s="60" t="s">
        <v>26</v>
      </c>
      <c r="B15" s="53" t="s">
        <v>40</v>
      </c>
      <c r="C15" s="56" t="s">
        <v>19</v>
      </c>
      <c r="D15" s="91" t="s">
        <v>3</v>
      </c>
      <c r="E15" s="92">
        <f>E16+E17+E18+E21</f>
        <v>0</v>
      </c>
      <c r="F15" s="93">
        <f t="shared" ref="F15" si="3">F16+F17+F18+F21</f>
        <v>0</v>
      </c>
      <c r="G15" s="94">
        <f>G16+G17+G18+G21</f>
        <v>0</v>
      </c>
      <c r="H15" s="94">
        <f t="shared" ref="H15:J15" si="4">H16+H17+H18+H21</f>
        <v>0</v>
      </c>
      <c r="I15" s="12">
        <f t="shared" si="4"/>
        <v>0</v>
      </c>
      <c r="J15" s="12">
        <f t="shared" si="4"/>
        <v>0</v>
      </c>
      <c r="K15" s="12">
        <f>K16+K17+K18+K21</f>
        <v>0</v>
      </c>
      <c r="L15" s="12">
        <f>L16+L17+L18+L21</f>
        <v>0</v>
      </c>
      <c r="N15" s="7"/>
    </row>
    <row r="16" spans="1:14" x14ac:dyDescent="0.3">
      <c r="A16" s="60"/>
      <c r="B16" s="54"/>
      <c r="C16" s="57"/>
      <c r="D16" s="95" t="s">
        <v>4</v>
      </c>
      <c r="E16" s="92">
        <f t="shared" ref="E16:E21" si="5">F16+G16+H16+I16+J16+K16+L16</f>
        <v>0</v>
      </c>
      <c r="F16" s="101">
        <v>0</v>
      </c>
      <c r="G16" s="102">
        <v>0</v>
      </c>
      <c r="H16" s="102">
        <v>0</v>
      </c>
      <c r="I16" s="17">
        <v>0</v>
      </c>
      <c r="J16" s="17">
        <v>0</v>
      </c>
      <c r="K16" s="17">
        <v>0</v>
      </c>
      <c r="L16" s="17">
        <v>0</v>
      </c>
      <c r="N16" s="7"/>
    </row>
    <row r="17" spans="1:14" x14ac:dyDescent="0.3">
      <c r="A17" s="60"/>
      <c r="B17" s="54"/>
      <c r="C17" s="57"/>
      <c r="D17" s="95" t="s">
        <v>14</v>
      </c>
      <c r="E17" s="92">
        <f t="shared" si="5"/>
        <v>0</v>
      </c>
      <c r="F17" s="101">
        <v>0</v>
      </c>
      <c r="G17" s="102">
        <v>0</v>
      </c>
      <c r="H17" s="102">
        <v>0</v>
      </c>
      <c r="I17" s="17">
        <v>0</v>
      </c>
      <c r="J17" s="17">
        <v>0</v>
      </c>
      <c r="K17" s="17">
        <v>0</v>
      </c>
      <c r="L17" s="17">
        <v>0</v>
      </c>
      <c r="N17" s="7"/>
    </row>
    <row r="18" spans="1:14" x14ac:dyDescent="0.3">
      <c r="A18" s="60"/>
      <c r="B18" s="54"/>
      <c r="C18" s="57"/>
      <c r="D18" s="95" t="s">
        <v>5</v>
      </c>
      <c r="E18" s="92">
        <f t="shared" si="5"/>
        <v>0</v>
      </c>
      <c r="F18" s="101">
        <v>0</v>
      </c>
      <c r="G18" s="102">
        <v>0</v>
      </c>
      <c r="H18" s="102">
        <v>0</v>
      </c>
      <c r="I18" s="17">
        <v>0</v>
      </c>
      <c r="J18" s="17">
        <v>0</v>
      </c>
      <c r="K18" s="17">
        <v>0</v>
      </c>
      <c r="L18" s="17">
        <v>0</v>
      </c>
      <c r="N18" s="7"/>
    </row>
    <row r="19" spans="1:14" ht="37.5" x14ac:dyDescent="0.3">
      <c r="A19" s="60"/>
      <c r="B19" s="54"/>
      <c r="C19" s="57"/>
      <c r="D19" s="95" t="s">
        <v>21</v>
      </c>
      <c r="E19" s="92">
        <f t="shared" si="5"/>
        <v>0</v>
      </c>
      <c r="F19" s="101">
        <v>0</v>
      </c>
      <c r="G19" s="102">
        <v>0</v>
      </c>
      <c r="H19" s="102">
        <v>0</v>
      </c>
      <c r="I19" s="17">
        <v>0</v>
      </c>
      <c r="J19" s="17">
        <v>0</v>
      </c>
      <c r="K19" s="17">
        <v>0</v>
      </c>
      <c r="L19" s="17">
        <v>0</v>
      </c>
      <c r="N19" s="7"/>
    </row>
    <row r="20" spans="1:14" x14ac:dyDescent="0.3">
      <c r="A20" s="60"/>
      <c r="B20" s="54"/>
      <c r="C20" s="57"/>
      <c r="D20" s="95" t="s">
        <v>46</v>
      </c>
      <c r="E20" s="98">
        <f>F20+G20+H20+I20+J20+K20+L20</f>
        <v>0</v>
      </c>
      <c r="F20" s="96">
        <v>0</v>
      </c>
      <c r="G20" s="97">
        <v>0</v>
      </c>
      <c r="H20" s="97">
        <v>0</v>
      </c>
      <c r="I20" s="14">
        <v>0</v>
      </c>
      <c r="J20" s="14">
        <v>0</v>
      </c>
      <c r="K20" s="14">
        <v>0</v>
      </c>
      <c r="L20" s="14">
        <v>0</v>
      </c>
      <c r="N20" s="7"/>
    </row>
    <row r="21" spans="1:14" ht="21" customHeight="1" x14ac:dyDescent="0.3">
      <c r="A21" s="60"/>
      <c r="B21" s="55"/>
      <c r="C21" s="58"/>
      <c r="D21" s="95" t="s">
        <v>17</v>
      </c>
      <c r="E21" s="92">
        <f t="shared" si="5"/>
        <v>0</v>
      </c>
      <c r="F21" s="101">
        <v>0</v>
      </c>
      <c r="G21" s="102">
        <v>0</v>
      </c>
      <c r="H21" s="102">
        <v>0</v>
      </c>
      <c r="I21" s="17">
        <v>0</v>
      </c>
      <c r="J21" s="17">
        <v>0</v>
      </c>
      <c r="K21" s="17">
        <v>0</v>
      </c>
      <c r="L21" s="17">
        <v>0</v>
      </c>
      <c r="N21" s="7"/>
    </row>
    <row r="22" spans="1:14" s="4" customFormat="1" ht="21" customHeight="1" x14ac:dyDescent="0.3">
      <c r="A22" s="62" t="s">
        <v>57</v>
      </c>
      <c r="B22" s="63" t="s">
        <v>58</v>
      </c>
      <c r="C22" s="66" t="s">
        <v>19</v>
      </c>
      <c r="D22" s="103" t="s">
        <v>3</v>
      </c>
      <c r="E22" s="94">
        <f>E23+E24+E25+E28</f>
        <v>0</v>
      </c>
      <c r="F22" s="104">
        <f t="shared" ref="F22" si="6">F23+F24+F25+F28</f>
        <v>0</v>
      </c>
      <c r="G22" s="94">
        <f>G23+G24+G25+G28</f>
        <v>0</v>
      </c>
      <c r="H22" s="94">
        <f t="shared" ref="H22:J22" si="7">H23+H24+H25+H28</f>
        <v>0</v>
      </c>
      <c r="I22" s="12">
        <f t="shared" si="7"/>
        <v>0</v>
      </c>
      <c r="J22" s="12">
        <f t="shared" si="7"/>
        <v>0</v>
      </c>
      <c r="K22" s="12">
        <f>K23+K24+K25+K28</f>
        <v>0</v>
      </c>
      <c r="L22" s="12">
        <f>L23+L24+L25+L28</f>
        <v>0</v>
      </c>
      <c r="N22" s="7"/>
    </row>
    <row r="23" spans="1:14" s="4" customFormat="1" ht="21" customHeight="1" x14ac:dyDescent="0.3">
      <c r="A23" s="62"/>
      <c r="B23" s="64"/>
      <c r="C23" s="67"/>
      <c r="D23" s="105" t="s">
        <v>4</v>
      </c>
      <c r="E23" s="94">
        <f t="shared" ref="E23:E26" si="8">F23+G23+H23+I23+J23+K23+L23</f>
        <v>0</v>
      </c>
      <c r="F23" s="101">
        <v>0</v>
      </c>
      <c r="G23" s="102">
        <v>0</v>
      </c>
      <c r="H23" s="102">
        <v>0</v>
      </c>
      <c r="I23" s="17">
        <v>0</v>
      </c>
      <c r="J23" s="17">
        <v>0</v>
      </c>
      <c r="K23" s="17">
        <v>0</v>
      </c>
      <c r="L23" s="17">
        <v>0</v>
      </c>
      <c r="N23" s="7"/>
    </row>
    <row r="24" spans="1:14" s="4" customFormat="1" ht="21" customHeight="1" x14ac:dyDescent="0.3">
      <c r="A24" s="62"/>
      <c r="B24" s="64"/>
      <c r="C24" s="67"/>
      <c r="D24" s="105" t="s">
        <v>14</v>
      </c>
      <c r="E24" s="94">
        <f t="shared" si="8"/>
        <v>0</v>
      </c>
      <c r="F24" s="101">
        <v>0</v>
      </c>
      <c r="G24" s="102">
        <v>0</v>
      </c>
      <c r="H24" s="102">
        <v>0</v>
      </c>
      <c r="I24" s="17">
        <v>0</v>
      </c>
      <c r="J24" s="17">
        <v>0</v>
      </c>
      <c r="K24" s="17">
        <v>0</v>
      </c>
      <c r="L24" s="17">
        <v>0</v>
      </c>
      <c r="N24" s="7"/>
    </row>
    <row r="25" spans="1:14" s="4" customFormat="1" ht="21" customHeight="1" x14ac:dyDescent="0.3">
      <c r="A25" s="62"/>
      <c r="B25" s="64"/>
      <c r="C25" s="67"/>
      <c r="D25" s="105" t="s">
        <v>5</v>
      </c>
      <c r="E25" s="94">
        <f t="shared" si="8"/>
        <v>0</v>
      </c>
      <c r="F25" s="101">
        <v>0</v>
      </c>
      <c r="G25" s="102">
        <v>0</v>
      </c>
      <c r="H25" s="102">
        <v>0</v>
      </c>
      <c r="I25" s="17">
        <v>0</v>
      </c>
      <c r="J25" s="17">
        <v>0</v>
      </c>
      <c r="K25" s="17">
        <v>0</v>
      </c>
      <c r="L25" s="17">
        <v>0</v>
      </c>
      <c r="N25" s="7"/>
    </row>
    <row r="26" spans="1:14" s="4" customFormat="1" ht="37.5" x14ac:dyDescent="0.3">
      <c r="A26" s="62"/>
      <c r="B26" s="64"/>
      <c r="C26" s="67"/>
      <c r="D26" s="105" t="s">
        <v>21</v>
      </c>
      <c r="E26" s="94">
        <f t="shared" si="8"/>
        <v>0</v>
      </c>
      <c r="F26" s="101">
        <v>0</v>
      </c>
      <c r="G26" s="102">
        <v>0</v>
      </c>
      <c r="H26" s="102">
        <v>0</v>
      </c>
      <c r="I26" s="17">
        <v>0</v>
      </c>
      <c r="J26" s="17">
        <v>0</v>
      </c>
      <c r="K26" s="17">
        <v>0</v>
      </c>
      <c r="L26" s="17">
        <v>0</v>
      </c>
      <c r="N26" s="7"/>
    </row>
    <row r="27" spans="1:14" s="4" customFormat="1" ht="21" customHeight="1" x14ac:dyDescent="0.3">
      <c r="A27" s="62"/>
      <c r="B27" s="64"/>
      <c r="C27" s="67"/>
      <c r="D27" s="105" t="s">
        <v>46</v>
      </c>
      <c r="E27" s="100">
        <f>F27+G27+H27+I27+J27+K27+L27</f>
        <v>0</v>
      </c>
      <c r="F27" s="96">
        <v>0</v>
      </c>
      <c r="G27" s="97">
        <v>0</v>
      </c>
      <c r="H27" s="97">
        <v>0</v>
      </c>
      <c r="I27" s="14">
        <v>0</v>
      </c>
      <c r="J27" s="14">
        <v>0</v>
      </c>
      <c r="K27" s="14">
        <v>0</v>
      </c>
      <c r="L27" s="14">
        <v>0</v>
      </c>
      <c r="N27" s="7"/>
    </row>
    <row r="28" spans="1:14" s="4" customFormat="1" ht="23.25" customHeight="1" x14ac:dyDescent="0.3">
      <c r="A28" s="62"/>
      <c r="B28" s="65"/>
      <c r="C28" s="68"/>
      <c r="D28" s="105" t="s">
        <v>17</v>
      </c>
      <c r="E28" s="94">
        <f t="shared" ref="E28" si="9">F28+G28+H28+I28+J28+K28+L28</f>
        <v>0</v>
      </c>
      <c r="F28" s="101">
        <v>0</v>
      </c>
      <c r="G28" s="102">
        <v>0</v>
      </c>
      <c r="H28" s="102">
        <v>0</v>
      </c>
      <c r="I28" s="17">
        <v>0</v>
      </c>
      <c r="J28" s="17">
        <v>0</v>
      </c>
      <c r="K28" s="17">
        <v>0</v>
      </c>
      <c r="L28" s="17">
        <v>0</v>
      </c>
      <c r="N28" s="7"/>
    </row>
    <row r="29" spans="1:14" ht="25.5" customHeight="1" x14ac:dyDescent="0.3">
      <c r="A29" s="69" t="s">
        <v>7</v>
      </c>
      <c r="B29" s="70"/>
      <c r="C29" s="71"/>
      <c r="D29" s="91" t="s">
        <v>3</v>
      </c>
      <c r="E29" s="92">
        <f>E30+E31+E32+E33+E35</f>
        <v>718317.40525000007</v>
      </c>
      <c r="F29" s="93">
        <f>F8+F15</f>
        <v>59990.471550000002</v>
      </c>
      <c r="G29" s="94">
        <f>G8+G15</f>
        <v>61202.12113</v>
      </c>
      <c r="H29" s="94">
        <f t="shared" ref="H29:L29" si="10">H8+H15</f>
        <v>59513.014569999999</v>
      </c>
      <c r="I29" s="12">
        <f t="shared" si="10"/>
        <v>59081.998999999996</v>
      </c>
      <c r="J29" s="12">
        <f t="shared" si="10"/>
        <v>59114.998999999996</v>
      </c>
      <c r="K29" s="12">
        <f t="shared" si="10"/>
        <v>59916.4</v>
      </c>
      <c r="L29" s="12">
        <f t="shared" si="10"/>
        <v>359498.4</v>
      </c>
      <c r="N29" s="7"/>
    </row>
    <row r="30" spans="1:14" ht="23.25" customHeight="1" x14ac:dyDescent="0.3">
      <c r="A30" s="72"/>
      <c r="B30" s="73"/>
      <c r="C30" s="74"/>
      <c r="D30" s="95" t="s">
        <v>4</v>
      </c>
      <c r="E30" s="92">
        <f t="shared" ref="E30:L35" si="11">E9+E16</f>
        <v>0</v>
      </c>
      <c r="F30" s="99">
        <f>F9+F16</f>
        <v>0</v>
      </c>
      <c r="G30" s="100">
        <f t="shared" ref="G30:L30" si="12">G9+G16</f>
        <v>0</v>
      </c>
      <c r="H30" s="100">
        <f t="shared" si="12"/>
        <v>0</v>
      </c>
      <c r="I30" s="16">
        <f t="shared" si="12"/>
        <v>0</v>
      </c>
      <c r="J30" s="16">
        <f t="shared" si="12"/>
        <v>0</v>
      </c>
      <c r="K30" s="16">
        <f t="shared" si="12"/>
        <v>0</v>
      </c>
      <c r="L30" s="16">
        <f t="shared" si="12"/>
        <v>0</v>
      </c>
      <c r="N30" s="7"/>
    </row>
    <row r="31" spans="1:14" x14ac:dyDescent="0.3">
      <c r="A31" s="72"/>
      <c r="B31" s="73"/>
      <c r="C31" s="74"/>
      <c r="D31" s="95" t="s">
        <v>14</v>
      </c>
      <c r="E31" s="92">
        <f t="shared" si="11"/>
        <v>7330.4</v>
      </c>
      <c r="F31" s="99">
        <f t="shared" si="11"/>
        <v>0</v>
      </c>
      <c r="G31" s="100">
        <f t="shared" si="11"/>
        <v>666.4</v>
      </c>
      <c r="H31" s="100">
        <f t="shared" si="11"/>
        <v>666.4</v>
      </c>
      <c r="I31" s="16">
        <f t="shared" si="11"/>
        <v>666.4</v>
      </c>
      <c r="J31" s="16">
        <f t="shared" si="11"/>
        <v>666.4</v>
      </c>
      <c r="K31" s="16">
        <f t="shared" si="11"/>
        <v>666.4</v>
      </c>
      <c r="L31" s="16">
        <f t="shared" si="11"/>
        <v>3998.3999999999996</v>
      </c>
      <c r="N31" s="7"/>
    </row>
    <row r="32" spans="1:14" x14ac:dyDescent="0.3">
      <c r="A32" s="72"/>
      <c r="B32" s="73"/>
      <c r="C32" s="74"/>
      <c r="D32" s="106" t="s">
        <v>5</v>
      </c>
      <c r="E32" s="92">
        <f t="shared" si="11"/>
        <v>695140.59525000001</v>
      </c>
      <c r="F32" s="99">
        <f t="shared" si="11"/>
        <v>59990.471550000002</v>
      </c>
      <c r="G32" s="100">
        <f t="shared" si="11"/>
        <v>60535.721129999998</v>
      </c>
      <c r="H32" s="100">
        <f t="shared" si="11"/>
        <v>55674.024570000001</v>
      </c>
      <c r="I32" s="16">
        <f t="shared" si="11"/>
        <v>54972.688999999998</v>
      </c>
      <c r="J32" s="16">
        <f t="shared" si="11"/>
        <v>55167.688999999998</v>
      </c>
      <c r="K32" s="16">
        <f t="shared" si="11"/>
        <v>58400</v>
      </c>
      <c r="L32" s="16">
        <f t="shared" si="11"/>
        <v>350400</v>
      </c>
      <c r="N32" s="7"/>
    </row>
    <row r="33" spans="1:14" ht="37.5" x14ac:dyDescent="0.3">
      <c r="A33" s="72"/>
      <c r="B33" s="73"/>
      <c r="C33" s="74"/>
      <c r="D33" s="95" t="s">
        <v>21</v>
      </c>
      <c r="E33" s="92">
        <f t="shared" si="11"/>
        <v>0</v>
      </c>
      <c r="F33" s="99">
        <f t="shared" si="11"/>
        <v>0</v>
      </c>
      <c r="G33" s="100">
        <f t="shared" si="11"/>
        <v>0</v>
      </c>
      <c r="H33" s="100">
        <f t="shared" si="11"/>
        <v>0</v>
      </c>
      <c r="I33" s="16">
        <f t="shared" si="11"/>
        <v>0</v>
      </c>
      <c r="J33" s="16">
        <f t="shared" si="11"/>
        <v>0</v>
      </c>
      <c r="K33" s="16">
        <f t="shared" si="11"/>
        <v>0</v>
      </c>
      <c r="L33" s="16">
        <f t="shared" si="11"/>
        <v>0</v>
      </c>
      <c r="N33" s="7"/>
    </row>
    <row r="34" spans="1:14" x14ac:dyDescent="0.3">
      <c r="A34" s="72"/>
      <c r="B34" s="73"/>
      <c r="C34" s="74"/>
      <c r="D34" s="13" t="s">
        <v>46</v>
      </c>
      <c r="E34" s="11">
        <f t="shared" si="11"/>
        <v>0</v>
      </c>
      <c r="F34" s="35">
        <f t="shared" si="11"/>
        <v>0</v>
      </c>
      <c r="G34" s="16">
        <f t="shared" si="11"/>
        <v>0</v>
      </c>
      <c r="H34" s="16">
        <f t="shared" si="11"/>
        <v>0</v>
      </c>
      <c r="I34" s="16">
        <f t="shared" si="11"/>
        <v>0</v>
      </c>
      <c r="J34" s="16">
        <f t="shared" si="11"/>
        <v>0</v>
      </c>
      <c r="K34" s="16">
        <f t="shared" si="11"/>
        <v>0</v>
      </c>
      <c r="L34" s="16">
        <f t="shared" si="11"/>
        <v>0</v>
      </c>
      <c r="N34" s="7"/>
    </row>
    <row r="35" spans="1:14" ht="22.15" customHeight="1" x14ac:dyDescent="0.3">
      <c r="A35" s="75"/>
      <c r="B35" s="76"/>
      <c r="C35" s="77"/>
      <c r="D35" s="13" t="s">
        <v>17</v>
      </c>
      <c r="E35" s="11">
        <f t="shared" si="11"/>
        <v>15846.41</v>
      </c>
      <c r="F35" s="35">
        <f t="shared" si="11"/>
        <v>0</v>
      </c>
      <c r="G35" s="16">
        <f t="shared" si="11"/>
        <v>0</v>
      </c>
      <c r="H35" s="16">
        <f t="shared" si="11"/>
        <v>3172.59</v>
      </c>
      <c r="I35" s="16">
        <f t="shared" si="11"/>
        <v>3442.91</v>
      </c>
      <c r="J35" s="16">
        <f t="shared" si="11"/>
        <v>3280.91</v>
      </c>
      <c r="K35" s="16">
        <f t="shared" si="11"/>
        <v>850</v>
      </c>
      <c r="L35" s="16">
        <f t="shared" si="11"/>
        <v>5100</v>
      </c>
      <c r="N35" s="7"/>
    </row>
    <row r="36" spans="1:14" ht="24.6" customHeight="1" x14ac:dyDescent="0.3">
      <c r="A36" s="78" t="s">
        <v>30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N36" s="7"/>
    </row>
    <row r="37" spans="1:14" x14ac:dyDescent="0.3">
      <c r="A37" s="50" t="s">
        <v>27</v>
      </c>
      <c r="B37" s="53" t="s">
        <v>47</v>
      </c>
      <c r="C37" s="56" t="s">
        <v>32</v>
      </c>
      <c r="D37" s="10" t="s">
        <v>3</v>
      </c>
      <c r="E37" s="11">
        <f>E38+E39+E40+E41+E43</f>
        <v>0</v>
      </c>
      <c r="F37" s="27">
        <f t="shared" ref="F37:L37" si="13">F38+F39+F40+F41+F43</f>
        <v>0</v>
      </c>
      <c r="G37" s="12">
        <f t="shared" si="13"/>
        <v>0</v>
      </c>
      <c r="H37" s="12">
        <f t="shared" si="13"/>
        <v>0</v>
      </c>
      <c r="I37" s="12">
        <f t="shared" si="13"/>
        <v>0</v>
      </c>
      <c r="J37" s="12">
        <f t="shared" si="13"/>
        <v>0</v>
      </c>
      <c r="K37" s="12">
        <f t="shared" si="13"/>
        <v>0</v>
      </c>
      <c r="L37" s="12">
        <f t="shared" si="13"/>
        <v>0</v>
      </c>
      <c r="N37" s="7"/>
    </row>
    <row r="38" spans="1:14" x14ac:dyDescent="0.3">
      <c r="A38" s="51"/>
      <c r="B38" s="54"/>
      <c r="C38" s="57"/>
      <c r="D38" s="13" t="s">
        <v>4</v>
      </c>
      <c r="E38" s="11">
        <f t="shared" ref="E38:E43" si="14">F38+G38+H38+I38+J38+K38+L38</f>
        <v>0</v>
      </c>
      <c r="F38" s="29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N38" s="7"/>
    </row>
    <row r="39" spans="1:14" x14ac:dyDescent="0.3">
      <c r="A39" s="51"/>
      <c r="B39" s="54"/>
      <c r="C39" s="57"/>
      <c r="D39" s="13" t="s">
        <v>14</v>
      </c>
      <c r="E39" s="11">
        <f t="shared" si="14"/>
        <v>0</v>
      </c>
      <c r="F39" s="29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N39" s="7"/>
    </row>
    <row r="40" spans="1:14" x14ac:dyDescent="0.3">
      <c r="A40" s="51"/>
      <c r="B40" s="54"/>
      <c r="C40" s="57"/>
      <c r="D40" s="13" t="s">
        <v>5</v>
      </c>
      <c r="E40" s="11">
        <f t="shared" si="14"/>
        <v>0</v>
      </c>
      <c r="F40" s="27"/>
      <c r="G40" s="12"/>
      <c r="H40" s="12"/>
      <c r="I40" s="12"/>
      <c r="J40" s="12"/>
      <c r="K40" s="12"/>
      <c r="L40" s="12"/>
      <c r="N40" s="7"/>
    </row>
    <row r="41" spans="1:14" ht="31.15" customHeight="1" x14ac:dyDescent="0.3">
      <c r="A41" s="51"/>
      <c r="B41" s="54"/>
      <c r="C41" s="57"/>
      <c r="D41" s="13" t="s">
        <v>21</v>
      </c>
      <c r="E41" s="11">
        <f t="shared" si="14"/>
        <v>0</v>
      </c>
      <c r="F41" s="29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N41" s="7"/>
    </row>
    <row r="42" spans="1:14" ht="24.75" customHeight="1" x14ac:dyDescent="0.3">
      <c r="A42" s="51"/>
      <c r="B42" s="54"/>
      <c r="C42" s="57"/>
      <c r="D42" s="13" t="s">
        <v>46</v>
      </c>
      <c r="E42" s="15">
        <f>F42+G42+H42+I42+J42+K42+L42</f>
        <v>0</v>
      </c>
      <c r="F42" s="28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N42" s="7"/>
    </row>
    <row r="43" spans="1:14" ht="19.5" customHeight="1" x14ac:dyDescent="0.3">
      <c r="A43" s="52"/>
      <c r="B43" s="55"/>
      <c r="C43" s="58"/>
      <c r="D43" s="13" t="s">
        <v>17</v>
      </c>
      <c r="E43" s="11">
        <f t="shared" si="14"/>
        <v>0</v>
      </c>
      <c r="F43" s="29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N43" s="7"/>
    </row>
    <row r="44" spans="1:14" ht="17.45" customHeight="1" x14ac:dyDescent="0.3">
      <c r="A44" s="50" t="s">
        <v>28</v>
      </c>
      <c r="B44" s="79" t="s">
        <v>48</v>
      </c>
      <c r="C44" s="56" t="s">
        <v>55</v>
      </c>
      <c r="D44" s="10" t="s">
        <v>3</v>
      </c>
      <c r="E44" s="11">
        <f>E45+E46+E47+E48+E50</f>
        <v>0</v>
      </c>
      <c r="F44" s="27">
        <f t="shared" ref="F44:L44" si="15">F45+F46+F47+F48+F50</f>
        <v>0</v>
      </c>
      <c r="G44" s="12">
        <f t="shared" si="15"/>
        <v>0</v>
      </c>
      <c r="H44" s="12">
        <f t="shared" si="15"/>
        <v>0</v>
      </c>
      <c r="I44" s="12">
        <f t="shared" si="15"/>
        <v>0</v>
      </c>
      <c r="J44" s="12">
        <f t="shared" si="15"/>
        <v>0</v>
      </c>
      <c r="K44" s="12">
        <f t="shared" si="15"/>
        <v>0</v>
      </c>
      <c r="L44" s="12">
        <f t="shared" si="15"/>
        <v>0</v>
      </c>
      <c r="N44" s="7"/>
    </row>
    <row r="45" spans="1:14" ht="24" customHeight="1" x14ac:dyDescent="0.3">
      <c r="A45" s="51"/>
      <c r="B45" s="80"/>
      <c r="C45" s="57"/>
      <c r="D45" s="13" t="s">
        <v>4</v>
      </c>
      <c r="E45" s="11">
        <f t="shared" ref="E45:E64" si="16">F45+G45+H45+I45+J45+K45+L45</f>
        <v>0</v>
      </c>
      <c r="F45" s="29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N45" s="7"/>
    </row>
    <row r="46" spans="1:14" ht="20.25" customHeight="1" x14ac:dyDescent="0.3">
      <c r="A46" s="51"/>
      <c r="B46" s="80"/>
      <c r="C46" s="57"/>
      <c r="D46" s="13" t="s">
        <v>14</v>
      </c>
      <c r="E46" s="11">
        <f t="shared" si="16"/>
        <v>0</v>
      </c>
      <c r="F46" s="29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N46" s="7"/>
    </row>
    <row r="47" spans="1:14" ht="24" customHeight="1" x14ac:dyDescent="0.3">
      <c r="A47" s="51"/>
      <c r="B47" s="80"/>
      <c r="C47" s="57"/>
      <c r="D47" s="13" t="s">
        <v>5</v>
      </c>
      <c r="E47" s="11">
        <f t="shared" si="16"/>
        <v>0</v>
      </c>
      <c r="F47" s="27"/>
      <c r="G47" s="12"/>
      <c r="H47" s="12"/>
      <c r="I47" s="12"/>
      <c r="J47" s="12"/>
      <c r="K47" s="12"/>
      <c r="L47" s="12"/>
      <c r="N47" s="7"/>
    </row>
    <row r="48" spans="1:14" ht="42.75" customHeight="1" x14ac:dyDescent="0.3">
      <c r="A48" s="51"/>
      <c r="B48" s="80"/>
      <c r="C48" s="57"/>
      <c r="D48" s="13" t="s">
        <v>21</v>
      </c>
      <c r="E48" s="11">
        <f t="shared" si="16"/>
        <v>0</v>
      </c>
      <c r="F48" s="29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N48" s="7"/>
    </row>
    <row r="49" spans="1:14" ht="18" customHeight="1" x14ac:dyDescent="0.3">
      <c r="A49" s="51"/>
      <c r="B49" s="80"/>
      <c r="C49" s="57"/>
      <c r="D49" s="13" t="s">
        <v>46</v>
      </c>
      <c r="E49" s="15">
        <f>F49+G49+H49+I49+J49+K49+L49</f>
        <v>0</v>
      </c>
      <c r="F49" s="28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N49" s="7"/>
    </row>
    <row r="50" spans="1:14" ht="23.25" customHeight="1" x14ac:dyDescent="0.3">
      <c r="A50" s="52"/>
      <c r="B50" s="81"/>
      <c r="C50" s="58"/>
      <c r="D50" s="13" t="s">
        <v>17</v>
      </c>
      <c r="E50" s="11">
        <f t="shared" si="16"/>
        <v>0</v>
      </c>
      <c r="F50" s="29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N50" s="7"/>
    </row>
    <row r="51" spans="1:14" x14ac:dyDescent="0.3">
      <c r="A51" s="50" t="s">
        <v>42</v>
      </c>
      <c r="B51" s="84" t="s">
        <v>49</v>
      </c>
      <c r="C51" s="53" t="s">
        <v>54</v>
      </c>
      <c r="D51" s="10" t="s">
        <v>3</v>
      </c>
      <c r="E51" s="11">
        <f>E52+E53+E54+E55+E57</f>
        <v>0</v>
      </c>
      <c r="F51" s="27">
        <f t="shared" ref="F51:L51" si="17">F52+F53+F54+F55+F57</f>
        <v>0</v>
      </c>
      <c r="G51" s="12">
        <f t="shared" si="17"/>
        <v>0</v>
      </c>
      <c r="H51" s="12">
        <f t="shared" si="17"/>
        <v>0</v>
      </c>
      <c r="I51" s="12">
        <f t="shared" si="17"/>
        <v>0</v>
      </c>
      <c r="J51" s="12">
        <f t="shared" si="17"/>
        <v>0</v>
      </c>
      <c r="K51" s="12">
        <f t="shared" si="17"/>
        <v>0</v>
      </c>
      <c r="L51" s="12">
        <f t="shared" si="17"/>
        <v>0</v>
      </c>
      <c r="N51" s="7"/>
    </row>
    <row r="52" spans="1:14" x14ac:dyDescent="0.3">
      <c r="A52" s="82"/>
      <c r="B52" s="85"/>
      <c r="C52" s="85"/>
      <c r="D52" s="13" t="s">
        <v>4</v>
      </c>
      <c r="E52" s="11">
        <f t="shared" ref="E52:E57" si="18">F52+G52+H52+I52+J52+K52+L52</f>
        <v>0</v>
      </c>
      <c r="F52" s="29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N52" s="7"/>
    </row>
    <row r="53" spans="1:14" x14ac:dyDescent="0.3">
      <c r="A53" s="82"/>
      <c r="B53" s="85"/>
      <c r="C53" s="85"/>
      <c r="D53" s="13" t="s">
        <v>14</v>
      </c>
      <c r="E53" s="11">
        <f t="shared" si="18"/>
        <v>0</v>
      </c>
      <c r="F53" s="29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N53" s="7"/>
    </row>
    <row r="54" spans="1:14" x14ac:dyDescent="0.3">
      <c r="A54" s="82"/>
      <c r="B54" s="85"/>
      <c r="C54" s="85"/>
      <c r="D54" s="13" t="s">
        <v>5</v>
      </c>
      <c r="E54" s="11">
        <f t="shared" si="18"/>
        <v>0</v>
      </c>
      <c r="F54" s="27"/>
      <c r="G54" s="12"/>
      <c r="H54" s="12"/>
      <c r="I54" s="12"/>
      <c r="J54" s="12"/>
      <c r="K54" s="12"/>
      <c r="L54" s="12"/>
      <c r="N54" s="7"/>
    </row>
    <row r="55" spans="1:14" ht="37.5" x14ac:dyDescent="0.3">
      <c r="A55" s="82"/>
      <c r="B55" s="85"/>
      <c r="C55" s="85"/>
      <c r="D55" s="13" t="s">
        <v>21</v>
      </c>
      <c r="E55" s="11">
        <f t="shared" si="18"/>
        <v>0</v>
      </c>
      <c r="F55" s="29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N55" s="7"/>
    </row>
    <row r="56" spans="1:14" x14ac:dyDescent="0.3">
      <c r="A56" s="82"/>
      <c r="B56" s="85"/>
      <c r="C56" s="85"/>
      <c r="D56" s="13" t="s">
        <v>46</v>
      </c>
      <c r="E56" s="15">
        <f>F56+G56+H56+I56+J56+K56+L56</f>
        <v>0</v>
      </c>
      <c r="F56" s="28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N56" s="7"/>
    </row>
    <row r="57" spans="1:14" x14ac:dyDescent="0.3">
      <c r="A57" s="83"/>
      <c r="B57" s="86"/>
      <c r="C57" s="86"/>
      <c r="D57" s="13" t="s">
        <v>17</v>
      </c>
      <c r="E57" s="11">
        <f t="shared" si="18"/>
        <v>0</v>
      </c>
      <c r="F57" s="29"/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N57" s="7"/>
    </row>
    <row r="58" spans="1:14" ht="21" customHeight="1" x14ac:dyDescent="0.3">
      <c r="A58" s="61" t="s">
        <v>8</v>
      </c>
      <c r="B58" s="61"/>
      <c r="C58" s="61"/>
      <c r="D58" s="10" t="s">
        <v>3</v>
      </c>
      <c r="E58" s="11">
        <f>E59+E60+E61+E64</f>
        <v>0</v>
      </c>
      <c r="F58" s="27">
        <f t="shared" ref="F58:G58" si="19">F59+F60+F61+F64</f>
        <v>0</v>
      </c>
      <c r="G58" s="12">
        <f t="shared" si="19"/>
        <v>0</v>
      </c>
      <c r="H58" s="12">
        <f>SUM(H59:H64)</f>
        <v>0</v>
      </c>
      <c r="I58" s="12">
        <f t="shared" ref="I58:L58" si="20">I59+I60+I61+I64</f>
        <v>0</v>
      </c>
      <c r="J58" s="12">
        <f t="shared" si="20"/>
        <v>0</v>
      </c>
      <c r="K58" s="12">
        <f t="shared" si="20"/>
        <v>0</v>
      </c>
      <c r="L58" s="12">
        <f t="shared" si="20"/>
        <v>0</v>
      </c>
      <c r="N58" s="7"/>
    </row>
    <row r="59" spans="1:14" ht="21" customHeight="1" x14ac:dyDescent="0.3">
      <c r="A59" s="61"/>
      <c r="B59" s="61"/>
      <c r="C59" s="61"/>
      <c r="D59" s="13" t="s">
        <v>4</v>
      </c>
      <c r="E59" s="11">
        <f t="shared" si="16"/>
        <v>0</v>
      </c>
      <c r="F59" s="27">
        <f>F38+F45+F52</f>
        <v>0</v>
      </c>
      <c r="G59" s="12">
        <f t="shared" ref="G59:L62" si="21">G38+G45+G52</f>
        <v>0</v>
      </c>
      <c r="H59" s="12">
        <f t="shared" si="21"/>
        <v>0</v>
      </c>
      <c r="I59" s="12">
        <f t="shared" si="21"/>
        <v>0</v>
      </c>
      <c r="J59" s="12">
        <f t="shared" si="21"/>
        <v>0</v>
      </c>
      <c r="K59" s="12">
        <f t="shared" si="21"/>
        <v>0</v>
      </c>
      <c r="L59" s="12">
        <f t="shared" si="21"/>
        <v>0</v>
      </c>
      <c r="N59" s="7"/>
    </row>
    <row r="60" spans="1:14" ht="26.25" customHeight="1" x14ac:dyDescent="0.3">
      <c r="A60" s="61"/>
      <c r="B60" s="61"/>
      <c r="C60" s="61"/>
      <c r="D60" s="13" t="s">
        <v>14</v>
      </c>
      <c r="E60" s="11">
        <f t="shared" si="16"/>
        <v>0</v>
      </c>
      <c r="F60" s="27">
        <f>F39+F46+F53</f>
        <v>0</v>
      </c>
      <c r="G60" s="12">
        <f t="shared" si="21"/>
        <v>0</v>
      </c>
      <c r="H60" s="12">
        <f t="shared" si="21"/>
        <v>0</v>
      </c>
      <c r="I60" s="12">
        <f t="shared" si="21"/>
        <v>0</v>
      </c>
      <c r="J60" s="12">
        <f t="shared" si="21"/>
        <v>0</v>
      </c>
      <c r="K60" s="12">
        <f t="shared" si="21"/>
        <v>0</v>
      </c>
      <c r="L60" s="12">
        <f t="shared" si="21"/>
        <v>0</v>
      </c>
      <c r="N60" s="7"/>
    </row>
    <row r="61" spans="1:14" x14ac:dyDescent="0.3">
      <c r="A61" s="61"/>
      <c r="B61" s="61"/>
      <c r="C61" s="61"/>
      <c r="D61" s="13" t="s">
        <v>5</v>
      </c>
      <c r="E61" s="11">
        <f t="shared" si="16"/>
        <v>0</v>
      </c>
      <c r="F61" s="27">
        <f>F40+F47+F54</f>
        <v>0</v>
      </c>
      <c r="G61" s="12">
        <f t="shared" si="21"/>
        <v>0</v>
      </c>
      <c r="H61" s="12">
        <f t="shared" si="21"/>
        <v>0</v>
      </c>
      <c r="I61" s="12">
        <f t="shared" si="21"/>
        <v>0</v>
      </c>
      <c r="J61" s="12">
        <f t="shared" si="21"/>
        <v>0</v>
      </c>
      <c r="K61" s="12">
        <f t="shared" si="21"/>
        <v>0</v>
      </c>
      <c r="L61" s="12">
        <f t="shared" si="21"/>
        <v>0</v>
      </c>
      <c r="N61" s="7"/>
    </row>
    <row r="62" spans="1:14" ht="34.5" customHeight="1" x14ac:dyDescent="0.3">
      <c r="A62" s="61"/>
      <c r="B62" s="61"/>
      <c r="C62" s="61"/>
      <c r="D62" s="13" t="s">
        <v>21</v>
      </c>
      <c r="E62" s="11">
        <f t="shared" si="16"/>
        <v>0</v>
      </c>
      <c r="F62" s="27">
        <f>F41+F48+F55</f>
        <v>0</v>
      </c>
      <c r="G62" s="12">
        <f t="shared" si="21"/>
        <v>0</v>
      </c>
      <c r="H62" s="12">
        <f t="shared" si="21"/>
        <v>0</v>
      </c>
      <c r="I62" s="12">
        <f t="shared" si="21"/>
        <v>0</v>
      </c>
      <c r="J62" s="12">
        <f t="shared" si="21"/>
        <v>0</v>
      </c>
      <c r="K62" s="12">
        <f t="shared" si="21"/>
        <v>0</v>
      </c>
      <c r="L62" s="12">
        <f t="shared" si="21"/>
        <v>0</v>
      </c>
      <c r="N62" s="7"/>
    </row>
    <row r="63" spans="1:14" ht="18" customHeight="1" x14ac:dyDescent="0.3">
      <c r="A63" s="61"/>
      <c r="B63" s="61"/>
      <c r="C63" s="61"/>
      <c r="D63" s="13" t="s">
        <v>46</v>
      </c>
      <c r="E63" s="15">
        <f>F63+G63+H63+I63+J63+K63+L63</f>
        <v>0</v>
      </c>
      <c r="F63" s="28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N63" s="7"/>
    </row>
    <row r="64" spans="1:14" ht="21.75" customHeight="1" x14ac:dyDescent="0.3">
      <c r="A64" s="61"/>
      <c r="B64" s="61"/>
      <c r="C64" s="61"/>
      <c r="D64" s="13" t="s">
        <v>17</v>
      </c>
      <c r="E64" s="11">
        <f t="shared" si="16"/>
        <v>0</v>
      </c>
      <c r="F64" s="27">
        <f>F43+F50+F57</f>
        <v>0</v>
      </c>
      <c r="G64" s="12">
        <f t="shared" ref="G64:L64" si="22">G43+G50+G57</f>
        <v>0</v>
      </c>
      <c r="H64" s="12">
        <f t="shared" si="22"/>
        <v>0</v>
      </c>
      <c r="I64" s="12">
        <f t="shared" si="22"/>
        <v>0</v>
      </c>
      <c r="J64" s="12">
        <f t="shared" si="22"/>
        <v>0</v>
      </c>
      <c r="K64" s="12">
        <f t="shared" si="22"/>
        <v>0</v>
      </c>
      <c r="L64" s="12">
        <f t="shared" si="22"/>
        <v>0</v>
      </c>
      <c r="N64" s="7"/>
    </row>
    <row r="65" spans="1:14" ht="21.6" customHeight="1" x14ac:dyDescent="0.3">
      <c r="A65" s="87" t="s">
        <v>29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9"/>
      <c r="N65" s="7"/>
    </row>
    <row r="66" spans="1:14" ht="25.5" customHeight="1" x14ac:dyDescent="0.3">
      <c r="A66" s="60" t="s">
        <v>50</v>
      </c>
      <c r="B66" s="90" t="s">
        <v>59</v>
      </c>
      <c r="C66" s="61" t="s">
        <v>19</v>
      </c>
      <c r="D66" s="10" t="s">
        <v>3</v>
      </c>
      <c r="E66" s="11">
        <f t="shared" ref="E66:E100" si="23">F66+G66+H66+I66+J66+K66+L66</f>
        <v>5680638.6999999993</v>
      </c>
      <c r="F66" s="38">
        <f>F67+F68+F69+F72+F70</f>
        <v>466647.9</v>
      </c>
      <c r="G66" s="18">
        <f t="shared" ref="G66" si="24">G67+G68+G69+G72+G70</f>
        <v>473836.4</v>
      </c>
      <c r="H66" s="18">
        <f>H67+H68+H69+H72+H70</f>
        <v>479628</v>
      </c>
      <c r="I66" s="18">
        <f t="shared" ref="I66:L66" si="25">I67+I68+I69+I72+I70</f>
        <v>481169.6</v>
      </c>
      <c r="J66" s="18">
        <f t="shared" si="25"/>
        <v>481169.6</v>
      </c>
      <c r="K66" s="18">
        <f t="shared" si="25"/>
        <v>471169.6</v>
      </c>
      <c r="L66" s="18">
        <f t="shared" si="25"/>
        <v>2827017.5999999996</v>
      </c>
      <c r="N66" s="7"/>
    </row>
    <row r="67" spans="1:14" ht="25.15" customHeight="1" x14ac:dyDescent="0.3">
      <c r="A67" s="60"/>
      <c r="B67" s="90"/>
      <c r="C67" s="61"/>
      <c r="D67" s="13" t="s">
        <v>4</v>
      </c>
      <c r="E67" s="12">
        <f t="shared" si="23"/>
        <v>0</v>
      </c>
      <c r="F67" s="36">
        <v>0</v>
      </c>
      <c r="G67" s="19">
        <v>0</v>
      </c>
      <c r="H67" s="19">
        <v>0</v>
      </c>
      <c r="I67" s="19">
        <v>0</v>
      </c>
      <c r="J67" s="19">
        <v>0</v>
      </c>
      <c r="K67" s="20"/>
      <c r="L67" s="19">
        <v>0</v>
      </c>
      <c r="N67" s="7"/>
    </row>
    <row r="68" spans="1:14" ht="25.15" customHeight="1" x14ac:dyDescent="0.3">
      <c r="A68" s="60"/>
      <c r="B68" s="90"/>
      <c r="C68" s="61"/>
      <c r="D68" s="13" t="s">
        <v>14</v>
      </c>
      <c r="E68" s="16">
        <f>F68+G68+H68+I68+J68+K68+L68</f>
        <v>1554777.6999999997</v>
      </c>
      <c r="F68" s="39">
        <f>82083+29967.9+3000</f>
        <v>115050.9</v>
      </c>
      <c r="G68" s="20">
        <f>85481.8+34330.6</f>
        <v>119812.4</v>
      </c>
      <c r="H68" s="20">
        <f>89374.4+41229.6</f>
        <v>130604</v>
      </c>
      <c r="I68" s="20">
        <f>89374.4+42771.2</f>
        <v>132145.59999999998</v>
      </c>
      <c r="J68" s="20">
        <f>89374.4+42771.2</f>
        <v>132145.59999999998</v>
      </c>
      <c r="K68" s="20">
        <f>89374.4+42771.2</f>
        <v>132145.59999999998</v>
      </c>
      <c r="L68" s="20">
        <f>K68*6</f>
        <v>792873.59999999986</v>
      </c>
      <c r="N68" s="7"/>
    </row>
    <row r="69" spans="1:14" ht="33" customHeight="1" x14ac:dyDescent="0.3">
      <c r="A69" s="60"/>
      <c r="B69" s="90"/>
      <c r="C69" s="61"/>
      <c r="D69" s="13" t="s">
        <v>5</v>
      </c>
      <c r="E69" s="16">
        <f>F69+G69+H69+I69+J69+K69+L69</f>
        <v>4100861</v>
      </c>
      <c r="F69" s="39">
        <f>162200+173400+9330+10167-3500</f>
        <v>351597</v>
      </c>
      <c r="G69" s="20">
        <f>168688+145000+25000+10336+5000</f>
        <v>354024</v>
      </c>
      <c r="H69" s="22">
        <f>168688+150000+25336</f>
        <v>344024</v>
      </c>
      <c r="I69" s="22">
        <f>168688+170336</f>
        <v>339024</v>
      </c>
      <c r="J69" s="22">
        <f>168688+170336</f>
        <v>339024</v>
      </c>
      <c r="K69" s="22">
        <v>339024</v>
      </c>
      <c r="L69" s="20">
        <f>K69*6</f>
        <v>2034144</v>
      </c>
      <c r="N69" s="7"/>
    </row>
    <row r="70" spans="1:14" ht="34.5" customHeight="1" x14ac:dyDescent="0.3">
      <c r="A70" s="60"/>
      <c r="B70" s="90"/>
      <c r="C70" s="61"/>
      <c r="D70" s="13" t="s">
        <v>21</v>
      </c>
      <c r="E70" s="16">
        <f t="shared" si="23"/>
        <v>0</v>
      </c>
      <c r="F70" s="39"/>
      <c r="G70" s="19">
        <v>0</v>
      </c>
      <c r="H70" s="19">
        <v>0</v>
      </c>
      <c r="I70" s="19">
        <v>0</v>
      </c>
      <c r="J70" s="19">
        <v>0</v>
      </c>
      <c r="K70" s="21"/>
      <c r="L70" s="19">
        <v>0</v>
      </c>
      <c r="N70" s="7"/>
    </row>
    <row r="71" spans="1:14" ht="34.5" customHeight="1" x14ac:dyDescent="0.3">
      <c r="A71" s="60"/>
      <c r="B71" s="90"/>
      <c r="C71" s="61"/>
      <c r="D71" s="13" t="s">
        <v>46</v>
      </c>
      <c r="E71" s="16">
        <f>F71+G71+H71+I71+J71+K71+L71</f>
        <v>0</v>
      </c>
      <c r="F71" s="3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N71" s="7"/>
    </row>
    <row r="72" spans="1:14" ht="30.75" customHeight="1" x14ac:dyDescent="0.3">
      <c r="A72" s="60"/>
      <c r="B72" s="90"/>
      <c r="C72" s="61"/>
      <c r="D72" s="13" t="s">
        <v>17</v>
      </c>
      <c r="E72" s="16">
        <f t="shared" si="23"/>
        <v>25000</v>
      </c>
      <c r="F72" s="36">
        <v>0</v>
      </c>
      <c r="G72" s="19">
        <v>0</v>
      </c>
      <c r="H72" s="19">
        <f>25000-15000-5000</f>
        <v>5000</v>
      </c>
      <c r="I72" s="19">
        <v>10000</v>
      </c>
      <c r="J72" s="19">
        <v>10000</v>
      </c>
      <c r="K72" s="19">
        <v>0</v>
      </c>
      <c r="L72" s="19">
        <v>0</v>
      </c>
      <c r="N72" s="7"/>
    </row>
    <row r="73" spans="1:14" ht="23.25" customHeight="1" x14ac:dyDescent="0.3">
      <c r="A73" s="60" t="s">
        <v>51</v>
      </c>
      <c r="B73" s="53" t="s">
        <v>56</v>
      </c>
      <c r="C73" s="61" t="s">
        <v>19</v>
      </c>
      <c r="D73" s="10" t="s">
        <v>3</v>
      </c>
      <c r="E73" s="18">
        <f>E74+E75+E76+E79</f>
        <v>24000</v>
      </c>
      <c r="F73" s="40">
        <f t="shared" ref="F73:K73" si="26">F74+F75+F76+F79</f>
        <v>2000</v>
      </c>
      <c r="G73" s="18">
        <f t="shared" si="26"/>
        <v>2000</v>
      </c>
      <c r="H73" s="18">
        <f t="shared" si="26"/>
        <v>2000</v>
      </c>
      <c r="I73" s="18">
        <f t="shared" si="26"/>
        <v>2000</v>
      </c>
      <c r="J73" s="18">
        <f t="shared" si="26"/>
        <v>2000</v>
      </c>
      <c r="K73" s="18">
        <f t="shared" si="26"/>
        <v>2000</v>
      </c>
      <c r="L73" s="18">
        <f>L74+L75+L76+L79</f>
        <v>12000</v>
      </c>
      <c r="N73" s="7"/>
    </row>
    <row r="74" spans="1:14" ht="24" customHeight="1" x14ac:dyDescent="0.3">
      <c r="A74" s="60"/>
      <c r="B74" s="54"/>
      <c r="C74" s="61"/>
      <c r="D74" s="13" t="s">
        <v>4</v>
      </c>
      <c r="E74" s="12">
        <f t="shared" si="23"/>
        <v>0</v>
      </c>
      <c r="F74" s="36">
        <v>0</v>
      </c>
      <c r="G74" s="19">
        <v>0</v>
      </c>
      <c r="H74" s="19"/>
      <c r="I74" s="19">
        <v>0</v>
      </c>
      <c r="J74" s="19">
        <v>0</v>
      </c>
      <c r="K74" s="19">
        <v>0</v>
      </c>
      <c r="L74" s="19">
        <v>0</v>
      </c>
      <c r="N74" s="7"/>
    </row>
    <row r="75" spans="1:14" ht="24" customHeight="1" x14ac:dyDescent="0.3">
      <c r="A75" s="60"/>
      <c r="B75" s="54"/>
      <c r="C75" s="61"/>
      <c r="D75" s="13" t="s">
        <v>14</v>
      </c>
      <c r="E75" s="12">
        <f t="shared" si="23"/>
        <v>0</v>
      </c>
      <c r="F75" s="36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N75" s="7"/>
    </row>
    <row r="76" spans="1:14" ht="23.45" customHeight="1" x14ac:dyDescent="0.3">
      <c r="A76" s="60"/>
      <c r="B76" s="54"/>
      <c r="C76" s="61"/>
      <c r="D76" s="13" t="s">
        <v>5</v>
      </c>
      <c r="E76" s="16">
        <f t="shared" si="23"/>
        <v>24000</v>
      </c>
      <c r="F76" s="39">
        <v>2000</v>
      </c>
      <c r="G76" s="20">
        <v>2000</v>
      </c>
      <c r="H76" s="20">
        <v>2000</v>
      </c>
      <c r="I76" s="20">
        <v>2000</v>
      </c>
      <c r="J76" s="20">
        <v>2000</v>
      </c>
      <c r="K76" s="20">
        <v>2000</v>
      </c>
      <c r="L76" s="20">
        <v>12000</v>
      </c>
      <c r="N76" s="7"/>
    </row>
    <row r="77" spans="1:14" ht="33.6" customHeight="1" x14ac:dyDescent="0.3">
      <c r="A77" s="60"/>
      <c r="B77" s="54"/>
      <c r="C77" s="61"/>
      <c r="D77" s="13" t="s">
        <v>21</v>
      </c>
      <c r="E77" s="12">
        <f t="shared" si="23"/>
        <v>0</v>
      </c>
      <c r="F77" s="36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N77" s="7"/>
    </row>
    <row r="78" spans="1:14" ht="33.6" customHeight="1" x14ac:dyDescent="0.3">
      <c r="A78" s="50"/>
      <c r="B78" s="54"/>
      <c r="C78" s="61"/>
      <c r="D78" s="13" t="s">
        <v>46</v>
      </c>
      <c r="E78" s="16">
        <f>F78+G78+H78+I78+J78+K78+L78</f>
        <v>0</v>
      </c>
      <c r="F78" s="3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N78" s="7"/>
    </row>
    <row r="79" spans="1:14" ht="25.5" customHeight="1" x14ac:dyDescent="0.3">
      <c r="A79" s="50"/>
      <c r="B79" s="55"/>
      <c r="C79" s="61"/>
      <c r="D79" s="13" t="s">
        <v>17</v>
      </c>
      <c r="E79" s="12">
        <f t="shared" si="23"/>
        <v>0</v>
      </c>
      <c r="F79" s="36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N79" s="7"/>
    </row>
    <row r="80" spans="1:14" ht="25.5" customHeight="1" x14ac:dyDescent="0.3">
      <c r="A80" s="60" t="s">
        <v>52</v>
      </c>
      <c r="B80" s="53" t="s">
        <v>53</v>
      </c>
      <c r="C80" s="61" t="s">
        <v>19</v>
      </c>
      <c r="D80" s="10" t="s">
        <v>3</v>
      </c>
      <c r="E80" s="12">
        <f>E81+E82+E83+E86</f>
        <v>12000</v>
      </c>
      <c r="F80" s="40">
        <f t="shared" ref="F80:L80" si="27">F81+F82+F83+F86</f>
        <v>1000</v>
      </c>
      <c r="G80" s="18">
        <f t="shared" si="27"/>
        <v>1000</v>
      </c>
      <c r="H80" s="18">
        <f t="shared" si="27"/>
        <v>1000</v>
      </c>
      <c r="I80" s="12">
        <f t="shared" si="27"/>
        <v>1000</v>
      </c>
      <c r="J80" s="12">
        <f t="shared" si="27"/>
        <v>1000</v>
      </c>
      <c r="K80" s="12">
        <f t="shared" si="27"/>
        <v>1000</v>
      </c>
      <c r="L80" s="12">
        <f t="shared" si="27"/>
        <v>6000</v>
      </c>
      <c r="N80" s="7"/>
    </row>
    <row r="81" spans="1:14" ht="25.5" customHeight="1" x14ac:dyDescent="0.3">
      <c r="A81" s="60"/>
      <c r="B81" s="54"/>
      <c r="C81" s="61"/>
      <c r="D81" s="13" t="s">
        <v>4</v>
      </c>
      <c r="E81" s="12">
        <f t="shared" ref="E81:E82" si="28">F81+G81+H81+I81+J81+K81+L81</f>
        <v>0</v>
      </c>
      <c r="F81" s="36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N81" s="7"/>
    </row>
    <row r="82" spans="1:14" ht="25.5" customHeight="1" x14ac:dyDescent="0.3">
      <c r="A82" s="60"/>
      <c r="B82" s="54"/>
      <c r="C82" s="61"/>
      <c r="D82" s="13" t="s">
        <v>14</v>
      </c>
      <c r="E82" s="12">
        <f t="shared" si="28"/>
        <v>0</v>
      </c>
      <c r="F82" s="36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N82" s="7"/>
    </row>
    <row r="83" spans="1:14" ht="25.5" customHeight="1" x14ac:dyDescent="0.3">
      <c r="A83" s="60"/>
      <c r="B83" s="54"/>
      <c r="C83" s="61"/>
      <c r="D83" s="13" t="s">
        <v>5</v>
      </c>
      <c r="E83" s="16">
        <f t="shared" si="23"/>
        <v>12000</v>
      </c>
      <c r="F83" s="36">
        <v>1000</v>
      </c>
      <c r="G83" s="19">
        <v>1000</v>
      </c>
      <c r="H83" s="19">
        <v>1000</v>
      </c>
      <c r="I83" s="19">
        <v>1000</v>
      </c>
      <c r="J83" s="19">
        <v>1000</v>
      </c>
      <c r="K83" s="19">
        <v>1000</v>
      </c>
      <c r="L83" s="19">
        <v>6000</v>
      </c>
      <c r="N83" s="7"/>
    </row>
    <row r="84" spans="1:14" ht="61.15" customHeight="1" x14ac:dyDescent="0.3">
      <c r="A84" s="60"/>
      <c r="B84" s="54"/>
      <c r="C84" s="61"/>
      <c r="D84" s="13" t="s">
        <v>21</v>
      </c>
      <c r="E84" s="12">
        <f t="shared" si="23"/>
        <v>0</v>
      </c>
      <c r="F84" s="36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N84" s="7"/>
    </row>
    <row r="85" spans="1:14" ht="32.25" customHeight="1" x14ac:dyDescent="0.3">
      <c r="A85" s="60"/>
      <c r="B85" s="54"/>
      <c r="C85" s="61"/>
      <c r="D85" s="13" t="s">
        <v>46</v>
      </c>
      <c r="E85" s="16">
        <f>F85+G85+H85+I85+J85+K85+L85</f>
        <v>0</v>
      </c>
      <c r="F85" s="3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N85" s="7"/>
    </row>
    <row r="86" spans="1:14" ht="25.5" customHeight="1" x14ac:dyDescent="0.3">
      <c r="A86" s="60"/>
      <c r="B86" s="55"/>
      <c r="C86" s="61"/>
      <c r="D86" s="13" t="s">
        <v>17</v>
      </c>
      <c r="E86" s="12">
        <f t="shared" si="23"/>
        <v>0</v>
      </c>
      <c r="F86" s="36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N86" s="7"/>
    </row>
    <row r="87" spans="1:14" ht="24" customHeight="1" x14ac:dyDescent="0.3">
      <c r="A87" s="58" t="s">
        <v>9</v>
      </c>
      <c r="B87" s="61"/>
      <c r="C87" s="61"/>
      <c r="D87" s="10" t="s">
        <v>3</v>
      </c>
      <c r="E87" s="11">
        <f>E88+E89+E90+E91+E93</f>
        <v>5716638.6999999993</v>
      </c>
      <c r="F87" s="38">
        <f>F88+F89+F90+F93+F91</f>
        <v>469647.9</v>
      </c>
      <c r="G87" s="18">
        <f>G88+G89+G90+G93+G91</f>
        <v>476836.4</v>
      </c>
      <c r="H87" s="18">
        <f>H88+H89+H90+H93+H91</f>
        <v>482628</v>
      </c>
      <c r="I87" s="18">
        <f t="shared" ref="I87:L87" si="29">I88+I89+I90+I93+I91</f>
        <v>484169.6</v>
      </c>
      <c r="J87" s="18">
        <f t="shared" si="29"/>
        <v>484169.6</v>
      </c>
      <c r="K87" s="18">
        <f t="shared" si="29"/>
        <v>474169.59999999998</v>
      </c>
      <c r="L87" s="18">
        <f t="shared" si="29"/>
        <v>2845017.5999999996</v>
      </c>
      <c r="N87" s="7"/>
    </row>
    <row r="88" spans="1:14" ht="31.5" customHeight="1" x14ac:dyDescent="0.3">
      <c r="A88" s="61"/>
      <c r="B88" s="61"/>
      <c r="C88" s="61"/>
      <c r="D88" s="13" t="s">
        <v>4</v>
      </c>
      <c r="E88" s="11">
        <f t="shared" si="23"/>
        <v>0</v>
      </c>
      <c r="F88" s="41">
        <f>F67+F74</f>
        <v>0</v>
      </c>
      <c r="G88" s="22">
        <f>G67+G74</f>
        <v>0</v>
      </c>
      <c r="H88" s="22">
        <f t="shared" ref="H88:L88" si="30">H67+H74</f>
        <v>0</v>
      </c>
      <c r="I88" s="22">
        <f t="shared" si="30"/>
        <v>0</v>
      </c>
      <c r="J88" s="22">
        <f t="shared" si="30"/>
        <v>0</v>
      </c>
      <c r="K88" s="22">
        <f t="shared" si="30"/>
        <v>0</v>
      </c>
      <c r="L88" s="22">
        <f t="shared" si="30"/>
        <v>0</v>
      </c>
      <c r="N88" s="7"/>
    </row>
    <row r="89" spans="1:14" ht="22.15" customHeight="1" x14ac:dyDescent="0.3">
      <c r="A89" s="61"/>
      <c r="B89" s="61"/>
      <c r="C89" s="61"/>
      <c r="D89" s="13" t="s">
        <v>14</v>
      </c>
      <c r="E89" s="15">
        <f>F89+G89+H89+I89+J89+K89+L89</f>
        <v>1554777.6999999997</v>
      </c>
      <c r="F89" s="41">
        <f>F68+F75+F82</f>
        <v>115050.9</v>
      </c>
      <c r="G89" s="22">
        <f t="shared" ref="G89:L90" si="31">G68+G75+G82</f>
        <v>119812.4</v>
      </c>
      <c r="H89" s="22">
        <f t="shared" si="31"/>
        <v>130604</v>
      </c>
      <c r="I89" s="22">
        <f t="shared" si="31"/>
        <v>132145.59999999998</v>
      </c>
      <c r="J89" s="22">
        <f t="shared" si="31"/>
        <v>132145.59999999998</v>
      </c>
      <c r="K89" s="22">
        <f t="shared" si="31"/>
        <v>132145.59999999998</v>
      </c>
      <c r="L89" s="22">
        <f t="shared" si="31"/>
        <v>792873.59999999986</v>
      </c>
      <c r="N89" s="7"/>
    </row>
    <row r="90" spans="1:14" ht="22.9" customHeight="1" x14ac:dyDescent="0.3">
      <c r="A90" s="61"/>
      <c r="B90" s="61"/>
      <c r="C90" s="61"/>
      <c r="D90" s="13" t="s">
        <v>5</v>
      </c>
      <c r="E90" s="15">
        <f>F90+G90+H90+I90+J90+K90+L90</f>
        <v>4136861</v>
      </c>
      <c r="F90" s="41">
        <f>F69+F76+F83</f>
        <v>354597</v>
      </c>
      <c r="G90" s="22">
        <f>G69+G76+G83</f>
        <v>357024</v>
      </c>
      <c r="H90" s="22">
        <f t="shared" si="31"/>
        <v>347024</v>
      </c>
      <c r="I90" s="22">
        <f t="shared" si="31"/>
        <v>342024</v>
      </c>
      <c r="J90" s="22">
        <f t="shared" si="31"/>
        <v>342024</v>
      </c>
      <c r="K90" s="22">
        <f t="shared" si="31"/>
        <v>342024</v>
      </c>
      <c r="L90" s="22">
        <f>L69+L76+L83</f>
        <v>2052144</v>
      </c>
      <c r="N90" s="7"/>
    </row>
    <row r="91" spans="1:14" ht="40.5" customHeight="1" x14ac:dyDescent="0.3">
      <c r="A91" s="61"/>
      <c r="B91" s="61"/>
      <c r="C91" s="61"/>
      <c r="D91" s="13" t="s">
        <v>21</v>
      </c>
      <c r="E91" s="15">
        <f t="shared" si="23"/>
        <v>0</v>
      </c>
      <c r="F91" s="41">
        <f t="shared" ref="F91:L93" si="32">F70+F77</f>
        <v>0</v>
      </c>
      <c r="G91" s="22">
        <f t="shared" si="32"/>
        <v>0</v>
      </c>
      <c r="H91" s="22">
        <f t="shared" si="32"/>
        <v>0</v>
      </c>
      <c r="I91" s="22">
        <f t="shared" si="32"/>
        <v>0</v>
      </c>
      <c r="J91" s="22">
        <f t="shared" si="32"/>
        <v>0</v>
      </c>
      <c r="K91" s="22">
        <f t="shared" si="32"/>
        <v>0</v>
      </c>
      <c r="L91" s="22">
        <f t="shared" si="32"/>
        <v>0</v>
      </c>
      <c r="N91" s="7"/>
    </row>
    <row r="92" spans="1:14" ht="29.25" customHeight="1" x14ac:dyDescent="0.3">
      <c r="A92" s="61"/>
      <c r="B92" s="61"/>
      <c r="C92" s="61"/>
      <c r="D92" s="13" t="s">
        <v>46</v>
      </c>
      <c r="E92" s="15">
        <f>F92+G92+H92+I92+J92+K92+L92</f>
        <v>0</v>
      </c>
      <c r="F92" s="41">
        <f t="shared" si="32"/>
        <v>0</v>
      </c>
      <c r="G92" s="22">
        <f t="shared" si="32"/>
        <v>0</v>
      </c>
      <c r="H92" s="22">
        <f t="shared" si="32"/>
        <v>0</v>
      </c>
      <c r="I92" s="22">
        <f t="shared" si="32"/>
        <v>0</v>
      </c>
      <c r="J92" s="22">
        <f t="shared" si="32"/>
        <v>0</v>
      </c>
      <c r="K92" s="22">
        <f t="shared" si="32"/>
        <v>0</v>
      </c>
      <c r="L92" s="22">
        <f t="shared" si="32"/>
        <v>0</v>
      </c>
      <c r="N92" s="7"/>
    </row>
    <row r="93" spans="1:14" ht="28.9" customHeight="1" x14ac:dyDescent="0.3">
      <c r="A93" s="61"/>
      <c r="B93" s="61"/>
      <c r="C93" s="61"/>
      <c r="D93" s="13" t="s">
        <v>17</v>
      </c>
      <c r="E93" s="92">
        <f t="shared" si="23"/>
        <v>25000</v>
      </c>
      <c r="F93" s="107">
        <f t="shared" si="32"/>
        <v>0</v>
      </c>
      <c r="G93" s="108">
        <f t="shared" si="32"/>
        <v>0</v>
      </c>
      <c r="H93" s="22">
        <f t="shared" si="32"/>
        <v>5000</v>
      </c>
      <c r="I93" s="22">
        <f t="shared" si="32"/>
        <v>10000</v>
      </c>
      <c r="J93" s="22">
        <f t="shared" si="32"/>
        <v>10000</v>
      </c>
      <c r="K93" s="22">
        <f t="shared" si="32"/>
        <v>0</v>
      </c>
      <c r="L93" s="22">
        <f t="shared" si="32"/>
        <v>0</v>
      </c>
      <c r="N93" s="7"/>
    </row>
    <row r="94" spans="1:14" s="5" customFormat="1" ht="26.45" customHeight="1" x14ac:dyDescent="0.3">
      <c r="A94" s="78" t="s">
        <v>15</v>
      </c>
      <c r="B94" s="78"/>
      <c r="C94" s="78"/>
      <c r="D94" s="10" t="s">
        <v>3</v>
      </c>
      <c r="E94" s="92">
        <f>E95+E96+E97+E98+E100</f>
        <v>6434956.10525</v>
      </c>
      <c r="F94" s="109">
        <f t="shared" ref="F94:G94" si="33">F95+F96+F97+F100+F98</f>
        <v>529638.37155000004</v>
      </c>
      <c r="G94" s="110">
        <f t="shared" si="33"/>
        <v>538038.52113000001</v>
      </c>
      <c r="H94" s="18">
        <f>H95+H96+H97+H100+H98</f>
        <v>542141.01457</v>
      </c>
      <c r="I94" s="18">
        <f t="shared" ref="I94:L94" si="34">I95+I96+I97+I100+I98</f>
        <v>543251.59900000005</v>
      </c>
      <c r="J94" s="18">
        <f t="shared" si="34"/>
        <v>543284.59900000005</v>
      </c>
      <c r="K94" s="18">
        <f t="shared" si="34"/>
        <v>534086</v>
      </c>
      <c r="L94" s="18">
        <f t="shared" si="34"/>
        <v>3204516</v>
      </c>
      <c r="N94" s="7"/>
    </row>
    <row r="95" spans="1:14" s="5" customFormat="1" ht="24.6" customHeight="1" x14ac:dyDescent="0.3">
      <c r="A95" s="78"/>
      <c r="B95" s="78"/>
      <c r="C95" s="78"/>
      <c r="D95" s="10" t="s">
        <v>4</v>
      </c>
      <c r="E95" s="92">
        <f t="shared" si="23"/>
        <v>0</v>
      </c>
      <c r="F95" s="111">
        <f>F30+F59+F88</f>
        <v>0</v>
      </c>
      <c r="G95" s="112">
        <f>G30+G59+G88</f>
        <v>0</v>
      </c>
      <c r="H95" s="23">
        <f t="shared" ref="H95:L95" si="35">H30+H59+H88</f>
        <v>0</v>
      </c>
      <c r="I95" s="23">
        <f t="shared" si="35"/>
        <v>0</v>
      </c>
      <c r="J95" s="23">
        <f t="shared" si="35"/>
        <v>0</v>
      </c>
      <c r="K95" s="23">
        <f t="shared" si="35"/>
        <v>0</v>
      </c>
      <c r="L95" s="23">
        <f t="shared" si="35"/>
        <v>0</v>
      </c>
      <c r="N95" s="7"/>
    </row>
    <row r="96" spans="1:14" s="5" customFormat="1" ht="32.25" customHeight="1" x14ac:dyDescent="0.3">
      <c r="A96" s="78"/>
      <c r="B96" s="78"/>
      <c r="C96" s="78"/>
      <c r="D96" s="10" t="s">
        <v>14</v>
      </c>
      <c r="E96" s="92">
        <f t="shared" si="23"/>
        <v>1562108.0999999999</v>
      </c>
      <c r="F96" s="111">
        <f t="shared" ref="F96:L98" si="36">F31+F60+F89</f>
        <v>115050.9</v>
      </c>
      <c r="G96" s="112">
        <f>G31+G60+G89</f>
        <v>120478.79999999999</v>
      </c>
      <c r="H96" s="23">
        <f>H31+H60+H89</f>
        <v>131270.39999999999</v>
      </c>
      <c r="I96" s="23">
        <f t="shared" si="36"/>
        <v>132811.99999999997</v>
      </c>
      <c r="J96" s="23">
        <f t="shared" si="36"/>
        <v>132811.99999999997</v>
      </c>
      <c r="K96" s="23">
        <f t="shared" si="36"/>
        <v>132811.99999999997</v>
      </c>
      <c r="L96" s="23">
        <f t="shared" si="36"/>
        <v>796871.99999999988</v>
      </c>
      <c r="N96" s="7"/>
    </row>
    <row r="97" spans="1:14" s="5" customFormat="1" ht="22.15" customHeight="1" x14ac:dyDescent="0.3">
      <c r="A97" s="78"/>
      <c r="B97" s="78"/>
      <c r="C97" s="78"/>
      <c r="D97" s="10" t="s">
        <v>5</v>
      </c>
      <c r="E97" s="92">
        <f t="shared" si="23"/>
        <v>4832001.5952500002</v>
      </c>
      <c r="F97" s="111">
        <f>F32+F61+F90</f>
        <v>414587.47155000002</v>
      </c>
      <c r="G97" s="112">
        <f t="shared" si="36"/>
        <v>417559.72113000002</v>
      </c>
      <c r="H97" s="23">
        <f t="shared" si="36"/>
        <v>402698.02457000001</v>
      </c>
      <c r="I97" s="23">
        <f t="shared" si="36"/>
        <v>396996.68900000001</v>
      </c>
      <c r="J97" s="23">
        <f t="shared" si="36"/>
        <v>397191.68900000001</v>
      </c>
      <c r="K97" s="23">
        <f t="shared" si="36"/>
        <v>400424</v>
      </c>
      <c r="L97" s="23">
        <f t="shared" si="36"/>
        <v>2402544</v>
      </c>
      <c r="N97" s="7"/>
    </row>
    <row r="98" spans="1:14" s="5" customFormat="1" ht="37.5" x14ac:dyDescent="0.3">
      <c r="A98" s="78"/>
      <c r="B98" s="78"/>
      <c r="C98" s="78"/>
      <c r="D98" s="10" t="s">
        <v>6</v>
      </c>
      <c r="E98" s="92">
        <f t="shared" si="23"/>
        <v>0</v>
      </c>
      <c r="F98" s="111">
        <f t="shared" si="36"/>
        <v>0</v>
      </c>
      <c r="G98" s="112">
        <f t="shared" si="36"/>
        <v>0</v>
      </c>
      <c r="H98" s="23">
        <f t="shared" si="36"/>
        <v>0</v>
      </c>
      <c r="I98" s="23">
        <f t="shared" si="36"/>
        <v>0</v>
      </c>
      <c r="J98" s="23">
        <f t="shared" si="36"/>
        <v>0</v>
      </c>
      <c r="K98" s="23">
        <f t="shared" si="36"/>
        <v>0</v>
      </c>
      <c r="L98" s="23">
        <f t="shared" si="36"/>
        <v>0</v>
      </c>
      <c r="N98" s="7"/>
    </row>
    <row r="99" spans="1:14" s="5" customFormat="1" x14ac:dyDescent="0.3">
      <c r="A99" s="78"/>
      <c r="B99" s="78"/>
      <c r="C99" s="78"/>
      <c r="D99" s="10" t="s">
        <v>46</v>
      </c>
      <c r="E99" s="98">
        <f>F99+G99+H99+I99+J99+K99+L99</f>
        <v>0</v>
      </c>
      <c r="F99" s="96">
        <v>0</v>
      </c>
      <c r="G99" s="97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N99" s="7"/>
    </row>
    <row r="100" spans="1:14" s="5" customFormat="1" ht="24" customHeight="1" x14ac:dyDescent="0.3">
      <c r="A100" s="78"/>
      <c r="B100" s="78"/>
      <c r="C100" s="78"/>
      <c r="D100" s="10" t="s">
        <v>17</v>
      </c>
      <c r="E100" s="92">
        <f t="shared" si="23"/>
        <v>40846.410000000003</v>
      </c>
      <c r="F100" s="111">
        <f t="shared" ref="F100:L100" si="37">F35+F64+F93</f>
        <v>0</v>
      </c>
      <c r="G100" s="112">
        <f t="shared" si="37"/>
        <v>0</v>
      </c>
      <c r="H100" s="23">
        <f t="shared" si="37"/>
        <v>8172.59</v>
      </c>
      <c r="I100" s="23">
        <f t="shared" si="37"/>
        <v>13442.91</v>
      </c>
      <c r="J100" s="23">
        <f t="shared" si="37"/>
        <v>13280.91</v>
      </c>
      <c r="K100" s="23">
        <f t="shared" si="37"/>
        <v>850</v>
      </c>
      <c r="L100" s="23">
        <f t="shared" si="37"/>
        <v>5100</v>
      </c>
      <c r="N100" s="7"/>
    </row>
    <row r="101" spans="1:14" ht="24" customHeight="1" x14ac:dyDescent="0.3">
      <c r="A101" s="9"/>
      <c r="B101" s="9" t="s">
        <v>22</v>
      </c>
      <c r="C101" s="9"/>
      <c r="D101" s="13"/>
      <c r="E101" s="113"/>
      <c r="F101" s="114"/>
      <c r="G101" s="108"/>
      <c r="H101" s="22"/>
      <c r="I101" s="22"/>
      <c r="J101" s="22"/>
      <c r="K101" s="22"/>
      <c r="L101" s="22"/>
      <c r="N101" s="7"/>
    </row>
    <row r="102" spans="1:14" x14ac:dyDescent="0.3">
      <c r="A102" s="61" t="s">
        <v>23</v>
      </c>
      <c r="B102" s="61"/>
      <c r="C102" s="61"/>
      <c r="D102" s="10" t="s">
        <v>10</v>
      </c>
      <c r="E102" s="115">
        <f>E103+E104+E105+E108+E106</f>
        <v>0</v>
      </c>
      <c r="F102" s="116">
        <f t="shared" ref="F102:L102" si="38">F103+F104+F105+F108+F106</f>
        <v>0</v>
      </c>
      <c r="G102" s="117">
        <f t="shared" si="38"/>
        <v>0</v>
      </c>
      <c r="H102" s="20">
        <f t="shared" si="38"/>
        <v>0</v>
      </c>
      <c r="I102" s="20">
        <f t="shared" si="38"/>
        <v>0</v>
      </c>
      <c r="J102" s="20">
        <f t="shared" si="38"/>
        <v>0</v>
      </c>
      <c r="K102" s="20">
        <f t="shared" si="38"/>
        <v>0</v>
      </c>
      <c r="L102" s="20">
        <f t="shared" si="38"/>
        <v>0</v>
      </c>
      <c r="N102" s="7"/>
    </row>
    <row r="103" spans="1:14" x14ac:dyDescent="0.3">
      <c r="A103" s="61"/>
      <c r="B103" s="61"/>
      <c r="C103" s="61"/>
      <c r="D103" s="13" t="s">
        <v>4</v>
      </c>
      <c r="E103" s="92">
        <f>F103+G103+H103+I103+J103+K103+L103</f>
        <v>0</v>
      </c>
      <c r="F103" s="118">
        <v>0</v>
      </c>
      <c r="G103" s="1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N103" s="7"/>
    </row>
    <row r="104" spans="1:14" x14ac:dyDescent="0.3">
      <c r="A104" s="61"/>
      <c r="B104" s="61"/>
      <c r="C104" s="61"/>
      <c r="D104" s="13" t="s">
        <v>14</v>
      </c>
      <c r="E104" s="92">
        <f t="shared" ref="E104:E108" si="39">F104+G104+H104+I104+J104+K104+L104</f>
        <v>0</v>
      </c>
      <c r="F104" s="118">
        <v>0</v>
      </c>
      <c r="G104" s="1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N104" s="7"/>
    </row>
    <row r="105" spans="1:14" x14ac:dyDescent="0.3">
      <c r="A105" s="61"/>
      <c r="B105" s="61"/>
      <c r="C105" s="61"/>
      <c r="D105" s="13" t="s">
        <v>5</v>
      </c>
      <c r="E105" s="92">
        <f t="shared" si="39"/>
        <v>0</v>
      </c>
      <c r="F105" s="118">
        <v>0</v>
      </c>
      <c r="G105" s="1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N105" s="7"/>
    </row>
    <row r="106" spans="1:14" ht="37.5" x14ac:dyDescent="0.3">
      <c r="A106" s="61"/>
      <c r="B106" s="61"/>
      <c r="C106" s="61"/>
      <c r="D106" s="13" t="s">
        <v>6</v>
      </c>
      <c r="E106" s="92">
        <f t="shared" si="39"/>
        <v>0</v>
      </c>
      <c r="F106" s="118">
        <v>0</v>
      </c>
      <c r="G106" s="1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N106" s="7"/>
    </row>
    <row r="107" spans="1:14" x14ac:dyDescent="0.3">
      <c r="A107" s="61"/>
      <c r="B107" s="61"/>
      <c r="C107" s="61"/>
      <c r="D107" s="13" t="s">
        <v>46</v>
      </c>
      <c r="E107" s="98">
        <f>F107+G107+H107+I107+J107+K107+L107</f>
        <v>0</v>
      </c>
      <c r="F107" s="96">
        <v>0</v>
      </c>
      <c r="G107" s="97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N107" s="7"/>
    </row>
    <row r="108" spans="1:14" x14ac:dyDescent="0.3">
      <c r="A108" s="61"/>
      <c r="B108" s="61"/>
      <c r="C108" s="61"/>
      <c r="D108" s="13" t="s">
        <v>17</v>
      </c>
      <c r="E108" s="92">
        <f t="shared" si="39"/>
        <v>0</v>
      </c>
      <c r="F108" s="118">
        <v>0</v>
      </c>
      <c r="G108" s="1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N108" s="7"/>
    </row>
    <row r="109" spans="1:14" x14ac:dyDescent="0.3">
      <c r="A109" s="61" t="s">
        <v>24</v>
      </c>
      <c r="B109" s="61"/>
      <c r="C109" s="61"/>
      <c r="D109" s="10" t="s">
        <v>10</v>
      </c>
      <c r="E109" s="113">
        <f>E110+E111+E112+E115+E113</f>
        <v>6434956.10525</v>
      </c>
      <c r="F109" s="120">
        <f>F110+F111+F112+F115+F113</f>
        <v>529638.37155000004</v>
      </c>
      <c r="G109" s="110">
        <f t="shared" ref="G109" si="40">G110+G111+G112+G115+G113</f>
        <v>538038.52113000001</v>
      </c>
      <c r="H109" s="18">
        <f>H110+H111+H112+H115+H113</f>
        <v>542141.01457</v>
      </c>
      <c r="I109" s="18">
        <f t="shared" ref="I109:L109" si="41">I110+I111+I112+I115+I113</f>
        <v>543251.59900000005</v>
      </c>
      <c r="J109" s="18">
        <f t="shared" si="41"/>
        <v>543284.59900000005</v>
      </c>
      <c r="K109" s="18">
        <f t="shared" si="41"/>
        <v>534086</v>
      </c>
      <c r="L109" s="18">
        <f t="shared" si="41"/>
        <v>3204516</v>
      </c>
      <c r="N109" s="7"/>
    </row>
    <row r="110" spans="1:14" x14ac:dyDescent="0.3">
      <c r="A110" s="61"/>
      <c r="B110" s="61"/>
      <c r="C110" s="61"/>
      <c r="D110" s="13" t="s">
        <v>4</v>
      </c>
      <c r="E110" s="92">
        <f t="shared" ref="E110:E115" si="42">F110+G110+H110+I110+J110+K110+L110</f>
        <v>0</v>
      </c>
      <c r="F110" s="114">
        <f t="shared" ref="F110:L113" si="43">F95</f>
        <v>0</v>
      </c>
      <c r="G110" s="108">
        <f t="shared" si="43"/>
        <v>0</v>
      </c>
      <c r="H110" s="22">
        <f t="shared" si="43"/>
        <v>0</v>
      </c>
      <c r="I110" s="22">
        <f t="shared" si="43"/>
        <v>0</v>
      </c>
      <c r="J110" s="22">
        <f t="shared" si="43"/>
        <v>0</v>
      </c>
      <c r="K110" s="22">
        <f t="shared" si="43"/>
        <v>0</v>
      </c>
      <c r="L110" s="22">
        <f t="shared" si="43"/>
        <v>0</v>
      </c>
      <c r="N110" s="7"/>
    </row>
    <row r="111" spans="1:14" x14ac:dyDescent="0.3">
      <c r="A111" s="61"/>
      <c r="B111" s="61"/>
      <c r="C111" s="61"/>
      <c r="D111" s="13" t="s">
        <v>14</v>
      </c>
      <c r="E111" s="98">
        <f t="shared" si="42"/>
        <v>1562108.0999999999</v>
      </c>
      <c r="F111" s="114">
        <f t="shared" si="43"/>
        <v>115050.9</v>
      </c>
      <c r="G111" s="108">
        <f t="shared" si="43"/>
        <v>120478.79999999999</v>
      </c>
      <c r="H111" s="22">
        <f t="shared" si="43"/>
        <v>131270.39999999999</v>
      </c>
      <c r="I111" s="22">
        <f t="shared" si="43"/>
        <v>132811.99999999997</v>
      </c>
      <c r="J111" s="22">
        <f t="shared" si="43"/>
        <v>132811.99999999997</v>
      </c>
      <c r="K111" s="22">
        <f t="shared" si="43"/>
        <v>132811.99999999997</v>
      </c>
      <c r="L111" s="22">
        <f t="shared" si="43"/>
        <v>796871.99999999988</v>
      </c>
      <c r="N111" s="7"/>
    </row>
    <row r="112" spans="1:14" x14ac:dyDescent="0.3">
      <c r="A112" s="61"/>
      <c r="B112" s="61"/>
      <c r="C112" s="61"/>
      <c r="D112" s="13" t="s">
        <v>5</v>
      </c>
      <c r="E112" s="98">
        <f t="shared" si="42"/>
        <v>4832001.5952500002</v>
      </c>
      <c r="F112" s="114">
        <f t="shared" si="43"/>
        <v>414587.47155000002</v>
      </c>
      <c r="G112" s="108">
        <f t="shared" si="43"/>
        <v>417559.72113000002</v>
      </c>
      <c r="H112" s="22">
        <f>H97</f>
        <v>402698.02457000001</v>
      </c>
      <c r="I112" s="22">
        <f t="shared" si="43"/>
        <v>396996.68900000001</v>
      </c>
      <c r="J112" s="22">
        <f t="shared" si="43"/>
        <v>397191.68900000001</v>
      </c>
      <c r="K112" s="22">
        <f t="shared" si="43"/>
        <v>400424</v>
      </c>
      <c r="L112" s="22">
        <f t="shared" si="43"/>
        <v>2402544</v>
      </c>
      <c r="N112" s="7"/>
    </row>
    <row r="113" spans="1:14" ht="37.5" x14ac:dyDescent="0.3">
      <c r="A113" s="61"/>
      <c r="B113" s="61"/>
      <c r="C113" s="61"/>
      <c r="D113" s="13" t="s">
        <v>6</v>
      </c>
      <c r="E113" s="98">
        <f t="shared" si="42"/>
        <v>0</v>
      </c>
      <c r="F113" s="114">
        <f t="shared" si="43"/>
        <v>0</v>
      </c>
      <c r="G113" s="108">
        <f t="shared" si="43"/>
        <v>0</v>
      </c>
      <c r="H113" s="22">
        <f t="shared" si="43"/>
        <v>0</v>
      </c>
      <c r="I113" s="22">
        <f t="shared" si="43"/>
        <v>0</v>
      </c>
      <c r="J113" s="22">
        <f t="shared" si="43"/>
        <v>0</v>
      </c>
      <c r="K113" s="22">
        <f t="shared" si="43"/>
        <v>0</v>
      </c>
      <c r="L113" s="22">
        <f t="shared" si="43"/>
        <v>0</v>
      </c>
      <c r="N113" s="7"/>
    </row>
    <row r="114" spans="1:14" x14ac:dyDescent="0.3">
      <c r="A114" s="61"/>
      <c r="B114" s="61"/>
      <c r="C114" s="61"/>
      <c r="D114" s="13" t="s">
        <v>46</v>
      </c>
      <c r="E114" s="98">
        <f>F114+G114+H114+I114+J114+K114+L114</f>
        <v>0</v>
      </c>
      <c r="F114" s="96">
        <v>0</v>
      </c>
      <c r="G114" s="97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N114" s="7"/>
    </row>
    <row r="115" spans="1:14" x14ac:dyDescent="0.3">
      <c r="A115" s="61"/>
      <c r="B115" s="61"/>
      <c r="C115" s="61"/>
      <c r="D115" s="13" t="s">
        <v>17</v>
      </c>
      <c r="E115" s="98">
        <f t="shared" si="42"/>
        <v>40846.410000000003</v>
      </c>
      <c r="F115" s="114">
        <f t="shared" ref="F115:G115" si="44">F100</f>
        <v>0</v>
      </c>
      <c r="G115" s="108">
        <f t="shared" si="44"/>
        <v>0</v>
      </c>
      <c r="H115" s="22">
        <f>H100</f>
        <v>8172.59</v>
      </c>
      <c r="I115" s="22">
        <f>I100</f>
        <v>13442.91</v>
      </c>
      <c r="J115" s="22">
        <f t="shared" ref="J115:L115" si="45">J100</f>
        <v>13280.91</v>
      </c>
      <c r="K115" s="22">
        <f t="shared" si="45"/>
        <v>850</v>
      </c>
      <c r="L115" s="22">
        <f t="shared" si="45"/>
        <v>5100</v>
      </c>
      <c r="N115" s="7"/>
    </row>
    <row r="116" spans="1:14" ht="18" customHeight="1" x14ac:dyDescent="0.3">
      <c r="A116" s="9"/>
      <c r="B116" s="9" t="s">
        <v>22</v>
      </c>
      <c r="C116" s="9"/>
      <c r="D116" s="13"/>
      <c r="E116" s="113"/>
      <c r="F116" s="114"/>
      <c r="G116" s="108"/>
      <c r="H116" s="22"/>
      <c r="I116" s="22"/>
      <c r="J116" s="22"/>
      <c r="K116" s="22"/>
      <c r="L116" s="22"/>
      <c r="N116" s="7"/>
    </row>
    <row r="117" spans="1:14" x14ac:dyDescent="0.3">
      <c r="A117" s="61" t="s">
        <v>35</v>
      </c>
      <c r="B117" s="61"/>
      <c r="C117" s="61"/>
      <c r="D117" s="10" t="s">
        <v>10</v>
      </c>
      <c r="E117" s="113">
        <f>E118+E119+E120+E123+E121</f>
        <v>5716638.6999999993</v>
      </c>
      <c r="F117" s="120">
        <f>F118+F119+F120+F123</f>
        <v>469647.9</v>
      </c>
      <c r="G117" s="110">
        <f t="shared" ref="G117" si="46">G118+G119+G120+G123</f>
        <v>476836.4</v>
      </c>
      <c r="H117" s="18">
        <f>H118+H119+H120+H123</f>
        <v>482628</v>
      </c>
      <c r="I117" s="18">
        <f t="shared" ref="I117:L117" si="47">I118+I119+I120+I123</f>
        <v>484169.6</v>
      </c>
      <c r="J117" s="18">
        <f t="shared" si="47"/>
        <v>484169.6</v>
      </c>
      <c r="K117" s="18">
        <f t="shared" si="47"/>
        <v>474169.59999999998</v>
      </c>
      <c r="L117" s="18">
        <f t="shared" si="47"/>
        <v>2845017.5999999996</v>
      </c>
      <c r="N117" s="7"/>
    </row>
    <row r="118" spans="1:14" x14ac:dyDescent="0.3">
      <c r="A118" s="61"/>
      <c r="B118" s="61"/>
      <c r="C118" s="61"/>
      <c r="D118" s="13" t="s">
        <v>4</v>
      </c>
      <c r="E118" s="92">
        <f t="shared" ref="E118:E123" si="48">F118+G118+H118+I118+J118+K118+L118</f>
        <v>0</v>
      </c>
      <c r="F118" s="118">
        <f t="shared" ref="F118:L121" si="49">F59+F88</f>
        <v>0</v>
      </c>
      <c r="G118" s="119">
        <f t="shared" si="49"/>
        <v>0</v>
      </c>
      <c r="H118" s="19">
        <f t="shared" si="49"/>
        <v>0</v>
      </c>
      <c r="I118" s="19">
        <f t="shared" si="49"/>
        <v>0</v>
      </c>
      <c r="J118" s="19">
        <f t="shared" si="49"/>
        <v>0</v>
      </c>
      <c r="K118" s="19">
        <f t="shared" si="49"/>
        <v>0</v>
      </c>
      <c r="L118" s="19">
        <f t="shared" si="49"/>
        <v>0</v>
      </c>
      <c r="N118" s="7"/>
    </row>
    <row r="119" spans="1:14" x14ac:dyDescent="0.3">
      <c r="A119" s="61"/>
      <c r="B119" s="61"/>
      <c r="C119" s="61"/>
      <c r="D119" s="13" t="s">
        <v>14</v>
      </c>
      <c r="E119" s="15">
        <f t="shared" si="48"/>
        <v>1554777.6999999997</v>
      </c>
      <c r="F119" s="42">
        <f t="shared" si="49"/>
        <v>115050.9</v>
      </c>
      <c r="G119" s="19">
        <f t="shared" si="49"/>
        <v>119812.4</v>
      </c>
      <c r="H119" s="19">
        <f t="shared" si="49"/>
        <v>130604</v>
      </c>
      <c r="I119" s="19">
        <f t="shared" si="49"/>
        <v>132145.59999999998</v>
      </c>
      <c r="J119" s="19">
        <f t="shared" si="49"/>
        <v>132145.59999999998</v>
      </c>
      <c r="K119" s="19">
        <f t="shared" si="49"/>
        <v>132145.59999999998</v>
      </c>
      <c r="L119" s="19">
        <f t="shared" si="49"/>
        <v>792873.59999999986</v>
      </c>
      <c r="N119" s="7"/>
    </row>
    <row r="120" spans="1:14" x14ac:dyDescent="0.3">
      <c r="A120" s="61"/>
      <c r="B120" s="61"/>
      <c r="C120" s="61"/>
      <c r="D120" s="13" t="s">
        <v>5</v>
      </c>
      <c r="E120" s="15">
        <f t="shared" si="48"/>
        <v>4136861</v>
      </c>
      <c r="F120" s="42">
        <f t="shared" si="49"/>
        <v>354597</v>
      </c>
      <c r="G120" s="19">
        <f t="shared" si="49"/>
        <v>357024</v>
      </c>
      <c r="H120" s="19">
        <f t="shared" si="49"/>
        <v>347024</v>
      </c>
      <c r="I120" s="19">
        <f t="shared" si="49"/>
        <v>342024</v>
      </c>
      <c r="J120" s="19">
        <f t="shared" si="49"/>
        <v>342024</v>
      </c>
      <c r="K120" s="19">
        <f t="shared" si="49"/>
        <v>342024</v>
      </c>
      <c r="L120" s="19">
        <f t="shared" si="49"/>
        <v>2052144</v>
      </c>
      <c r="N120" s="7"/>
    </row>
    <row r="121" spans="1:14" ht="37.5" x14ac:dyDescent="0.3">
      <c r="A121" s="61"/>
      <c r="B121" s="61"/>
      <c r="C121" s="61"/>
      <c r="D121" s="13" t="s">
        <v>6</v>
      </c>
      <c r="E121" s="11">
        <f t="shared" si="48"/>
        <v>0</v>
      </c>
      <c r="F121" s="42">
        <f t="shared" si="49"/>
        <v>0</v>
      </c>
      <c r="G121" s="19">
        <f t="shared" si="49"/>
        <v>0</v>
      </c>
      <c r="H121" s="19">
        <f t="shared" si="49"/>
        <v>0</v>
      </c>
      <c r="I121" s="19">
        <f t="shared" si="49"/>
        <v>0</v>
      </c>
      <c r="J121" s="19">
        <f t="shared" si="49"/>
        <v>0</v>
      </c>
      <c r="K121" s="19">
        <f t="shared" si="49"/>
        <v>0</v>
      </c>
      <c r="L121" s="19">
        <f t="shared" si="49"/>
        <v>0</v>
      </c>
      <c r="N121" s="7"/>
    </row>
    <row r="122" spans="1:14" x14ac:dyDescent="0.3">
      <c r="A122" s="61"/>
      <c r="B122" s="61"/>
      <c r="C122" s="61"/>
      <c r="D122" s="13" t="s">
        <v>46</v>
      </c>
      <c r="E122" s="98">
        <f>F122+G122+H122+I122+J122+K122+L122</f>
        <v>0</v>
      </c>
      <c r="F122" s="96">
        <v>0</v>
      </c>
      <c r="G122" s="97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N122" s="7"/>
    </row>
    <row r="123" spans="1:14" x14ac:dyDescent="0.3">
      <c r="A123" s="61"/>
      <c r="B123" s="61"/>
      <c r="C123" s="61"/>
      <c r="D123" s="13" t="s">
        <v>17</v>
      </c>
      <c r="E123" s="92">
        <f t="shared" si="48"/>
        <v>25000</v>
      </c>
      <c r="F123" s="118">
        <f t="shared" ref="F123:L123" si="50">F64+F93</f>
        <v>0</v>
      </c>
      <c r="G123" s="119">
        <f t="shared" si="50"/>
        <v>0</v>
      </c>
      <c r="H123" s="19">
        <f t="shared" si="50"/>
        <v>5000</v>
      </c>
      <c r="I123" s="19">
        <f t="shared" si="50"/>
        <v>10000</v>
      </c>
      <c r="J123" s="19">
        <f t="shared" si="50"/>
        <v>10000</v>
      </c>
      <c r="K123" s="19">
        <f t="shared" si="50"/>
        <v>0</v>
      </c>
      <c r="L123" s="19">
        <f t="shared" si="50"/>
        <v>0</v>
      </c>
      <c r="N123" s="7"/>
    </row>
    <row r="124" spans="1:14" x14ac:dyDescent="0.3">
      <c r="A124" s="61" t="s">
        <v>34</v>
      </c>
      <c r="B124" s="61"/>
      <c r="C124" s="61"/>
      <c r="D124" s="10" t="s">
        <v>10</v>
      </c>
      <c r="E124" s="113">
        <f>E125+E126+E127+E130+E128</f>
        <v>718317.40525000007</v>
      </c>
      <c r="F124" s="120">
        <f t="shared" ref="F124:G124" si="51">F125+F126+F127+F128+F130</f>
        <v>59990.471550000002</v>
      </c>
      <c r="G124" s="110">
        <f t="shared" si="51"/>
        <v>61202.12113</v>
      </c>
      <c r="H124" s="18">
        <f>H125+H126+H127+H128+H130</f>
        <v>59513.014569999999</v>
      </c>
      <c r="I124" s="18">
        <f t="shared" ref="I124:L124" si="52">I125+I126+I127+I128+I130</f>
        <v>59081.998999999996</v>
      </c>
      <c r="J124" s="18">
        <f t="shared" si="52"/>
        <v>59114.998999999996</v>
      </c>
      <c r="K124" s="18">
        <f t="shared" si="52"/>
        <v>59916.4</v>
      </c>
      <c r="L124" s="18">
        <f t="shared" si="52"/>
        <v>359498.4</v>
      </c>
      <c r="N124" s="7"/>
    </row>
    <row r="125" spans="1:14" x14ac:dyDescent="0.3">
      <c r="A125" s="61"/>
      <c r="B125" s="61"/>
      <c r="C125" s="61"/>
      <c r="D125" s="13" t="s">
        <v>4</v>
      </c>
      <c r="E125" s="92">
        <f t="shared" ref="E125:E130" si="53">F125+G125+H125+I125+J125+K125+L125</f>
        <v>0</v>
      </c>
      <c r="F125" s="114">
        <f t="shared" ref="F125:K128" si="54">F9</f>
        <v>0</v>
      </c>
      <c r="G125" s="108">
        <f t="shared" si="54"/>
        <v>0</v>
      </c>
      <c r="H125" s="22">
        <f>H9</f>
        <v>0</v>
      </c>
      <c r="I125" s="22">
        <f t="shared" ref="I125:L128" si="55">I9</f>
        <v>0</v>
      </c>
      <c r="J125" s="22">
        <f t="shared" si="55"/>
        <v>0</v>
      </c>
      <c r="K125" s="22">
        <f t="shared" si="55"/>
        <v>0</v>
      </c>
      <c r="L125" s="22">
        <f t="shared" si="55"/>
        <v>0</v>
      </c>
      <c r="N125" s="7"/>
    </row>
    <row r="126" spans="1:14" x14ac:dyDescent="0.3">
      <c r="A126" s="61"/>
      <c r="B126" s="61"/>
      <c r="C126" s="61"/>
      <c r="D126" s="13" t="s">
        <v>14</v>
      </c>
      <c r="E126" s="92">
        <f t="shared" si="53"/>
        <v>7330.4</v>
      </c>
      <c r="F126" s="114">
        <f t="shared" si="54"/>
        <v>0</v>
      </c>
      <c r="G126" s="108">
        <f t="shared" si="54"/>
        <v>666.4</v>
      </c>
      <c r="H126" s="22">
        <f t="shared" si="54"/>
        <v>666.4</v>
      </c>
      <c r="I126" s="22">
        <f t="shared" si="54"/>
        <v>666.4</v>
      </c>
      <c r="J126" s="22">
        <f t="shared" si="54"/>
        <v>666.4</v>
      </c>
      <c r="K126" s="22">
        <f t="shared" si="54"/>
        <v>666.4</v>
      </c>
      <c r="L126" s="22">
        <f t="shared" si="55"/>
        <v>3998.3999999999996</v>
      </c>
      <c r="N126" s="7"/>
    </row>
    <row r="127" spans="1:14" x14ac:dyDescent="0.3">
      <c r="A127" s="61"/>
      <c r="B127" s="61"/>
      <c r="C127" s="61"/>
      <c r="D127" s="13" t="s">
        <v>5</v>
      </c>
      <c r="E127" s="98">
        <f t="shared" si="53"/>
        <v>695140.59525000001</v>
      </c>
      <c r="F127" s="114">
        <f t="shared" si="54"/>
        <v>59990.471550000002</v>
      </c>
      <c r="G127" s="108">
        <f t="shared" si="54"/>
        <v>60535.721129999998</v>
      </c>
      <c r="H127" s="22">
        <f t="shared" si="54"/>
        <v>55674.024570000001</v>
      </c>
      <c r="I127" s="22">
        <f t="shared" si="54"/>
        <v>54972.688999999998</v>
      </c>
      <c r="J127" s="22">
        <f t="shared" si="54"/>
        <v>55167.688999999998</v>
      </c>
      <c r="K127" s="22">
        <f t="shared" si="54"/>
        <v>58400</v>
      </c>
      <c r="L127" s="22">
        <f t="shared" si="55"/>
        <v>350400</v>
      </c>
      <c r="N127" s="7"/>
    </row>
    <row r="128" spans="1:14" ht="37.5" x14ac:dyDescent="0.3">
      <c r="A128" s="61"/>
      <c r="B128" s="61"/>
      <c r="C128" s="61"/>
      <c r="D128" s="13" t="s">
        <v>6</v>
      </c>
      <c r="E128" s="98">
        <f t="shared" si="53"/>
        <v>0</v>
      </c>
      <c r="F128" s="114">
        <f t="shared" si="54"/>
        <v>0</v>
      </c>
      <c r="G128" s="108">
        <f t="shared" si="54"/>
        <v>0</v>
      </c>
      <c r="H128" s="22">
        <f t="shared" si="54"/>
        <v>0</v>
      </c>
      <c r="I128" s="22">
        <f t="shared" si="54"/>
        <v>0</v>
      </c>
      <c r="J128" s="22">
        <f t="shared" si="54"/>
        <v>0</v>
      </c>
      <c r="K128" s="22">
        <f t="shared" si="54"/>
        <v>0</v>
      </c>
      <c r="L128" s="22">
        <f t="shared" si="55"/>
        <v>0</v>
      </c>
      <c r="N128" s="7"/>
    </row>
    <row r="129" spans="1:14" x14ac:dyDescent="0.3">
      <c r="A129" s="61"/>
      <c r="B129" s="61"/>
      <c r="C129" s="61"/>
      <c r="D129" s="13" t="s">
        <v>46</v>
      </c>
      <c r="E129" s="98">
        <f>F129+G129+H129+I129+J129+K129+L129</f>
        <v>0</v>
      </c>
      <c r="F129" s="96">
        <v>0</v>
      </c>
      <c r="G129" s="97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N129" s="7"/>
    </row>
    <row r="130" spans="1:14" x14ac:dyDescent="0.3">
      <c r="A130" s="61"/>
      <c r="B130" s="61"/>
      <c r="C130" s="61"/>
      <c r="D130" s="13" t="s">
        <v>17</v>
      </c>
      <c r="E130" s="15">
        <f t="shared" si="53"/>
        <v>15846.41</v>
      </c>
      <c r="F130" s="37">
        <f t="shared" ref="F130:L130" si="56">F14</f>
        <v>0</v>
      </c>
      <c r="G130" s="22">
        <f t="shared" si="56"/>
        <v>0</v>
      </c>
      <c r="H130" s="22">
        <f t="shared" si="56"/>
        <v>3172.59</v>
      </c>
      <c r="I130" s="22">
        <f t="shared" si="56"/>
        <v>3442.91</v>
      </c>
      <c r="J130" s="22">
        <f t="shared" si="56"/>
        <v>3280.91</v>
      </c>
      <c r="K130" s="22">
        <f t="shared" si="56"/>
        <v>850</v>
      </c>
      <c r="L130" s="22">
        <f t="shared" si="56"/>
        <v>5100</v>
      </c>
      <c r="N130" s="7"/>
    </row>
    <row r="131" spans="1:14" ht="28.5" customHeight="1" x14ac:dyDescent="0.3">
      <c r="E131" s="7"/>
      <c r="G131" s="7"/>
      <c r="H131" s="7"/>
      <c r="I131" s="7"/>
      <c r="J131" s="7"/>
      <c r="K131" s="7"/>
      <c r="L131" s="7"/>
    </row>
    <row r="132" spans="1:14" x14ac:dyDescent="0.3">
      <c r="E132" s="7"/>
      <c r="G132" s="25"/>
      <c r="H132" s="25"/>
      <c r="I132" s="25"/>
      <c r="J132" s="25"/>
    </row>
    <row r="133" spans="1:14" x14ac:dyDescent="0.3">
      <c r="E133" s="7"/>
      <c r="G133" s="6"/>
      <c r="H133" s="6"/>
      <c r="I133" s="6"/>
      <c r="J133" s="6"/>
      <c r="K133" s="6"/>
      <c r="L133" s="6"/>
    </row>
    <row r="134" spans="1:14" x14ac:dyDescent="0.3">
      <c r="E134" s="7"/>
      <c r="G134" s="6"/>
      <c r="H134" s="6"/>
      <c r="I134" s="6"/>
      <c r="J134" s="6"/>
      <c r="K134" s="6"/>
      <c r="L134" s="6"/>
    </row>
    <row r="135" spans="1:14" x14ac:dyDescent="0.3">
      <c r="E135" s="7"/>
    </row>
    <row r="136" spans="1:14" x14ac:dyDescent="0.3">
      <c r="E136" s="7"/>
      <c r="G136" s="6"/>
      <c r="H136" s="6"/>
      <c r="I136" s="6"/>
      <c r="J136" s="6"/>
      <c r="K136" s="6"/>
      <c r="L136" s="6"/>
    </row>
    <row r="137" spans="1:14" x14ac:dyDescent="0.3">
      <c r="E137" s="7"/>
    </row>
    <row r="138" spans="1:14" x14ac:dyDescent="0.3">
      <c r="E138" s="7"/>
      <c r="G138" s="6"/>
      <c r="H138" s="6"/>
      <c r="I138" s="6"/>
      <c r="J138" s="6"/>
      <c r="K138" s="6"/>
      <c r="L138" s="6"/>
    </row>
    <row r="139" spans="1:14" x14ac:dyDescent="0.3">
      <c r="E139" s="7"/>
    </row>
    <row r="140" spans="1:14" x14ac:dyDescent="0.3">
      <c r="E140" s="7"/>
      <c r="G140" s="6"/>
      <c r="H140" s="6"/>
      <c r="I140" s="6"/>
      <c r="J140" s="6"/>
      <c r="K140" s="6"/>
      <c r="L140" s="6"/>
    </row>
  </sheetData>
  <customSheetViews>
    <customSheetView guid="{469057AC-3DDA-472C-AA7B-B76ECE8A31ED}" scale="60" showPageBreaks="1" fitToPage="1" printArea="1">
      <pane xSplit="4" ySplit="7" topLeftCell="E86" activePane="bottomRight" state="frozen"/>
      <selection pane="bottomRight" activeCell="A65" sqref="A65:L65"/>
      <rowBreaks count="3" manualBreakCount="3">
        <brk id="35" max="11" man="1"/>
        <brk id="72" max="11" man="1"/>
        <brk id="100" max="11" man="1"/>
      </rowBreaks>
      <pageMargins left="0.23622047244094491" right="0.23622047244094491" top="1.1417322834645669" bottom="0.74803149606299213" header="0.31496062992125984" footer="0.31496062992125984"/>
      <pageSetup paperSize="9" scale="38" fitToHeight="0" orientation="landscape" r:id="rId1"/>
    </customSheetView>
    <customSheetView guid="{98939244-D4E6-4FCD-86A7-7F61BF67D875}" scale="80" showPageBreaks="1" fitToPage="1" printArea="1">
      <pane xSplit="4" ySplit="7" topLeftCell="E8" activePane="bottomRight" state="frozen"/>
      <selection pane="bottomRight" activeCell="B22" sqref="B22:B28"/>
      <rowBreaks count="3" manualBreakCount="3">
        <brk id="35" max="11" man="1"/>
        <brk id="72" max="11" man="1"/>
        <brk id="100" max="11" man="1"/>
      </rowBreaks>
      <pageMargins left="0.23622047244094491" right="0.23622047244094491" top="1.1417322834645669" bottom="0.74803149606299213" header="0.31496062992125984" footer="0.31496062992125984"/>
      <pageSetup paperSize="9" scale="38" fitToHeight="0" orientation="landscape" r:id="rId2"/>
    </customSheetView>
    <customSheetView guid="{7BDD2B42-5FBE-403C-85CC-658D2DC1E7E4}" scale="50" fitToPage="1">
      <pane xSplit="4" ySplit="7" topLeftCell="E62" activePane="bottomRight" state="frozen"/>
      <selection pane="bottomRight" activeCell="G69" sqref="G69"/>
      <rowBreaks count="3" manualBreakCount="3">
        <brk id="35" max="11" man="1"/>
        <brk id="72" max="11" man="1"/>
        <brk id="100" max="11" man="1"/>
      </rowBreaks>
      <pageMargins left="0.23622047244094491" right="0.23622047244094491" top="1.1417322834645669" bottom="0.74803149606299213" header="0.31496062992125984" footer="0.31496062992125984"/>
      <pageSetup paperSize="9" scale="38" fitToHeight="0" orientation="landscape" r:id="rId3"/>
    </customSheetView>
  </customSheetViews>
  <mergeCells count="48">
    <mergeCell ref="A109:C115"/>
    <mergeCell ref="A117:C123"/>
    <mergeCell ref="A124:C130"/>
    <mergeCell ref="A80:A86"/>
    <mergeCell ref="B80:B86"/>
    <mergeCell ref="C80:C86"/>
    <mergeCell ref="A87:C93"/>
    <mergeCell ref="A94:C100"/>
    <mergeCell ref="A102:C108"/>
    <mergeCell ref="A73:A79"/>
    <mergeCell ref="B73:B79"/>
    <mergeCell ref="C73:C79"/>
    <mergeCell ref="A44:A50"/>
    <mergeCell ref="B44:B50"/>
    <mergeCell ref="C44:C50"/>
    <mergeCell ref="A51:A57"/>
    <mergeCell ref="B51:B57"/>
    <mergeCell ref="C51:C57"/>
    <mergeCell ref="A58:C64"/>
    <mergeCell ref="A65:L65"/>
    <mergeCell ref="A66:A72"/>
    <mergeCell ref="B66:B72"/>
    <mergeCell ref="C66:C72"/>
    <mergeCell ref="A37:A43"/>
    <mergeCell ref="B37:B43"/>
    <mergeCell ref="C37:C43"/>
    <mergeCell ref="A7:L7"/>
    <mergeCell ref="A8:A14"/>
    <mergeCell ref="B8:B14"/>
    <mergeCell ref="C8:C14"/>
    <mergeCell ref="A15:A21"/>
    <mergeCell ref="B15:B21"/>
    <mergeCell ref="C15:C21"/>
    <mergeCell ref="A22:A28"/>
    <mergeCell ref="B22:B28"/>
    <mergeCell ref="C22:C28"/>
    <mergeCell ref="A29:C35"/>
    <mergeCell ref="A36:L36"/>
    <mergeCell ref="F1:G1"/>
    <mergeCell ref="I1:K1"/>
    <mergeCell ref="A2:L2"/>
    <mergeCell ref="A3:A5"/>
    <mergeCell ref="B3:B5"/>
    <mergeCell ref="C3:C5"/>
    <mergeCell ref="D3:D5"/>
    <mergeCell ref="E3:L3"/>
    <mergeCell ref="E4:E5"/>
    <mergeCell ref="F4:L4"/>
  </mergeCells>
  <pageMargins left="0.23622047244094491" right="0.23622047244094491" top="1.1417322834645669" bottom="0.74803149606299213" header="0.31496062992125984" footer="0.31496062992125984"/>
  <pageSetup paperSize="9" scale="38" fitToHeight="0" orientation="landscape" r:id="rId4"/>
  <rowBreaks count="3" manualBreakCount="3">
    <brk id="35" max="11" man="1"/>
    <brk id="72" max="11" man="1"/>
    <brk id="10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2021-02-24T03:54:05Z</cp:lastPrinted>
  <dcterms:created xsi:type="dcterms:W3CDTF">2006-09-16T00:00:00Z</dcterms:created>
  <dcterms:modified xsi:type="dcterms:W3CDTF">2021-03-23T11:32:09Z</dcterms:modified>
</cp:coreProperties>
</file>