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8_{39E14198-FCD7-4286-B754-68BAED9D7E9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таблица 1" sheetId="1" r:id="rId1"/>
    <sheet name="таблица 2" sheetId="6" r:id="rId2"/>
    <sheet name="таблица 6" sheetId="3" r:id="rId3"/>
  </sheets>
  <definedNames>
    <definedName name="_xlnm.Print_Titles" localSheetId="1">'таблица 2'!$5:$8</definedName>
    <definedName name="_xlnm.Print_Area" localSheetId="0">'таблица 1'!$A$1:$K$16</definedName>
    <definedName name="_xlnm.Print_Area" localSheetId="1">'таблица 2'!$A$1:$L$98</definedName>
    <definedName name="_xlnm.Print_Area" localSheetId="2">'таблица 6'!$A$1:$E$19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6" l="1"/>
  <c r="H21" i="6"/>
  <c r="J39" i="6" l="1"/>
  <c r="K42" i="6"/>
  <c r="L42" i="6" s="1"/>
  <c r="K34" i="6"/>
  <c r="K27" i="6"/>
  <c r="K20" i="6"/>
  <c r="K13" i="6"/>
  <c r="G27" i="6" l="1"/>
  <c r="G13" i="6"/>
  <c r="G93" i="6" l="1"/>
  <c r="H93" i="6"/>
  <c r="I93" i="6"/>
  <c r="J93" i="6"/>
  <c r="K93" i="6"/>
  <c r="L93" i="6"/>
  <c r="G96" i="6"/>
  <c r="H96" i="6"/>
  <c r="I96" i="6"/>
  <c r="J96" i="6"/>
  <c r="K96" i="6"/>
  <c r="F96" i="6"/>
  <c r="G20" i="6" l="1"/>
  <c r="F20" i="6" l="1"/>
  <c r="F27" i="6"/>
  <c r="F42" i="6" l="1"/>
  <c r="F93" i="6" s="1"/>
  <c r="K85" i="6" l="1"/>
  <c r="J48" i="6"/>
  <c r="I48" i="6"/>
  <c r="H85" i="6"/>
  <c r="G85" i="6"/>
  <c r="K48" i="6"/>
  <c r="G49" i="6"/>
  <c r="H49" i="6"/>
  <c r="I49" i="6"/>
  <c r="J49" i="6"/>
  <c r="K49" i="6"/>
  <c r="L49" i="6"/>
  <c r="F50" i="6"/>
  <c r="G50" i="6"/>
  <c r="H50" i="6"/>
  <c r="I50" i="6"/>
  <c r="J50" i="6"/>
  <c r="K50" i="6"/>
  <c r="L50" i="6"/>
  <c r="F51" i="6"/>
  <c r="G51" i="6"/>
  <c r="H51" i="6"/>
  <c r="I51" i="6"/>
  <c r="J51" i="6"/>
  <c r="K51" i="6"/>
  <c r="L51" i="6"/>
  <c r="F52" i="6"/>
  <c r="G52" i="6"/>
  <c r="H52" i="6"/>
  <c r="I52" i="6"/>
  <c r="J52" i="6"/>
  <c r="K52" i="6"/>
  <c r="G47" i="6"/>
  <c r="H47" i="6"/>
  <c r="I47" i="6"/>
  <c r="J47" i="6"/>
  <c r="K47" i="6"/>
  <c r="L47" i="6"/>
  <c r="F47" i="6"/>
  <c r="I85" i="6" l="1"/>
  <c r="J85" i="6"/>
  <c r="H48" i="6"/>
  <c r="G48" i="6"/>
  <c r="F49" i="6"/>
  <c r="F34" i="6"/>
  <c r="F85" i="6" s="1"/>
  <c r="F13" i="6"/>
  <c r="E56" i="6" l="1"/>
  <c r="E95" i="6"/>
  <c r="E94" i="6"/>
  <c r="E92" i="6"/>
  <c r="E91" i="6"/>
  <c r="E89" i="6"/>
  <c r="E88" i="6"/>
  <c r="E87" i="6"/>
  <c r="E86" i="6"/>
  <c r="E84" i="6"/>
  <c r="L82" i="6"/>
  <c r="K82" i="6"/>
  <c r="J82" i="6"/>
  <c r="I82" i="6"/>
  <c r="H82" i="6"/>
  <c r="G82" i="6"/>
  <c r="F82" i="6"/>
  <c r="E81" i="6"/>
  <c r="E80" i="6"/>
  <c r="L79" i="6"/>
  <c r="K79" i="6"/>
  <c r="J79" i="6"/>
  <c r="I79" i="6"/>
  <c r="H79" i="6"/>
  <c r="G79" i="6"/>
  <c r="F79" i="6"/>
  <c r="K78" i="6"/>
  <c r="J78" i="6"/>
  <c r="I78" i="6"/>
  <c r="H78" i="6"/>
  <c r="G78" i="6"/>
  <c r="E77" i="6"/>
  <c r="L75" i="6"/>
  <c r="K75" i="6"/>
  <c r="J75" i="6"/>
  <c r="I75" i="6"/>
  <c r="H75" i="6"/>
  <c r="G75" i="6"/>
  <c r="F75" i="6"/>
  <c r="E74" i="6"/>
  <c r="E73" i="6"/>
  <c r="E72" i="6"/>
  <c r="E70" i="6"/>
  <c r="E60" i="6"/>
  <c r="E59" i="6"/>
  <c r="E58" i="6"/>
  <c r="E57" i="6"/>
  <c r="E55" i="6"/>
  <c r="K54" i="6"/>
  <c r="J54" i="6"/>
  <c r="I54" i="6"/>
  <c r="H54" i="6"/>
  <c r="G54" i="6"/>
  <c r="K67" i="6"/>
  <c r="J67" i="6"/>
  <c r="G67" i="6"/>
  <c r="F67" i="6"/>
  <c r="L66" i="6"/>
  <c r="K66" i="6"/>
  <c r="J66" i="6"/>
  <c r="I66" i="6"/>
  <c r="H66" i="6"/>
  <c r="G66" i="6"/>
  <c r="F66" i="6"/>
  <c r="L65" i="6"/>
  <c r="K65" i="6"/>
  <c r="J65" i="6"/>
  <c r="I65" i="6"/>
  <c r="H65" i="6"/>
  <c r="G65" i="6"/>
  <c r="L64" i="6"/>
  <c r="K64" i="6"/>
  <c r="J64" i="6"/>
  <c r="I64" i="6"/>
  <c r="H64" i="6"/>
  <c r="G64" i="6"/>
  <c r="L62" i="6"/>
  <c r="K62" i="6"/>
  <c r="J62" i="6"/>
  <c r="I62" i="6"/>
  <c r="H62" i="6"/>
  <c r="G62" i="6"/>
  <c r="E47" i="6"/>
  <c r="E44" i="6"/>
  <c r="E43" i="6"/>
  <c r="E42" i="6"/>
  <c r="E41" i="6"/>
  <c r="E40" i="6"/>
  <c r="K39" i="6"/>
  <c r="I39" i="6"/>
  <c r="H39" i="6"/>
  <c r="G39" i="6"/>
  <c r="F39" i="6"/>
  <c r="E38" i="6"/>
  <c r="E37" i="6"/>
  <c r="E36" i="6"/>
  <c r="E35" i="6"/>
  <c r="L34" i="6"/>
  <c r="E34" i="6" s="1"/>
  <c r="E33" i="6"/>
  <c r="K32" i="6"/>
  <c r="J32" i="6"/>
  <c r="I32" i="6"/>
  <c r="H32" i="6"/>
  <c r="G32" i="6"/>
  <c r="F32" i="6"/>
  <c r="E31" i="6"/>
  <c r="E30" i="6"/>
  <c r="E29" i="6"/>
  <c r="E28" i="6"/>
  <c r="E26" i="6"/>
  <c r="I25" i="6"/>
  <c r="G25" i="6"/>
  <c r="E24" i="6"/>
  <c r="E23" i="6"/>
  <c r="E22" i="6"/>
  <c r="E21" i="6"/>
  <c r="L20" i="6"/>
  <c r="L54" i="6" s="1"/>
  <c r="F78" i="6"/>
  <c r="E19" i="6"/>
  <c r="K18" i="6"/>
  <c r="J18" i="6"/>
  <c r="I18" i="6"/>
  <c r="H18" i="6"/>
  <c r="G18" i="6"/>
  <c r="F18" i="6"/>
  <c r="E17" i="6"/>
  <c r="E16" i="6"/>
  <c r="E15" i="6"/>
  <c r="E14" i="6"/>
  <c r="I63" i="6"/>
  <c r="H63" i="6"/>
  <c r="F71" i="6"/>
  <c r="E12" i="6"/>
  <c r="K11" i="6"/>
  <c r="H11" i="6"/>
  <c r="F11" i="6"/>
  <c r="I76" i="6" l="1"/>
  <c r="L52" i="6"/>
  <c r="L96" i="6"/>
  <c r="E82" i="6"/>
  <c r="J76" i="6"/>
  <c r="L18" i="6"/>
  <c r="H76" i="6"/>
  <c r="E79" i="6"/>
  <c r="E32" i="6"/>
  <c r="L32" i="6"/>
  <c r="F48" i="6"/>
  <c r="F63" i="6" s="1"/>
  <c r="J71" i="6"/>
  <c r="J69" i="6" s="1"/>
  <c r="J63" i="6"/>
  <c r="J83" i="6"/>
  <c r="L39" i="6"/>
  <c r="G71" i="6"/>
  <c r="G69" i="6" s="1"/>
  <c r="G63" i="6"/>
  <c r="K71" i="6"/>
  <c r="K69" i="6" s="1"/>
  <c r="K63" i="6"/>
  <c r="G83" i="6"/>
  <c r="K83" i="6"/>
  <c r="J25" i="6"/>
  <c r="H83" i="6"/>
  <c r="L27" i="6"/>
  <c r="L25" i="6" s="1"/>
  <c r="K25" i="6"/>
  <c r="I83" i="6"/>
  <c r="G76" i="6"/>
  <c r="K76" i="6"/>
  <c r="E50" i="6"/>
  <c r="E66" i="6"/>
  <c r="J11" i="6"/>
  <c r="F25" i="6"/>
  <c r="F46" i="6" s="1"/>
  <c r="E49" i="6"/>
  <c r="E75" i="6"/>
  <c r="G11" i="6"/>
  <c r="E27" i="6"/>
  <c r="E25" i="6" s="1"/>
  <c r="E51" i="6"/>
  <c r="K90" i="6"/>
  <c r="I67" i="6"/>
  <c r="I90" i="6" s="1"/>
  <c r="H67" i="6"/>
  <c r="H90" i="6" s="1"/>
  <c r="F62" i="6"/>
  <c r="E62" i="6" s="1"/>
  <c r="J90" i="6"/>
  <c r="G90" i="6"/>
  <c r="F76" i="6"/>
  <c r="F69" i="6"/>
  <c r="F83" i="6"/>
  <c r="F64" i="6"/>
  <c r="F65" i="6"/>
  <c r="E65" i="6" s="1"/>
  <c r="H71" i="6"/>
  <c r="H69" i="6" s="1"/>
  <c r="L78" i="6"/>
  <c r="L76" i="6" s="1"/>
  <c r="E20" i="6"/>
  <c r="E18" i="6" s="1"/>
  <c r="E45" i="6"/>
  <c r="E39" i="6" s="1"/>
  <c r="I71" i="6"/>
  <c r="I69" i="6" s="1"/>
  <c r="E52" i="6"/>
  <c r="I11" i="6"/>
  <c r="L13" i="6"/>
  <c r="H25" i="6"/>
  <c r="H46" i="6" s="1"/>
  <c r="H61" i="6" l="1"/>
  <c r="L48" i="6"/>
  <c r="L63" i="6" s="1"/>
  <c r="L85" i="6"/>
  <c r="E85" i="6" s="1"/>
  <c r="E83" i="6" s="1"/>
  <c r="K61" i="6"/>
  <c r="K46" i="6"/>
  <c r="J61" i="6"/>
  <c r="J46" i="6"/>
  <c r="I61" i="6"/>
  <c r="I46" i="6"/>
  <c r="G46" i="6"/>
  <c r="G61" i="6"/>
  <c r="L83" i="6"/>
  <c r="L67" i="6"/>
  <c r="L90" i="6" s="1"/>
  <c r="E78" i="6"/>
  <c r="E76" i="6" s="1"/>
  <c r="E54" i="6"/>
  <c r="F54" i="6"/>
  <c r="F61" i="6" s="1"/>
  <c r="L11" i="6"/>
  <c r="L61" i="6" s="1"/>
  <c r="L71" i="6"/>
  <c r="L69" i="6" s="1"/>
  <c r="E13" i="6"/>
  <c r="E11" i="6" s="1"/>
  <c r="E46" i="6" s="1"/>
  <c r="E64" i="6"/>
  <c r="L46" i="6" l="1"/>
  <c r="E67" i="6"/>
  <c r="E96" i="6"/>
  <c r="E63" i="6"/>
  <c r="E48" i="6"/>
  <c r="E93" i="6"/>
  <c r="F90" i="6"/>
  <c r="E71" i="6"/>
  <c r="E69" i="6" s="1"/>
  <c r="E61" i="6" l="1"/>
  <c r="E90" i="6"/>
</calcChain>
</file>

<file path=xl/sharedStrings.xml><?xml version="1.0" encoding="utf-8"?>
<sst xmlns="http://schemas.openxmlformats.org/spreadsheetml/2006/main" count="196" uniqueCount="92">
  <si>
    <t xml:space="preserve"> № п/п</t>
  </si>
  <si>
    <t>Ответственный исполнитель / соисполнитель</t>
  </si>
  <si>
    <t>Источники финансирования</t>
  </si>
  <si>
    <t>Финансовые затраты</t>
  </si>
  <si>
    <t>на реализацию (тыс. рублей)</t>
  </si>
  <si>
    <t>всего</t>
  </si>
  <si>
    <t>Подпрограмма I «Наименование»</t>
  </si>
  <si>
    <t xml:space="preserve"> </t>
  </si>
  <si>
    <t>федеральный бюджет</t>
  </si>
  <si>
    <t>средства по Соглашениям по передаче полномочий</t>
  </si>
  <si>
    <t>Всего по муниципальной программе</t>
  </si>
  <si>
    <t>местный бюджет</t>
  </si>
  <si>
    <t>в том числе:</t>
  </si>
  <si>
    <t>прочие расходы</t>
  </si>
  <si>
    <t>Таблица 1</t>
  </si>
  <si>
    <t>Значения целевого показателя по годам</t>
  </si>
  <si>
    <t>средства поселений *</t>
  </si>
  <si>
    <t>бюджет автономного округа</t>
  </si>
  <si>
    <t>иные источники</t>
  </si>
  <si>
    <t>инвестиции в объекты муниципальной собственности</t>
  </si>
  <si>
    <t>Таблица 2</t>
  </si>
  <si>
    <t xml:space="preserve">Перечень основных мероприятий муниципальной программы </t>
  </si>
  <si>
    <t>Целевое значение показателя на момент окончания действия муниципальной программы</t>
  </si>
  <si>
    <t>Базовый целевой показатель на начало реализации муниципальной программы</t>
  </si>
  <si>
    <t xml:space="preserve"> № целевого показателя</t>
  </si>
  <si>
    <t>Мероприятия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</si>
  <si>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</si>
  <si>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</si>
  <si>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</si>
  <si>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</si>
  <si>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</si>
  <si>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</si>
  <si>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1.</t>
  </si>
  <si>
    <t>2.</t>
  </si>
  <si>
    <t>3.</t>
  </si>
  <si>
    <t>2025-2030 годы</t>
  </si>
  <si>
    <t>Характеристика основных мероприятий, их связь с целевыми показателями</t>
  </si>
  <si>
    <t>№ п/п</t>
  </si>
  <si>
    <t>Основные мероприятия</t>
  </si>
  <si>
    <t>Наименование основного мероприятия</t>
  </si>
  <si>
    <t>Содержание (направления расходов)</t>
  </si>
  <si>
    <t>Примечания:</t>
  </si>
  <si>
    <t>* Заполняется при наличии.</t>
  </si>
  <si>
    <t>** Характеристика, методика расчета, ссылка на форму федерального статистического наблюдения.</t>
  </si>
  <si>
    <t>*** Указывается при наличии подпрограмм.</t>
  </si>
  <si>
    <t>Таблица 6</t>
  </si>
  <si>
    <t>Наименование целевого показателя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</si>
  <si>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 (%)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</si>
  <si>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детей-сирот и детей, оставшихся без попечения родителей</t>
  </si>
  <si>
    <t>Цель. Создание условий для устойчивого естественного роста численности населения, снижение уровня бедности, повышение качества жизни жителей Нефтеюганского района</t>
  </si>
  <si>
    <t>4.</t>
  </si>
  <si>
    <t>Организация деятельности по опеке и попечительству</t>
  </si>
  <si>
    <t>Популяризация семейных ценностей и защиты интересов детей</t>
  </si>
  <si>
    <t>Основное мероприятие Организация деятельности по опеке и попечительству (3)</t>
  </si>
  <si>
    <t>Основное мероприятие                         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детей-сирот и детей, оставшихся без попечения родителей (1, 2)</t>
  </si>
  <si>
    <t>Основное мероприятие                              Популяризация семейных ценностей и защиты интересов детей (4)</t>
  </si>
  <si>
    <r>
      <rPr>
        <b/>
        <sz val="12"/>
        <rFont val="Times New Roman"/>
        <family val="1"/>
        <charset val="204"/>
      </rPr>
      <t>*</t>
    </r>
    <r>
      <rPr>
        <sz val="12"/>
        <rFont val="Times New Roman"/>
        <family val="1"/>
        <charset val="204"/>
      </rPr>
      <t xml:space="preserve"> Средства поселений не суммируются по строке «всего».</t>
    </r>
  </si>
  <si>
    <t>Доля обеспеченных жилыми помещениями детей-сирот и детей, оставшихся без попечения родителей, и лиц из числа детей-сирот и детей, оставшихся без попечения родителей, состоявших на учете на получение жилого помещения, включая лиц в возрасте от 23 лет и старше, за отчетный год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(%) &lt;1&gt;, &lt;2&gt;</t>
  </si>
  <si>
    <t>&lt;1&gt; Постановление Правительства Российской Федерации от 30 сентября 2014 года № 999 «О формировании, предоставлении и распределении субсидий из федерального бюджета бюджетам субъектов Российской Федерации», приказ Министерства образования и науки Российской Федерации от 6 февраля 2017 года № 111 «Об утверждении формы и срока представления заявки на перечисление субсидии из федерального бюджета бюджету субъекта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формы и срока представления отчета об исполнении субъектом Российской Федерации условий предоставления указанной субсидии, а также порядка согласования государственных программ (подпрограмм) субъектов Российской Федерации, софинансируемых за счет данной субсидии»</t>
  </si>
  <si>
    <t>&lt;2&gt; Закон Ханты-Мансийского автономного округа-Югры от 09.06.2009 № 86-оз «О дополнительных гарантиях и дополнительных мерах социальной поддержки детей-сирот и детей, оставшихся без попечения родителей, лиц из числа детей-сирот и детей, оставшихся без попечения родителей, усыновителей, приемных родителей в Ханты-Мансийском автономном округе - Югре».</t>
  </si>
  <si>
    <r>
      <t>Наименование целевого показателя</t>
    </r>
    <r>
      <rPr>
        <vertAlign val="superscript"/>
        <sz val="12"/>
        <rFont val="Times New Roman"/>
        <family val="1"/>
        <charset val="204"/>
      </rPr>
      <t>**</t>
    </r>
  </si>
  <si>
    <r>
      <t>Механизм реализации (в том числе реквизиты нормативного правового акта, наименование портфеля проектов (проекта))</t>
    </r>
    <r>
      <rPr>
        <vertAlign val="superscript"/>
        <sz val="12"/>
        <rFont val="Times New Roman"/>
        <family val="1"/>
        <charset val="204"/>
      </rPr>
      <t>*</t>
    </r>
  </si>
  <si>
    <t>Целевые показатели муниципальной программы</t>
  </si>
  <si>
    <t>в том числе</t>
  </si>
  <si>
    <t xml:space="preserve">Администрация Нефтеюганского района (отдел по опеке и попечительству) / Департамент имущественных отношений Нефтеюганского района
</t>
  </si>
  <si>
    <t xml:space="preserve">Администрация Нефтеюганского района (отдел по опеке и попечительству) </t>
  </si>
  <si>
    <t>Администрация Нефтеюганского района (отдел по опеке и попечительству) / МКУ "Управление по делам администрации Нефтеюганского района"</t>
  </si>
  <si>
    <t>Ответственный исполнитель                                                                          Администрация Нефтеюганского района (отдел по опеке и попечительству)</t>
  </si>
  <si>
    <t>Соисполнитель 1                                                                                                  Департамент имущественных отношений Нефтеюганского района</t>
  </si>
  <si>
    <t>Соисполнитель 2                                                                                                          МКУ "Управление по делам администрации Нефтеюганского района"</t>
  </si>
  <si>
    <t>МКУ "Управление по делам администрации Нефтеюганского района"</t>
  </si>
  <si>
    <t xml:space="preserve">Управление по вопросам местного самоуправления и обращениям граждан администрации Нефтеюганского района </t>
  </si>
  <si>
    <t xml:space="preserve">Соисполнитель 3                                                                                                          Управление по вопросам местного самоуправления и обращениям граждан администрации Нефтеюганского района </t>
  </si>
  <si>
    <t>Обеспечение мер социальной поддержки отдельным категориям граждан, страдающих хронической почечной недостаточностью и нуждающихся в процедуре программного гемодиализа.</t>
  </si>
  <si>
    <t xml:space="preserve">Доля граждан, обеспеченных мерами социальной поддержки, от численности граждан, имеющих право на их получение и обратившихся за их получением (%).  (1)                                                                                                                                           Расчет показателя выполняется путем соотношения численности граждан, получивших меры социальной поддержки, к численности граждан, обратившихся в Управление по вопросам местного самоуправления и обращениям граждан администрации Нефтеюганского района на получение мер социальной поддержки, за отчетный период, в процентном выражении.                                                                                                                        </t>
  </si>
  <si>
    <t xml:space="preserve">&lt;3&gt; Закон Ханты-Мансийского автономного округа – Югры от 20.07.2007 № 114-оз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по осуществлению деятельности по опеке и попечительству»,  постановление Правительства Ханты-Мансийского автономного округа – Югры от 20.04.2012 № 141-п «Об оценке эффективности деятельности органов местного самоуправления муниципальных районов и городских округов Ханты-Мансийского автономного округа – Югры в области реализации ими переданных для исполнения государственных полномочий». </t>
  </si>
  <si>
    <t>Основное мероприятие                              Дополнительная мера социальной поддержки отдельным категориям граждан, страдающих хронической почечной недостаточностью и нуждающихся в процедуре программного гемодиализа (1)</t>
  </si>
  <si>
    <t>Дополнительная мера социальной поддержки отдельным категориям граждан, страдающих хронической почечной недостаточностью и нуждающихся в процедуре программного гемодиализа</t>
  </si>
  <si>
    <t xml:space="preserve"> &lt;4&gt; Закон Ханты-Мансийского автономного округа – Югры от 12.10.2005 № 74-оз «О комиссиях по делам несовершеннолетних и защите их прав в Ханты-Мансийском автономном округе – Югре и наделении органов местного самоуправления отдельными государственными полномочиями по созданию и осуществлению деятельности комиссий по делам несовершеннолетних и защите их прав»,  постановление Правительства Ханты-Мансийского автономного округа – Югры от 20.04.2012 № 141-п «Об оценке эффективности деятельности органов местного самоуправления муниципальных районов и городских округов Ханты-Мансийского автономного округа – Югры в области реализации ими переданных для исполнения государственных полномочий». </t>
  </si>
  <si>
    <t>Задача 1. Устойчивое демографическое развитие. Получение государственной поддержки семьями с детьми. 
Задача 2. Получение социальной поддержки отдельными категориями граждан.</t>
  </si>
  <si>
    <t xml:space="preserve">Осуществляется путем предоставления из средств бюджета Нефтеюганского района единовременной социальной выплаты отдельным категориям граждан, проживающих на территории Нефтеюганского  района, страдающих хронической почечной недостаточностью и нуждающихся в процедуре программного гемодиализа.
Федеральный закона от 06 октября 2003 года № 131-ФЗ «Об общих принципах организации местного самоуправления в Российской Федерации».
Решение Думы Нефтеюганского района от 23.04.2019 № 362 «О дополнительных мерах социальной поддержки отдельным категориям граждан, проживающих на территории Нефтеюганского района».
</t>
  </si>
  <si>
    <t xml:space="preserve">Осуществляется путем предоставления субвенции на финансирование деятельности по опеке и попечительству.                                                                                               Закон автономного округа от 20 июля 2007 года № 114-оз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по осуществлению деятельности по опеке и попечительству». 
Постановление администрации Нефтеюганского района от 06 декабря 2019 года № 2504-па-нпа «Об утверждении порядка предоставления субсидии некоммерческим организациям, не являющимся государственными (муниципальными) учреждениями, на возмещение затрат на предоставление услуг по подготовке лиц, желающих принять на воспитание в свою семью ребенка, оставшегося без попечения родителей, на территории Российской Федерации». 
</t>
  </si>
  <si>
    <t>Исполнение бюджета органа местного самоуправления по исполнению  государственных полномочий в сфере опеки и попечительства (%)  &lt;3&gt;</t>
  </si>
  <si>
    <t>Исполнение бюджета органа местного самоуправления по исполнению  государственных полномочий по созданию и осуществлению деятельности муниципальных комиссий по делам несовершеннолетних и защите их прав (%)  &lt;4&gt;</t>
  </si>
  <si>
    <t xml:space="preserve">Исполнение бюджета органа местного самоуправления по исполнению  государственных полномочий в сфере опеки и попечительства (%).  (3)                                                                                                                                                                                                                                                              Расчет показателя производится по формуле:                                                                           
ИБопека = ФР / ОС x 100%, где
ФР - фактический объем расходов бюджета органа местного самоуправления по исполнению государственных полномочий в сфере опеки и попечительства за отчетный год;
ОС - объем единой субвенции, предоставляемый из бюджета автономного округа бюджету органа местного самоуправления для исполнения государственных полномочий в сфере опеки и попечительства на отчетный год.                                                                    </t>
  </si>
  <si>
    <t xml:space="preserve">Исполнение бюджета органа местного самоуправления по исполнению  государственных полномочий по созданию и осуществлению деятельности муниципальных комиссий по делам несовершеннолетних и защите их прав (%).  (4)                                                                                                                                                                                                        Расчет показателя производится по формуле:                                                                                                        
ИБкдн = ФР / ОС x 100%, где
ФР - фактический объем расходов бюджета органа местного самоуправления по исполнению государственных полномочий по созданию и осуществлению деятельности муниципальных комиссий по делам несовершеннолетних и защите их прав за отчетный год;
ОС - объем субвенции, предоставляемый из бюджета автономного округа бюджету органа местного самоуправления для исполнения государственных полномочий по созданию и осуществлению деятельности муниципальных комиссий по делам несовершеннолетних и защите их прав  на отчетный год.                                                                                                                 </t>
  </si>
  <si>
    <r>
      <t xml:space="preserve">Предоставление местным бюджетам субвенции из бюджета автономного округа на </t>
    </r>
    <r>
      <rPr>
        <sz val="12"/>
        <rFont val="Times New Roman"/>
        <family val="1"/>
        <charset val="204"/>
      </rPr>
      <t>осуществление переданных для исполнения отдельных государственных полномочий по созданию и осуществлению деятельности муниципальных комиссий по делам несовершеннолетних и защите их прав.</t>
    </r>
  </si>
  <si>
    <t xml:space="preserve">Обеспечение мер социальной поддержки для детей-сирот и детей, оставшихся без попечения родителей, лиц из их числа, а также граждан, принявших на воспитание детей-сирот и детей, оставшихся без попечения родителей, в том числе предоставление бюджетам муниципальных образований Ханты-Мансийского автономного округа – Югры субвенций из бюджета автономного округа.
Дополнительные гарантии прав на имущество и жилые помещения для детей-сирот и детей, оставшихся без попечения родителей, лиц из числа детей-сирот и детей, оставшихся без попечения родителей.
</t>
  </si>
  <si>
    <t>Предоставление бюджетам муниципальных образований Ханты-Мансийского автономного округа – Югры единой субвенции из бюджета автономного округа на осуществление переданных отдельных государственных полномочий в сфере опеки и попечительства, включая по осуществлению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ими.</t>
  </si>
  <si>
    <t xml:space="preserve">Доля граждан, обеспеченных мерами социальной поддержки, от численности граждан, имеющих право на их получение и обратившихся за их получением (%).  (1) 
Расчет показателя выполняется путем соотношения численности граждан, получивших социальную поддержку, к общей численности граждан, имеющих право на их получение, за отчетный период, в процентном выражении. 
Доля обеспеченных жилыми помещениями детей, оставшихся без попечения родителей, и лиц из  числа, детей, оставшихся без попечения родителей, состоявших на учёте на получение жилого помещения, включая лиц в возрасте от 23 лет и старше, за отчетный год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 %).  (2) 
Расчет показателя производится по формуле:                                                                                                                                                                                                    
ДО = Ко / Кс х 100%, где 
ДО – доля детей-сирот и детей, оставшихся без попечения родителей, лиц из числа детей-сирот и детей, оставшихся без попечения родителей, обеспеченных жилыми помещениями; 
Ко – количество детей-сирот и детей, оставшихся без попечения родителей, лиц из числа детей-сирот и детей, оставшихся без попечения родителей, обеспеченных жилыми помещениями;
Кс – количество детей-сирот и детей, оставшихся без попечения родителей, лиц из числа детей-сирот и детей, оставшихся без попечения родителей, состоящих в Списке детей-сирот и детей, оставшихся без попечения родителей, лиц из числа детей-сирот и детей, оставшихся без попечения родителей, которые подлежат обеспечению жилыми помещениями специализированного жилищного фонда по договорам найма специализированных жилых помещений, на начало текущего года.
                                                                            </t>
  </si>
  <si>
    <t>Осуществляется путем предоставления субвенции на финансирование деятельности муниципальных комиссий по делам несовершеннолетних и защите их прав.                                                                                                         
Закон автономного округа от 12 октября 2005 года № 74-оз «О комиссиях по делам несовершеннолетних и защите их прав в Ханты-Мансийском автономном округе – Югре и наделении органов местного самоуправления отдельными государственными полномочиями по созданию и осуществлению деятельности комиссий по делам несовершеннолетних и защите их прав».</t>
  </si>
  <si>
    <t xml:space="preserve">Осуществляется путем предоставления субвенций на финансовое обеспечение на выплату вознаграждения приемным родителям, на приобретение жилых помещений детям-сиротам и детям, оставшимся без попечения родителей, лицам из их числа, а также дополнительно из средств бюджета Нефтеюганского района  на приобретение жилых помещений детям-сиротам и детям, оставшимся без попечения родителей, лицам из их числа.                                                                                                     Законы автономного округа:
от 20 июля 2007 года № 114-оз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по осуществлению деятельности по опеке и попечительству»;                                                     
от 9 июня 2009 года № 86-оз «О дополнительных гарантиях и дополнительных мерах социальной поддержки детей-сирот и детей, оставшихся без попечения родителей, лиц из числа детей-сирот и детей, оставшихся без попечения родителей, усыновителей, приемных родителей в Ханты-Мансийском автономном округе – Югре».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</si>
</sst>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000_р_._-;\-* #,##0.00000_р_._-;_-* &quot;-&quot;??_р_._-;_-@_-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justify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0" xfId="0" applyFont="1" applyFill="1"/>
    <xf numFmtId="0" fontId="1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4" fillId="2" borderId="0" xfId="0" applyFont="1" applyFill="1"/>
    <xf numFmtId="0" fontId="5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justify" vertical="center"/>
    </xf>
    <xf numFmtId="165" fontId="3" fillId="2" borderId="1" xfId="0" applyNumberFormat="1" applyFont="1" applyFill="1" applyBorder="1" applyAlignment="1">
      <alignment horizontal="justify" vertical="center" wrapText="1"/>
    </xf>
    <xf numFmtId="165" fontId="1" fillId="2" borderId="1" xfId="0" applyNumberFormat="1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12" xfId="0" applyNumberFormat="1" applyFont="1" applyFill="1" applyBorder="1" applyAlignment="1">
      <alignment vertical="center" wrapText="1"/>
    </xf>
    <xf numFmtId="0" fontId="9" fillId="2" borderId="0" xfId="0" applyFont="1" applyFill="1"/>
    <xf numFmtId="0" fontId="9" fillId="0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10" fillId="0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6" fillId="2" borderId="5" xfId="0" applyFont="1" applyFill="1" applyBorder="1"/>
    <xf numFmtId="0" fontId="6" fillId="2" borderId="10" xfId="0" applyFont="1" applyFill="1" applyBorder="1"/>
    <xf numFmtId="0" fontId="6" fillId="2" borderId="6" xfId="0" applyFont="1" applyFill="1" applyBorder="1"/>
    <xf numFmtId="0" fontId="6" fillId="2" borderId="11" xfId="0" applyFont="1" applyFill="1" applyBorder="1"/>
    <xf numFmtId="0" fontId="6" fillId="2" borderId="8" xfId="0" applyFont="1" applyFill="1" applyBorder="1"/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16"/>
  <sheetViews>
    <sheetView view="pageBreakPreview" topLeftCell="A37" zoomScale="70" zoomScaleNormal="80" zoomScaleSheetLayoutView="70" workbookViewId="0">
      <selection activeCell="B12" sqref="B12"/>
    </sheetView>
  </sheetViews>
  <sheetFormatPr defaultRowHeight="15" x14ac:dyDescent="0.25"/>
  <cols>
    <col min="1" max="1" width="11.140625" style="1" customWidth="1"/>
    <col min="2" max="2" width="78" style="1" customWidth="1"/>
    <col min="3" max="3" width="16.28515625" style="1" customWidth="1"/>
    <col min="4" max="9" width="11.42578125" style="1" customWidth="1"/>
    <col min="10" max="10" width="11.5703125" style="1" customWidth="1"/>
    <col min="11" max="11" width="12.7109375" style="1" customWidth="1"/>
    <col min="12" max="16384" width="9.140625" style="1"/>
  </cols>
  <sheetData>
    <row r="1" spans="1:11" s="48" customFormat="1" ht="19.5" x14ac:dyDescent="0.2">
      <c r="K1" s="54" t="s">
        <v>14</v>
      </c>
    </row>
    <row r="2" spans="1:11" s="48" customFormat="1" ht="15.75" x14ac:dyDescent="0.2">
      <c r="A2" s="2"/>
    </row>
    <row r="3" spans="1:11" s="48" customFormat="1" ht="19.5" x14ac:dyDescent="0.2">
      <c r="A3" s="64" t="s">
        <v>62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15.75" x14ac:dyDescent="0.25">
      <c r="A4" s="3"/>
    </row>
    <row r="5" spans="1:11" ht="105" customHeight="1" x14ac:dyDescent="0.25">
      <c r="A5" s="65" t="s">
        <v>24</v>
      </c>
      <c r="B5" s="65" t="s">
        <v>46</v>
      </c>
      <c r="C5" s="65" t="s">
        <v>23</v>
      </c>
      <c r="D5" s="61" t="s">
        <v>15</v>
      </c>
      <c r="E5" s="62"/>
      <c r="F5" s="62"/>
      <c r="G5" s="62"/>
      <c r="H5" s="62"/>
      <c r="I5" s="62"/>
      <c r="J5" s="63"/>
      <c r="K5" s="65" t="s">
        <v>22</v>
      </c>
    </row>
    <row r="6" spans="1:11" ht="92.25" customHeight="1" x14ac:dyDescent="0.25">
      <c r="A6" s="65"/>
      <c r="B6" s="65"/>
      <c r="C6" s="65"/>
      <c r="D6" s="4" t="s">
        <v>26</v>
      </c>
      <c r="E6" s="4" t="s">
        <v>27</v>
      </c>
      <c r="F6" s="4" t="s">
        <v>28</v>
      </c>
      <c r="G6" s="4" t="s">
        <v>29</v>
      </c>
      <c r="H6" s="4" t="s">
        <v>30</v>
      </c>
      <c r="I6" s="4" t="s">
        <v>31</v>
      </c>
      <c r="J6" s="4" t="s">
        <v>35</v>
      </c>
      <c r="K6" s="65"/>
    </row>
    <row r="7" spans="1:11" ht="15.75" x14ac:dyDescent="0.25">
      <c r="A7" s="4">
        <v>1</v>
      </c>
      <c r="B7" s="4">
        <v>2</v>
      </c>
      <c r="C7" s="4">
        <v>3</v>
      </c>
      <c r="D7" s="4">
        <v>6</v>
      </c>
      <c r="E7" s="4">
        <v>7</v>
      </c>
      <c r="F7" s="4">
        <v>8</v>
      </c>
      <c r="G7" s="4">
        <v>9</v>
      </c>
      <c r="H7" s="4">
        <v>10</v>
      </c>
      <c r="I7" s="4">
        <v>11</v>
      </c>
      <c r="J7" s="4">
        <v>12</v>
      </c>
      <c r="K7" s="4">
        <v>13</v>
      </c>
    </row>
    <row r="8" spans="1:11" ht="62.25" customHeight="1" x14ac:dyDescent="0.25">
      <c r="A8" s="4" t="s">
        <v>32</v>
      </c>
      <c r="B8" s="11" t="s">
        <v>47</v>
      </c>
      <c r="C8" s="4">
        <v>100</v>
      </c>
      <c r="D8" s="4">
        <v>100</v>
      </c>
      <c r="E8" s="4">
        <v>100</v>
      </c>
      <c r="F8" s="4">
        <v>100</v>
      </c>
      <c r="G8" s="4">
        <v>100</v>
      </c>
      <c r="H8" s="4">
        <v>100</v>
      </c>
      <c r="I8" s="4">
        <v>100</v>
      </c>
      <c r="J8" s="4">
        <v>100</v>
      </c>
      <c r="K8" s="4">
        <v>100</v>
      </c>
    </row>
    <row r="9" spans="1:11" ht="177.75" customHeight="1" x14ac:dyDescent="0.25">
      <c r="A9" s="5" t="s">
        <v>33</v>
      </c>
      <c r="B9" s="6" t="s">
        <v>57</v>
      </c>
      <c r="C9" s="4">
        <v>49</v>
      </c>
      <c r="D9" s="4">
        <v>51</v>
      </c>
      <c r="E9" s="4">
        <v>52</v>
      </c>
      <c r="F9" s="4">
        <v>53</v>
      </c>
      <c r="G9" s="4">
        <v>54</v>
      </c>
      <c r="H9" s="4">
        <v>55</v>
      </c>
      <c r="I9" s="4">
        <v>56</v>
      </c>
      <c r="J9" s="4">
        <v>57</v>
      </c>
      <c r="K9" s="4">
        <v>58</v>
      </c>
    </row>
    <row r="10" spans="1:11" ht="67.5" customHeight="1" x14ac:dyDescent="0.25">
      <c r="A10" s="5" t="s">
        <v>34</v>
      </c>
      <c r="B10" s="33" t="s">
        <v>82</v>
      </c>
      <c r="C10" s="32">
        <v>100</v>
      </c>
      <c r="D10" s="32">
        <v>100</v>
      </c>
      <c r="E10" s="32">
        <v>100</v>
      </c>
      <c r="F10" s="32">
        <v>100</v>
      </c>
      <c r="G10" s="32">
        <v>100</v>
      </c>
      <c r="H10" s="32">
        <v>100</v>
      </c>
      <c r="I10" s="32">
        <v>100</v>
      </c>
      <c r="J10" s="32">
        <v>100</v>
      </c>
      <c r="K10" s="32">
        <v>100</v>
      </c>
    </row>
    <row r="11" spans="1:11" ht="86.25" customHeight="1" x14ac:dyDescent="0.25">
      <c r="A11" s="5" t="s">
        <v>50</v>
      </c>
      <c r="B11" s="33" t="s">
        <v>83</v>
      </c>
      <c r="C11" s="31">
        <v>100</v>
      </c>
      <c r="D11" s="31">
        <v>100</v>
      </c>
      <c r="E11" s="31">
        <v>100</v>
      </c>
      <c r="F11" s="31">
        <v>100</v>
      </c>
      <c r="G11" s="31">
        <v>100</v>
      </c>
      <c r="H11" s="31">
        <v>100</v>
      </c>
      <c r="I11" s="31">
        <v>100</v>
      </c>
      <c r="J11" s="31">
        <v>100</v>
      </c>
      <c r="K11" s="31">
        <v>100</v>
      </c>
    </row>
    <row r="12" spans="1:11" ht="40.5" customHeight="1" x14ac:dyDescent="0.25">
      <c r="A12" s="7"/>
      <c r="B12" s="8"/>
      <c r="C12" s="9"/>
      <c r="D12" s="9"/>
      <c r="E12" s="9"/>
      <c r="F12" s="9"/>
      <c r="G12" s="9"/>
      <c r="H12" s="9"/>
      <c r="I12" s="9"/>
      <c r="J12" s="9"/>
      <c r="K12" s="9"/>
    </row>
    <row r="13" spans="1:11" s="10" customFormat="1" ht="99" customHeight="1" x14ac:dyDescent="0.25">
      <c r="A13" s="66" t="s">
        <v>58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</row>
    <row r="14" spans="1:11" ht="55.5" customHeight="1" x14ac:dyDescent="0.25">
      <c r="A14" s="60" t="s">
        <v>59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</row>
    <row r="15" spans="1:11" ht="65.25" customHeight="1" x14ac:dyDescent="0.25">
      <c r="A15" s="59" t="s">
        <v>75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84" customHeight="1" x14ac:dyDescent="0.25">
      <c r="A16" s="59" t="s">
        <v>78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</row>
  </sheetData>
  <mergeCells count="10">
    <mergeCell ref="A16:K16"/>
    <mergeCell ref="A14:K14"/>
    <mergeCell ref="A15:K15"/>
    <mergeCell ref="D5:J5"/>
    <mergeCell ref="A3:K3"/>
    <mergeCell ref="A5:A6"/>
    <mergeCell ref="B5:B6"/>
    <mergeCell ref="C5:C6"/>
    <mergeCell ref="K5:K6"/>
    <mergeCell ref="A13:K13"/>
  </mergeCells>
  <pageMargins left="0.70866141732283472" right="0" top="0.35433070866141736" bottom="0.15748031496062992" header="0" footer="0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O98"/>
  <sheetViews>
    <sheetView view="pageBreakPreview" topLeftCell="A60" zoomScale="55" zoomScaleNormal="100" zoomScaleSheetLayoutView="55" workbookViewId="0">
      <selection activeCell="F48" sqref="F48"/>
    </sheetView>
  </sheetViews>
  <sheetFormatPr defaultRowHeight="15" x14ac:dyDescent="0.25"/>
  <cols>
    <col min="1" max="1" width="7.5703125" style="29" customWidth="1"/>
    <col min="2" max="2" width="42.85546875" style="29" customWidth="1"/>
    <col min="3" max="3" width="35.7109375" style="29" customWidth="1"/>
    <col min="4" max="4" width="31.85546875" style="29" customWidth="1"/>
    <col min="5" max="5" width="20.5703125" style="29" customWidth="1"/>
    <col min="6" max="6" width="19.7109375" style="29" customWidth="1"/>
    <col min="7" max="11" width="18.7109375" style="29" customWidth="1"/>
    <col min="12" max="12" width="20.85546875" style="29" customWidth="1"/>
    <col min="13" max="16384" width="9.140625" style="29"/>
  </cols>
  <sheetData>
    <row r="1" spans="1:15" s="47" customFormat="1" ht="19.5" x14ac:dyDescent="0.2">
      <c r="L1" s="55" t="s">
        <v>20</v>
      </c>
    </row>
    <row r="2" spans="1:15" s="47" customFormat="1" ht="19.5" x14ac:dyDescent="0.2">
      <c r="L2" s="34"/>
    </row>
    <row r="3" spans="1:15" s="47" customFormat="1" ht="19.5" x14ac:dyDescent="0.2">
      <c r="A3" s="76" t="s">
        <v>21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O3" s="35"/>
    </row>
    <row r="4" spans="1:15" ht="19.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O4" s="35"/>
    </row>
    <row r="5" spans="1:15" ht="31.5" customHeight="1" x14ac:dyDescent="0.25">
      <c r="A5" s="77" t="s">
        <v>0</v>
      </c>
      <c r="B5" s="78" t="s">
        <v>25</v>
      </c>
      <c r="C5" s="77" t="s">
        <v>1</v>
      </c>
      <c r="D5" s="77" t="s">
        <v>2</v>
      </c>
      <c r="E5" s="81" t="s">
        <v>3</v>
      </c>
      <c r="F5" s="82"/>
      <c r="G5" s="82"/>
      <c r="H5" s="82"/>
      <c r="I5" s="82"/>
      <c r="J5" s="82"/>
      <c r="K5" s="82"/>
      <c r="L5" s="83"/>
    </row>
    <row r="6" spans="1:15" ht="15.75" customHeight="1" x14ac:dyDescent="0.25">
      <c r="A6" s="77"/>
      <c r="B6" s="79"/>
      <c r="C6" s="77"/>
      <c r="D6" s="77"/>
      <c r="E6" s="81" t="s">
        <v>4</v>
      </c>
      <c r="F6" s="82"/>
      <c r="G6" s="82"/>
      <c r="H6" s="82"/>
      <c r="I6" s="82"/>
      <c r="J6" s="82"/>
      <c r="K6" s="82"/>
      <c r="L6" s="83"/>
    </row>
    <row r="7" spans="1:15" ht="15.75" x14ac:dyDescent="0.25">
      <c r="A7" s="77"/>
      <c r="B7" s="79"/>
      <c r="C7" s="77"/>
      <c r="D7" s="77"/>
      <c r="E7" s="77" t="s">
        <v>5</v>
      </c>
      <c r="F7" s="81" t="s">
        <v>63</v>
      </c>
      <c r="G7" s="82"/>
      <c r="H7" s="82"/>
      <c r="I7" s="82"/>
      <c r="J7" s="82"/>
      <c r="K7" s="82"/>
      <c r="L7" s="83"/>
    </row>
    <row r="8" spans="1:15" ht="15.75" x14ac:dyDescent="0.25">
      <c r="A8" s="77"/>
      <c r="B8" s="80"/>
      <c r="C8" s="77"/>
      <c r="D8" s="77"/>
      <c r="E8" s="77"/>
      <c r="F8" s="49" t="s">
        <v>26</v>
      </c>
      <c r="G8" s="49" t="s">
        <v>27</v>
      </c>
      <c r="H8" s="49" t="s">
        <v>28</v>
      </c>
      <c r="I8" s="49" t="s">
        <v>29</v>
      </c>
      <c r="J8" s="49" t="s">
        <v>30</v>
      </c>
      <c r="K8" s="49" t="s">
        <v>31</v>
      </c>
      <c r="L8" s="49" t="s">
        <v>35</v>
      </c>
    </row>
    <row r="9" spans="1:15" ht="15.75" x14ac:dyDescent="0.25">
      <c r="A9" s="52">
        <v>1</v>
      </c>
      <c r="B9" s="52">
        <v>2</v>
      </c>
      <c r="C9" s="52">
        <v>3</v>
      </c>
      <c r="D9" s="52">
        <v>4</v>
      </c>
      <c r="E9" s="52">
        <v>5</v>
      </c>
      <c r="F9" s="52">
        <v>8</v>
      </c>
      <c r="G9" s="52">
        <v>9</v>
      </c>
      <c r="H9" s="52">
        <v>10</v>
      </c>
      <c r="I9" s="52">
        <v>11</v>
      </c>
      <c r="J9" s="52">
        <v>12</v>
      </c>
      <c r="K9" s="52">
        <v>13</v>
      </c>
      <c r="L9" s="52">
        <v>14</v>
      </c>
    </row>
    <row r="10" spans="1:15" ht="15.75" hidden="1" x14ac:dyDescent="0.25">
      <c r="A10" s="71" t="s">
        <v>6</v>
      </c>
      <c r="B10" s="71"/>
      <c r="C10" s="71"/>
      <c r="D10" s="72"/>
      <c r="E10" s="71"/>
      <c r="F10" s="71"/>
      <c r="G10" s="71"/>
      <c r="H10" s="71"/>
      <c r="I10" s="71"/>
      <c r="J10" s="71"/>
      <c r="K10" s="71"/>
      <c r="L10" s="71"/>
    </row>
    <row r="11" spans="1:15" ht="15.75" customHeight="1" x14ac:dyDescent="0.25">
      <c r="A11" s="73" t="s">
        <v>32</v>
      </c>
      <c r="B11" s="67" t="s">
        <v>54</v>
      </c>
      <c r="C11" s="67" t="s">
        <v>65</v>
      </c>
      <c r="D11" s="36" t="s">
        <v>5</v>
      </c>
      <c r="E11" s="46">
        <f xml:space="preserve"> E12+E13+E14+E15+E17</f>
        <v>431010.1</v>
      </c>
      <c r="F11" s="23">
        <f t="shared" ref="F11:L11" si="0">F12+F13+F14+F15+F17</f>
        <v>36100</v>
      </c>
      <c r="G11" s="39">
        <f t="shared" si="0"/>
        <v>36491.1</v>
      </c>
      <c r="H11" s="39">
        <f t="shared" si="0"/>
        <v>38487.800000000003</v>
      </c>
      <c r="I11" s="39">
        <f t="shared" si="0"/>
        <v>36819.199999999997</v>
      </c>
      <c r="J11" s="39">
        <f t="shared" si="0"/>
        <v>35389</v>
      </c>
      <c r="K11" s="39">
        <f t="shared" si="0"/>
        <v>35389</v>
      </c>
      <c r="L11" s="39">
        <f t="shared" si="0"/>
        <v>212334</v>
      </c>
    </row>
    <row r="12" spans="1:15" ht="15.75" x14ac:dyDescent="0.25">
      <c r="A12" s="74"/>
      <c r="B12" s="68"/>
      <c r="C12" s="68"/>
      <c r="D12" s="57" t="s">
        <v>8</v>
      </c>
      <c r="E12" s="40">
        <f t="shared" ref="E12:E17" si="1">SUM(F12:L12)</f>
        <v>0</v>
      </c>
      <c r="F12" s="21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</row>
    <row r="13" spans="1:15" ht="15.75" x14ac:dyDescent="0.25">
      <c r="A13" s="74"/>
      <c r="B13" s="68"/>
      <c r="C13" s="68"/>
      <c r="D13" s="57" t="s">
        <v>17</v>
      </c>
      <c r="E13" s="40">
        <f t="shared" si="1"/>
        <v>431010.1</v>
      </c>
      <c r="F13" s="21">
        <f>39250.7+125.1-3150.7-125.1</f>
        <v>36100</v>
      </c>
      <c r="G13" s="40">
        <f>35571.6+577+342.5</f>
        <v>36491.1</v>
      </c>
      <c r="H13" s="40">
        <v>38487.800000000003</v>
      </c>
      <c r="I13" s="40">
        <v>36819.199999999997</v>
      </c>
      <c r="J13" s="40">
        <v>35389</v>
      </c>
      <c r="K13" s="40">
        <f>J13</f>
        <v>35389</v>
      </c>
      <c r="L13" s="40">
        <f>K13*6</f>
        <v>212334</v>
      </c>
    </row>
    <row r="14" spans="1:15" ht="15.75" x14ac:dyDescent="0.25">
      <c r="A14" s="74"/>
      <c r="B14" s="68"/>
      <c r="C14" s="68"/>
      <c r="D14" s="57" t="s">
        <v>11</v>
      </c>
      <c r="E14" s="40">
        <f t="shared" si="1"/>
        <v>0</v>
      </c>
      <c r="F14" s="21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</row>
    <row r="15" spans="1:15" ht="31.5" x14ac:dyDescent="0.25">
      <c r="A15" s="74"/>
      <c r="B15" s="68"/>
      <c r="C15" s="68"/>
      <c r="D15" s="57" t="s">
        <v>9</v>
      </c>
      <c r="E15" s="40">
        <f t="shared" si="1"/>
        <v>0</v>
      </c>
      <c r="F15" s="21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</row>
    <row r="16" spans="1:15" ht="15.75" x14ac:dyDescent="0.25">
      <c r="A16" s="74"/>
      <c r="B16" s="68"/>
      <c r="C16" s="68"/>
      <c r="D16" s="57" t="s">
        <v>16</v>
      </c>
      <c r="E16" s="40">
        <f t="shared" si="1"/>
        <v>0</v>
      </c>
      <c r="F16" s="21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</row>
    <row r="17" spans="1:12" ht="15.75" x14ac:dyDescent="0.25">
      <c r="A17" s="74"/>
      <c r="B17" s="68"/>
      <c r="C17" s="69"/>
      <c r="D17" s="57" t="s">
        <v>18</v>
      </c>
      <c r="E17" s="40">
        <f t="shared" si="1"/>
        <v>0</v>
      </c>
      <c r="F17" s="22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</row>
    <row r="18" spans="1:12" ht="15.75" customHeight="1" x14ac:dyDescent="0.25">
      <c r="A18" s="74"/>
      <c r="B18" s="68"/>
      <c r="C18" s="70" t="s">
        <v>64</v>
      </c>
      <c r="D18" s="36" t="s">
        <v>5</v>
      </c>
      <c r="E18" s="46">
        <f xml:space="preserve"> E19+E20+E21+E22+E24</f>
        <v>178856.98093999998</v>
      </c>
      <c r="F18" s="23">
        <f t="shared" ref="F18:L18" si="2">F19+F20+F21+F22+F24</f>
        <v>10126.116000000002</v>
      </c>
      <c r="G18" s="39">
        <f t="shared" si="2"/>
        <v>21977.873520000001</v>
      </c>
      <c r="H18" s="39">
        <f t="shared" si="2"/>
        <v>19439.291420000001</v>
      </c>
      <c r="I18" s="39">
        <f t="shared" si="2"/>
        <v>12552.1</v>
      </c>
      <c r="J18" s="39">
        <f t="shared" si="2"/>
        <v>14345.2</v>
      </c>
      <c r="K18" s="39">
        <f t="shared" si="2"/>
        <v>14345.2</v>
      </c>
      <c r="L18" s="39">
        <f t="shared" si="2"/>
        <v>86071.200000000012</v>
      </c>
    </row>
    <row r="19" spans="1:12" ht="15.75" x14ac:dyDescent="0.25">
      <c r="A19" s="74"/>
      <c r="B19" s="68"/>
      <c r="C19" s="70"/>
      <c r="D19" s="57" t="s">
        <v>8</v>
      </c>
      <c r="E19" s="40">
        <f t="shared" ref="E19:E24" si="3">SUM(F19:L19)</f>
        <v>0</v>
      </c>
      <c r="F19" s="21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</row>
    <row r="20" spans="1:12" ht="15.75" x14ac:dyDescent="0.25">
      <c r="A20" s="74"/>
      <c r="B20" s="68"/>
      <c r="C20" s="70"/>
      <c r="D20" s="57" t="s">
        <v>17</v>
      </c>
      <c r="E20" s="40">
        <f t="shared" si="3"/>
        <v>174891.27799999999</v>
      </c>
      <c r="F20" s="21">
        <f>16876.9-5063.098-1687.686</f>
        <v>10126.116000000002</v>
      </c>
      <c r="G20" s="40">
        <f>10647.3+8872.662</f>
        <v>19519.962</v>
      </c>
      <c r="H20" s="40">
        <v>17931.5</v>
      </c>
      <c r="I20" s="40">
        <v>12552.1</v>
      </c>
      <c r="J20" s="40">
        <v>14345.2</v>
      </c>
      <c r="K20" s="40">
        <f>J20</f>
        <v>14345.2</v>
      </c>
      <c r="L20" s="40">
        <f>K20*6</f>
        <v>86071.200000000012</v>
      </c>
    </row>
    <row r="21" spans="1:12" ht="15.75" x14ac:dyDescent="0.25">
      <c r="A21" s="74"/>
      <c r="B21" s="68"/>
      <c r="C21" s="70"/>
      <c r="D21" s="57" t="s">
        <v>11</v>
      </c>
      <c r="E21" s="40">
        <f t="shared" si="3"/>
        <v>3965.7029399999997</v>
      </c>
      <c r="F21" s="21">
        <v>0</v>
      </c>
      <c r="G21" s="40">
        <f>2399.9872+230.3414-172.41708</f>
        <v>2457.9115199999997</v>
      </c>
      <c r="H21" s="40">
        <f>507.51962+1000.2718</f>
        <v>1507.79142</v>
      </c>
      <c r="I21" s="40">
        <v>0</v>
      </c>
      <c r="J21" s="40">
        <v>0</v>
      </c>
      <c r="K21" s="40">
        <v>0</v>
      </c>
      <c r="L21" s="40">
        <v>0</v>
      </c>
    </row>
    <row r="22" spans="1:12" ht="31.5" x14ac:dyDescent="0.25">
      <c r="A22" s="74"/>
      <c r="B22" s="68"/>
      <c r="C22" s="70"/>
      <c r="D22" s="57" t="s">
        <v>9</v>
      </c>
      <c r="E22" s="40">
        <f t="shared" si="3"/>
        <v>0</v>
      </c>
      <c r="F22" s="21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</row>
    <row r="23" spans="1:12" ht="15.75" x14ac:dyDescent="0.25">
      <c r="A23" s="74"/>
      <c r="B23" s="68"/>
      <c r="C23" s="70"/>
      <c r="D23" s="57" t="s">
        <v>16</v>
      </c>
      <c r="E23" s="40">
        <f t="shared" si="3"/>
        <v>0</v>
      </c>
      <c r="F23" s="21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</row>
    <row r="24" spans="1:12" ht="15.75" x14ac:dyDescent="0.25">
      <c r="A24" s="75"/>
      <c r="B24" s="69"/>
      <c r="C24" s="70"/>
      <c r="D24" s="57" t="s">
        <v>18</v>
      </c>
      <c r="E24" s="40">
        <f t="shared" si="3"/>
        <v>0</v>
      </c>
      <c r="F24" s="2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</row>
    <row r="25" spans="1:12" ht="15.75" customHeight="1" x14ac:dyDescent="0.25">
      <c r="A25" s="73" t="s">
        <v>33</v>
      </c>
      <c r="B25" s="67" t="s">
        <v>53</v>
      </c>
      <c r="C25" s="70" t="s">
        <v>66</v>
      </c>
      <c r="D25" s="36" t="s">
        <v>5</v>
      </c>
      <c r="E25" s="46">
        <f xml:space="preserve"> E26+E27+E28+E29+E31</f>
        <v>207692.40000000002</v>
      </c>
      <c r="F25" s="23">
        <f t="shared" ref="F25:L25" si="4">F26+F27+F28+F29+F31</f>
        <v>15127.400000000001</v>
      </c>
      <c r="G25" s="39">
        <f t="shared" si="4"/>
        <v>15796</v>
      </c>
      <c r="H25" s="39">
        <f t="shared" si="4"/>
        <v>17676.900000000001</v>
      </c>
      <c r="I25" s="39">
        <f t="shared" si="4"/>
        <v>17676.900000000001</v>
      </c>
      <c r="J25" s="39">
        <f t="shared" si="4"/>
        <v>17676.900000000001</v>
      </c>
      <c r="K25" s="39">
        <f t="shared" si="4"/>
        <v>17676.900000000001</v>
      </c>
      <c r="L25" s="39">
        <f t="shared" si="4"/>
        <v>106061.40000000001</v>
      </c>
    </row>
    <row r="26" spans="1:12" ht="15.75" x14ac:dyDescent="0.25">
      <c r="A26" s="74"/>
      <c r="B26" s="68"/>
      <c r="C26" s="70"/>
      <c r="D26" s="57" t="s">
        <v>8</v>
      </c>
      <c r="E26" s="40">
        <f t="shared" ref="E26:E31" si="5">SUM(F26:L26)</f>
        <v>0</v>
      </c>
      <c r="F26" s="21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</row>
    <row r="27" spans="1:12" ht="15.75" x14ac:dyDescent="0.25">
      <c r="A27" s="74"/>
      <c r="B27" s="68"/>
      <c r="C27" s="70"/>
      <c r="D27" s="57" t="s">
        <v>17</v>
      </c>
      <c r="E27" s="40">
        <f t="shared" si="5"/>
        <v>207692.40000000002</v>
      </c>
      <c r="F27" s="21">
        <f>15846.5+576.7-1095.8-200</f>
        <v>15127.400000000001</v>
      </c>
      <c r="G27" s="40">
        <f>(16450.7+622.6+130)-617.3-790</f>
        <v>15796</v>
      </c>
      <c r="H27" s="40">
        <v>17676.900000000001</v>
      </c>
      <c r="I27" s="40">
        <v>17676.900000000001</v>
      </c>
      <c r="J27" s="40">
        <v>17676.900000000001</v>
      </c>
      <c r="K27" s="40">
        <f>J27</f>
        <v>17676.900000000001</v>
      </c>
      <c r="L27" s="40">
        <f>K27*6</f>
        <v>106061.40000000001</v>
      </c>
    </row>
    <row r="28" spans="1:12" ht="15.75" x14ac:dyDescent="0.25">
      <c r="A28" s="74"/>
      <c r="B28" s="68"/>
      <c r="C28" s="70"/>
      <c r="D28" s="57" t="s">
        <v>11</v>
      </c>
      <c r="E28" s="40">
        <f t="shared" si="5"/>
        <v>0</v>
      </c>
      <c r="F28" s="21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</row>
    <row r="29" spans="1:12" ht="31.5" x14ac:dyDescent="0.25">
      <c r="A29" s="74"/>
      <c r="B29" s="68"/>
      <c r="C29" s="70"/>
      <c r="D29" s="57" t="s">
        <v>9</v>
      </c>
      <c r="E29" s="40">
        <f t="shared" si="5"/>
        <v>0</v>
      </c>
      <c r="F29" s="21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</row>
    <row r="30" spans="1:12" ht="15.75" x14ac:dyDescent="0.25">
      <c r="A30" s="74"/>
      <c r="B30" s="68"/>
      <c r="C30" s="70"/>
      <c r="D30" s="57" t="s">
        <v>16</v>
      </c>
      <c r="E30" s="40">
        <f t="shared" si="5"/>
        <v>0</v>
      </c>
      <c r="F30" s="21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</row>
    <row r="31" spans="1:12" ht="15.75" x14ac:dyDescent="0.25">
      <c r="A31" s="75"/>
      <c r="B31" s="69"/>
      <c r="C31" s="70"/>
      <c r="D31" s="57" t="s">
        <v>18</v>
      </c>
      <c r="E31" s="40">
        <f t="shared" si="5"/>
        <v>0</v>
      </c>
      <c r="F31" s="22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</row>
    <row r="32" spans="1:12" ht="15.75" customHeight="1" x14ac:dyDescent="0.25">
      <c r="A32" s="99" t="s">
        <v>34</v>
      </c>
      <c r="B32" s="67" t="s">
        <v>55</v>
      </c>
      <c r="C32" s="70" t="s">
        <v>70</v>
      </c>
      <c r="D32" s="36" t="s">
        <v>5</v>
      </c>
      <c r="E32" s="46">
        <f xml:space="preserve"> E33+E34+E35+E36+E38</f>
        <v>121273.79999999999</v>
      </c>
      <c r="F32" s="23">
        <f t="shared" ref="F32:L32" si="6">F33+F34+F35+F36+F38</f>
        <v>12594</v>
      </c>
      <c r="G32" s="39">
        <f t="shared" si="6"/>
        <v>13187.4</v>
      </c>
      <c r="H32" s="39">
        <f t="shared" si="6"/>
        <v>10479.299999999999</v>
      </c>
      <c r="I32" s="39">
        <f t="shared" si="6"/>
        <v>9445.9</v>
      </c>
      <c r="J32" s="39">
        <f t="shared" si="6"/>
        <v>9445.9</v>
      </c>
      <c r="K32" s="39">
        <f t="shared" si="6"/>
        <v>9445.9</v>
      </c>
      <c r="L32" s="39">
        <f t="shared" si="6"/>
        <v>56675.399999999994</v>
      </c>
    </row>
    <row r="33" spans="1:12" ht="15.75" x14ac:dyDescent="0.25">
      <c r="A33" s="99"/>
      <c r="B33" s="68"/>
      <c r="C33" s="70"/>
      <c r="D33" s="57" t="s">
        <v>8</v>
      </c>
      <c r="E33" s="40">
        <f t="shared" ref="E33:E38" si="7">SUM(F33:L33)</f>
        <v>0</v>
      </c>
      <c r="F33" s="21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</row>
    <row r="34" spans="1:12" ht="15.75" x14ac:dyDescent="0.25">
      <c r="A34" s="99"/>
      <c r="B34" s="68"/>
      <c r="C34" s="70"/>
      <c r="D34" s="57" t="s">
        <v>17</v>
      </c>
      <c r="E34" s="40">
        <f t="shared" si="7"/>
        <v>121273.79999999999</v>
      </c>
      <c r="F34" s="21">
        <f>12736-142</f>
        <v>12594</v>
      </c>
      <c r="G34" s="40">
        <v>13187.4</v>
      </c>
      <c r="H34" s="40">
        <v>10479.299999999999</v>
      </c>
      <c r="I34" s="40">
        <v>9445.9</v>
      </c>
      <c r="J34" s="40">
        <v>9445.9</v>
      </c>
      <c r="K34" s="40">
        <f>J34</f>
        <v>9445.9</v>
      </c>
      <c r="L34" s="40">
        <f>K34*6</f>
        <v>56675.399999999994</v>
      </c>
    </row>
    <row r="35" spans="1:12" ht="15.75" x14ac:dyDescent="0.25">
      <c r="A35" s="99"/>
      <c r="B35" s="68"/>
      <c r="C35" s="70"/>
      <c r="D35" s="57" t="s">
        <v>11</v>
      </c>
      <c r="E35" s="40">
        <f t="shared" si="7"/>
        <v>0</v>
      </c>
      <c r="F35" s="21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</row>
    <row r="36" spans="1:12" ht="31.5" x14ac:dyDescent="0.25">
      <c r="A36" s="99"/>
      <c r="B36" s="68"/>
      <c r="C36" s="70"/>
      <c r="D36" s="57" t="s">
        <v>9</v>
      </c>
      <c r="E36" s="40">
        <f t="shared" si="7"/>
        <v>0</v>
      </c>
      <c r="F36" s="21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</row>
    <row r="37" spans="1:12" ht="15.75" x14ac:dyDescent="0.25">
      <c r="A37" s="99"/>
      <c r="B37" s="68"/>
      <c r="C37" s="70"/>
      <c r="D37" s="57" t="s">
        <v>16</v>
      </c>
      <c r="E37" s="40">
        <f t="shared" si="7"/>
        <v>0</v>
      </c>
      <c r="F37" s="21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</row>
    <row r="38" spans="1:12" ht="16.5" customHeight="1" x14ac:dyDescent="0.25">
      <c r="A38" s="99"/>
      <c r="B38" s="69"/>
      <c r="C38" s="70"/>
      <c r="D38" s="57" t="s">
        <v>18</v>
      </c>
      <c r="E38" s="40">
        <f t="shared" si="7"/>
        <v>0</v>
      </c>
      <c r="F38" s="22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</row>
    <row r="39" spans="1:12" ht="16.5" customHeight="1" x14ac:dyDescent="0.25">
      <c r="A39" s="99" t="s">
        <v>50</v>
      </c>
      <c r="B39" s="67" t="s">
        <v>76</v>
      </c>
      <c r="C39" s="70" t="s">
        <v>71</v>
      </c>
      <c r="D39" s="36" t="s">
        <v>5</v>
      </c>
      <c r="E39" s="46">
        <f xml:space="preserve"> E40+E41+E42+E43+E45</f>
        <v>4800</v>
      </c>
      <c r="F39" s="23">
        <f t="shared" ref="F39:L39" si="8">F40+F41+F42+F43+F45</f>
        <v>180</v>
      </c>
      <c r="G39" s="39">
        <f t="shared" si="8"/>
        <v>420</v>
      </c>
      <c r="H39" s="39">
        <f t="shared" si="8"/>
        <v>420</v>
      </c>
      <c r="I39" s="39">
        <f t="shared" si="8"/>
        <v>420</v>
      </c>
      <c r="J39" s="39">
        <f t="shared" si="8"/>
        <v>420</v>
      </c>
      <c r="K39" s="39">
        <f t="shared" si="8"/>
        <v>420</v>
      </c>
      <c r="L39" s="39">
        <f t="shared" si="8"/>
        <v>2520</v>
      </c>
    </row>
    <row r="40" spans="1:12" ht="16.5" customHeight="1" x14ac:dyDescent="0.25">
      <c r="A40" s="99"/>
      <c r="B40" s="68"/>
      <c r="C40" s="70"/>
      <c r="D40" s="57" t="s">
        <v>8</v>
      </c>
      <c r="E40" s="40">
        <f t="shared" ref="E40" si="9">SUM(F40:L40)</f>
        <v>0</v>
      </c>
      <c r="F40" s="21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</row>
    <row r="41" spans="1:12" ht="16.5" customHeight="1" x14ac:dyDescent="0.25">
      <c r="A41" s="99"/>
      <c r="B41" s="68"/>
      <c r="C41" s="70"/>
      <c r="D41" s="57" t="s">
        <v>17</v>
      </c>
      <c r="E41" s="40">
        <f>SUM(F41:L41)</f>
        <v>0</v>
      </c>
      <c r="F41" s="21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</row>
    <row r="42" spans="1:12" ht="16.5" customHeight="1" x14ac:dyDescent="0.25">
      <c r="A42" s="99"/>
      <c r="B42" s="68"/>
      <c r="C42" s="70"/>
      <c r="D42" s="57" t="s">
        <v>11</v>
      </c>
      <c r="E42" s="40">
        <f>SUM(F42:L42)</f>
        <v>4800</v>
      </c>
      <c r="F42" s="21">
        <f>180</f>
        <v>180</v>
      </c>
      <c r="G42" s="40">
        <v>420</v>
      </c>
      <c r="H42" s="40">
        <v>420</v>
      </c>
      <c r="I42" s="40">
        <v>420</v>
      </c>
      <c r="J42" s="40">
        <v>420</v>
      </c>
      <c r="K42" s="40">
        <f>J42</f>
        <v>420</v>
      </c>
      <c r="L42" s="40">
        <f>K42*6</f>
        <v>2520</v>
      </c>
    </row>
    <row r="43" spans="1:12" ht="37.5" customHeight="1" x14ac:dyDescent="0.25">
      <c r="A43" s="99"/>
      <c r="B43" s="68"/>
      <c r="C43" s="70"/>
      <c r="D43" s="57" t="s">
        <v>9</v>
      </c>
      <c r="E43" s="40">
        <f>SUM(F43:L43)</f>
        <v>0</v>
      </c>
      <c r="F43" s="21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</row>
    <row r="44" spans="1:12" ht="19.5" customHeight="1" x14ac:dyDescent="0.25">
      <c r="A44" s="99"/>
      <c r="B44" s="68"/>
      <c r="C44" s="70"/>
      <c r="D44" s="57" t="s">
        <v>16</v>
      </c>
      <c r="E44" s="40">
        <f>SUM(F44:L44)</f>
        <v>0</v>
      </c>
      <c r="F44" s="21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</row>
    <row r="45" spans="1:12" ht="21.75" customHeight="1" x14ac:dyDescent="0.25">
      <c r="A45" s="99"/>
      <c r="B45" s="69"/>
      <c r="C45" s="70"/>
      <c r="D45" s="57" t="s">
        <v>18</v>
      </c>
      <c r="E45" s="40">
        <f>SUM(F45:L45)</f>
        <v>0</v>
      </c>
      <c r="F45" s="22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</row>
    <row r="46" spans="1:12" ht="15.75" x14ac:dyDescent="0.25">
      <c r="A46" s="84" t="s">
        <v>10</v>
      </c>
      <c r="B46" s="85"/>
      <c r="C46" s="88"/>
      <c r="D46" s="37" t="s">
        <v>5</v>
      </c>
      <c r="E46" s="39">
        <f>E11+E18+E25+E32+E39</f>
        <v>943633.28093999997</v>
      </c>
      <c r="F46" s="23">
        <f>F11+F18+F25+F32+F39</f>
        <v>74127.516000000003</v>
      </c>
      <c r="G46" s="39">
        <f t="shared" ref="G46:L46" si="10">G11+G18+G25+G32+G39</f>
        <v>87872.373519999994</v>
      </c>
      <c r="H46" s="39">
        <f t="shared" si="10"/>
        <v>86503.291420000009</v>
      </c>
      <c r="I46" s="39">
        <f t="shared" si="10"/>
        <v>76914.099999999991</v>
      </c>
      <c r="J46" s="39">
        <f t="shared" si="10"/>
        <v>77277</v>
      </c>
      <c r="K46" s="39">
        <f t="shared" si="10"/>
        <v>77277</v>
      </c>
      <c r="L46" s="39">
        <f t="shared" si="10"/>
        <v>463662</v>
      </c>
    </row>
    <row r="47" spans="1:12" ht="15.75" x14ac:dyDescent="0.25">
      <c r="A47" s="84"/>
      <c r="B47" s="85"/>
      <c r="C47" s="89"/>
      <c r="D47" s="37" t="s">
        <v>8</v>
      </c>
      <c r="E47" s="40">
        <f t="shared" ref="E47:E52" si="11">SUM(F47:L47)</f>
        <v>0</v>
      </c>
      <c r="F47" s="21">
        <f>F12+F19+F26+F33+F40</f>
        <v>0</v>
      </c>
      <c r="G47" s="40">
        <f t="shared" ref="G47:L47" si="12">G12+G19+G26+G33+G40</f>
        <v>0</v>
      </c>
      <c r="H47" s="40">
        <f t="shared" si="12"/>
        <v>0</v>
      </c>
      <c r="I47" s="40">
        <f t="shared" si="12"/>
        <v>0</v>
      </c>
      <c r="J47" s="40">
        <f t="shared" si="12"/>
        <v>0</v>
      </c>
      <c r="K47" s="40">
        <f t="shared" si="12"/>
        <v>0</v>
      </c>
      <c r="L47" s="40">
        <f t="shared" si="12"/>
        <v>0</v>
      </c>
    </row>
    <row r="48" spans="1:12" ht="15.75" x14ac:dyDescent="0.25">
      <c r="A48" s="84"/>
      <c r="B48" s="85"/>
      <c r="C48" s="89"/>
      <c r="D48" s="37" t="s">
        <v>17</v>
      </c>
      <c r="E48" s="40">
        <f t="shared" si="11"/>
        <v>934867.57799999998</v>
      </c>
      <c r="F48" s="21">
        <f t="shared" ref="F48:L48" si="13">F13+F20+F27+F34+F41</f>
        <v>73947.516000000003</v>
      </c>
      <c r="G48" s="40">
        <f t="shared" si="13"/>
        <v>84994.462</v>
      </c>
      <c r="H48" s="40">
        <f t="shared" si="13"/>
        <v>84575.500000000015</v>
      </c>
      <c r="I48" s="40">
        <f t="shared" si="13"/>
        <v>76494.099999999991</v>
      </c>
      <c r="J48" s="40">
        <f t="shared" si="13"/>
        <v>76857</v>
      </c>
      <c r="K48" s="40">
        <f t="shared" si="13"/>
        <v>76857</v>
      </c>
      <c r="L48" s="40">
        <f t="shared" si="13"/>
        <v>461142</v>
      </c>
    </row>
    <row r="49" spans="1:12" ht="15.75" x14ac:dyDescent="0.25">
      <c r="A49" s="84"/>
      <c r="B49" s="85"/>
      <c r="C49" s="89"/>
      <c r="D49" s="37" t="s">
        <v>11</v>
      </c>
      <c r="E49" s="40">
        <f t="shared" si="11"/>
        <v>8765.7029399999992</v>
      </c>
      <c r="F49" s="21">
        <f t="shared" ref="F49:L49" si="14">F14+F21+F28+F35+F42</f>
        <v>180</v>
      </c>
      <c r="G49" s="40">
        <f t="shared" si="14"/>
        <v>2877.9115199999997</v>
      </c>
      <c r="H49" s="40">
        <f t="shared" si="14"/>
        <v>1927.79142</v>
      </c>
      <c r="I49" s="40">
        <f t="shared" si="14"/>
        <v>420</v>
      </c>
      <c r="J49" s="40">
        <f t="shared" si="14"/>
        <v>420</v>
      </c>
      <c r="K49" s="40">
        <f t="shared" si="14"/>
        <v>420</v>
      </c>
      <c r="L49" s="40">
        <f t="shared" si="14"/>
        <v>2520</v>
      </c>
    </row>
    <row r="50" spans="1:12" ht="31.5" x14ac:dyDescent="0.25">
      <c r="A50" s="84"/>
      <c r="B50" s="85"/>
      <c r="C50" s="89"/>
      <c r="D50" s="37" t="s">
        <v>9</v>
      </c>
      <c r="E50" s="40">
        <f t="shared" si="11"/>
        <v>0</v>
      </c>
      <c r="F50" s="21">
        <f t="shared" ref="F50:L50" si="15">F15+F22+F29+F36+F43</f>
        <v>0</v>
      </c>
      <c r="G50" s="40">
        <f t="shared" si="15"/>
        <v>0</v>
      </c>
      <c r="H50" s="40">
        <f t="shared" si="15"/>
        <v>0</v>
      </c>
      <c r="I50" s="40">
        <f t="shared" si="15"/>
        <v>0</v>
      </c>
      <c r="J50" s="40">
        <f t="shared" si="15"/>
        <v>0</v>
      </c>
      <c r="K50" s="40">
        <f t="shared" si="15"/>
        <v>0</v>
      </c>
      <c r="L50" s="40">
        <f t="shared" si="15"/>
        <v>0</v>
      </c>
    </row>
    <row r="51" spans="1:12" ht="15.75" x14ac:dyDescent="0.25">
      <c r="A51" s="84"/>
      <c r="B51" s="85"/>
      <c r="C51" s="89"/>
      <c r="D51" s="37" t="s">
        <v>16</v>
      </c>
      <c r="E51" s="40">
        <f t="shared" si="11"/>
        <v>0</v>
      </c>
      <c r="F51" s="21">
        <f t="shared" ref="F51:L51" si="16">F16+F23+F30+F37+F44</f>
        <v>0</v>
      </c>
      <c r="G51" s="40">
        <f t="shared" si="16"/>
        <v>0</v>
      </c>
      <c r="H51" s="40">
        <f t="shared" si="16"/>
        <v>0</v>
      </c>
      <c r="I51" s="40">
        <f t="shared" si="16"/>
        <v>0</v>
      </c>
      <c r="J51" s="40">
        <f t="shared" si="16"/>
        <v>0</v>
      </c>
      <c r="K51" s="40">
        <f t="shared" si="16"/>
        <v>0</v>
      </c>
      <c r="L51" s="40">
        <f t="shared" si="16"/>
        <v>0</v>
      </c>
    </row>
    <row r="52" spans="1:12" ht="15.75" x14ac:dyDescent="0.25">
      <c r="A52" s="86"/>
      <c r="B52" s="87"/>
      <c r="C52" s="89"/>
      <c r="D52" s="37" t="s">
        <v>18</v>
      </c>
      <c r="E52" s="40">
        <f t="shared" si="11"/>
        <v>0</v>
      </c>
      <c r="F52" s="21">
        <f t="shared" ref="F52:L52" si="17">F17+F24+F31+F38+F45</f>
        <v>0</v>
      </c>
      <c r="G52" s="40">
        <f t="shared" si="17"/>
        <v>0</v>
      </c>
      <c r="H52" s="40">
        <f t="shared" si="17"/>
        <v>0</v>
      </c>
      <c r="I52" s="40">
        <f t="shared" si="17"/>
        <v>0</v>
      </c>
      <c r="J52" s="40">
        <f t="shared" si="17"/>
        <v>0</v>
      </c>
      <c r="K52" s="40">
        <f t="shared" si="17"/>
        <v>0</v>
      </c>
      <c r="L52" s="40">
        <f t="shared" si="17"/>
        <v>0</v>
      </c>
    </row>
    <row r="53" spans="1:12" ht="15.75" x14ac:dyDescent="0.25">
      <c r="A53" s="100" t="s">
        <v>12</v>
      </c>
      <c r="B53" s="100"/>
      <c r="C53" s="53" t="s">
        <v>7</v>
      </c>
      <c r="D53" s="38"/>
      <c r="E53" s="42" t="s">
        <v>7</v>
      </c>
      <c r="F53" s="58"/>
      <c r="G53" s="42"/>
      <c r="H53" s="42"/>
      <c r="I53" s="42"/>
      <c r="J53" s="42"/>
      <c r="K53" s="42"/>
      <c r="L53" s="42" t="s">
        <v>7</v>
      </c>
    </row>
    <row r="54" spans="1:12" ht="32.25" customHeight="1" x14ac:dyDescent="0.25">
      <c r="A54" s="92" t="s">
        <v>19</v>
      </c>
      <c r="B54" s="101"/>
      <c r="C54" s="98" t="s">
        <v>7</v>
      </c>
      <c r="D54" s="37" t="s">
        <v>5</v>
      </c>
      <c r="E54" s="43">
        <f t="shared" ref="E54:L54" si="18">E55+E56+E57+E58+E60</f>
        <v>0</v>
      </c>
      <c r="F54" s="23">
        <f t="shared" si="18"/>
        <v>0</v>
      </c>
      <c r="G54" s="39">
        <f t="shared" si="18"/>
        <v>0</v>
      </c>
      <c r="H54" s="39">
        <f t="shared" si="18"/>
        <v>0</v>
      </c>
      <c r="I54" s="39">
        <f t="shared" si="18"/>
        <v>0</v>
      </c>
      <c r="J54" s="39">
        <f t="shared" si="18"/>
        <v>0</v>
      </c>
      <c r="K54" s="39">
        <f t="shared" si="18"/>
        <v>0</v>
      </c>
      <c r="L54" s="39">
        <f t="shared" si="18"/>
        <v>0</v>
      </c>
    </row>
    <row r="55" spans="1:12" ht="15.75" x14ac:dyDescent="0.25">
      <c r="A55" s="102"/>
      <c r="B55" s="103"/>
      <c r="C55" s="98"/>
      <c r="D55" s="38" t="s">
        <v>8</v>
      </c>
      <c r="E55" s="44">
        <f t="shared" ref="E55:E60" si="19">SUM(F55:L55)</f>
        <v>0</v>
      </c>
      <c r="F55" s="21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</row>
    <row r="56" spans="1:12" ht="15.75" x14ac:dyDescent="0.25">
      <c r="A56" s="102"/>
      <c r="B56" s="103"/>
      <c r="C56" s="98"/>
      <c r="D56" s="38" t="s">
        <v>17</v>
      </c>
      <c r="E56" s="44">
        <f t="shared" si="19"/>
        <v>0</v>
      </c>
      <c r="F56" s="21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</row>
    <row r="57" spans="1:12" ht="15.75" x14ac:dyDescent="0.25">
      <c r="A57" s="102"/>
      <c r="B57" s="103"/>
      <c r="C57" s="98"/>
      <c r="D57" s="38" t="s">
        <v>11</v>
      </c>
      <c r="E57" s="44">
        <f t="shared" si="19"/>
        <v>0</v>
      </c>
      <c r="F57" s="21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</row>
    <row r="58" spans="1:12" ht="31.5" x14ac:dyDescent="0.25">
      <c r="A58" s="102"/>
      <c r="B58" s="103"/>
      <c r="C58" s="98"/>
      <c r="D58" s="38" t="s">
        <v>9</v>
      </c>
      <c r="E58" s="44">
        <f t="shared" si="19"/>
        <v>0</v>
      </c>
      <c r="F58" s="21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</row>
    <row r="59" spans="1:12" ht="15.75" x14ac:dyDescent="0.25">
      <c r="A59" s="102"/>
      <c r="B59" s="103"/>
      <c r="C59" s="98"/>
      <c r="D59" s="38" t="s">
        <v>16</v>
      </c>
      <c r="E59" s="44">
        <f t="shared" si="19"/>
        <v>0</v>
      </c>
      <c r="F59" s="21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</row>
    <row r="60" spans="1:12" ht="15.75" x14ac:dyDescent="0.25">
      <c r="A60" s="104"/>
      <c r="B60" s="105"/>
      <c r="C60" s="98"/>
      <c r="D60" s="38" t="s">
        <v>18</v>
      </c>
      <c r="E60" s="44">
        <f t="shared" si="19"/>
        <v>0</v>
      </c>
      <c r="F60" s="21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</row>
    <row r="61" spans="1:12" ht="15.75" customHeight="1" x14ac:dyDescent="0.25">
      <c r="A61" s="92" t="s">
        <v>13</v>
      </c>
      <c r="B61" s="93"/>
      <c r="C61" s="98" t="s">
        <v>7</v>
      </c>
      <c r="D61" s="37" t="s">
        <v>5</v>
      </c>
      <c r="E61" s="43">
        <f>SUM(E62+E63+E64+E65+E67)</f>
        <v>943633.28093999997</v>
      </c>
      <c r="F61" s="24">
        <f>F11+F18+F25+F32+F39-F54</f>
        <v>74127.516000000003</v>
      </c>
      <c r="G61" s="43">
        <f t="shared" ref="G61:L61" si="20">G11+G18+G25+G32+G39-G54</f>
        <v>87872.373519999994</v>
      </c>
      <c r="H61" s="43">
        <f t="shared" si="20"/>
        <v>86503.291420000009</v>
      </c>
      <c r="I61" s="43">
        <f t="shared" si="20"/>
        <v>76914.099999999991</v>
      </c>
      <c r="J61" s="43">
        <f t="shared" si="20"/>
        <v>77277</v>
      </c>
      <c r="K61" s="43">
        <f t="shared" si="20"/>
        <v>77277</v>
      </c>
      <c r="L61" s="43">
        <f t="shared" si="20"/>
        <v>463662</v>
      </c>
    </row>
    <row r="62" spans="1:12" ht="15.75" x14ac:dyDescent="0.25">
      <c r="A62" s="94"/>
      <c r="B62" s="95"/>
      <c r="C62" s="98"/>
      <c r="D62" s="38" t="s">
        <v>8</v>
      </c>
      <c r="E62" s="44">
        <f t="shared" ref="E62:E67" si="21">SUM(F62:L62)</f>
        <v>0</v>
      </c>
      <c r="F62" s="25">
        <f t="shared" ref="F62:L62" si="22">F47-F55</f>
        <v>0</v>
      </c>
      <c r="G62" s="44">
        <f t="shared" si="22"/>
        <v>0</v>
      </c>
      <c r="H62" s="44">
        <f t="shared" si="22"/>
        <v>0</v>
      </c>
      <c r="I62" s="44">
        <f t="shared" si="22"/>
        <v>0</v>
      </c>
      <c r="J62" s="44">
        <f t="shared" si="22"/>
        <v>0</v>
      </c>
      <c r="K62" s="44">
        <f t="shared" si="22"/>
        <v>0</v>
      </c>
      <c r="L62" s="44">
        <f t="shared" si="22"/>
        <v>0</v>
      </c>
    </row>
    <row r="63" spans="1:12" ht="15.75" x14ac:dyDescent="0.25">
      <c r="A63" s="94"/>
      <c r="B63" s="95"/>
      <c r="C63" s="98"/>
      <c r="D63" s="38" t="s">
        <v>17</v>
      </c>
      <c r="E63" s="44">
        <f t="shared" si="21"/>
        <v>934867.57799999998</v>
      </c>
      <c r="F63" s="25">
        <f t="shared" ref="F63:L63" si="23">F48-F56</f>
        <v>73947.516000000003</v>
      </c>
      <c r="G63" s="44">
        <f t="shared" si="23"/>
        <v>84994.462</v>
      </c>
      <c r="H63" s="44">
        <f t="shared" si="23"/>
        <v>84575.500000000015</v>
      </c>
      <c r="I63" s="44">
        <f t="shared" si="23"/>
        <v>76494.099999999991</v>
      </c>
      <c r="J63" s="44">
        <f t="shared" si="23"/>
        <v>76857</v>
      </c>
      <c r="K63" s="44">
        <f t="shared" si="23"/>
        <v>76857</v>
      </c>
      <c r="L63" s="44">
        <f t="shared" si="23"/>
        <v>461142</v>
      </c>
    </row>
    <row r="64" spans="1:12" ht="15.75" x14ac:dyDescent="0.25">
      <c r="A64" s="94"/>
      <c r="B64" s="95"/>
      <c r="C64" s="98"/>
      <c r="D64" s="38" t="s">
        <v>11</v>
      </c>
      <c r="E64" s="44">
        <f t="shared" si="21"/>
        <v>8765.7029399999992</v>
      </c>
      <c r="F64" s="25">
        <f>F49-F57</f>
        <v>180</v>
      </c>
      <c r="G64" s="44">
        <f t="shared" ref="G64:L65" si="24">G49-G57</f>
        <v>2877.9115199999997</v>
      </c>
      <c r="H64" s="44">
        <f t="shared" si="24"/>
        <v>1927.79142</v>
      </c>
      <c r="I64" s="44">
        <f t="shared" si="24"/>
        <v>420</v>
      </c>
      <c r="J64" s="44">
        <f t="shared" si="24"/>
        <v>420</v>
      </c>
      <c r="K64" s="44">
        <f t="shared" si="24"/>
        <v>420</v>
      </c>
      <c r="L64" s="44">
        <f t="shared" si="24"/>
        <v>2520</v>
      </c>
    </row>
    <row r="65" spans="1:12" ht="31.5" x14ac:dyDescent="0.25">
      <c r="A65" s="94"/>
      <c r="B65" s="95"/>
      <c r="C65" s="98"/>
      <c r="D65" s="38" t="s">
        <v>9</v>
      </c>
      <c r="E65" s="44">
        <f t="shared" si="21"/>
        <v>0</v>
      </c>
      <c r="F65" s="25">
        <f>F50-F58</f>
        <v>0</v>
      </c>
      <c r="G65" s="44">
        <f t="shared" si="24"/>
        <v>0</v>
      </c>
      <c r="H65" s="44">
        <f t="shared" si="24"/>
        <v>0</v>
      </c>
      <c r="I65" s="44">
        <f t="shared" si="24"/>
        <v>0</v>
      </c>
      <c r="J65" s="44">
        <f t="shared" si="24"/>
        <v>0</v>
      </c>
      <c r="K65" s="44">
        <f t="shared" si="24"/>
        <v>0</v>
      </c>
      <c r="L65" s="44">
        <f t="shared" si="24"/>
        <v>0</v>
      </c>
    </row>
    <row r="66" spans="1:12" ht="15.75" x14ac:dyDescent="0.25">
      <c r="A66" s="94"/>
      <c r="B66" s="95"/>
      <c r="C66" s="98"/>
      <c r="D66" s="38" t="s">
        <v>16</v>
      </c>
      <c r="E66" s="44">
        <f t="shared" si="21"/>
        <v>0</v>
      </c>
      <c r="F66" s="25">
        <f t="shared" ref="F66:L66" si="25">F51-F59</f>
        <v>0</v>
      </c>
      <c r="G66" s="44">
        <f t="shared" si="25"/>
        <v>0</v>
      </c>
      <c r="H66" s="44">
        <f t="shared" si="25"/>
        <v>0</v>
      </c>
      <c r="I66" s="44">
        <f t="shared" si="25"/>
        <v>0</v>
      </c>
      <c r="J66" s="44">
        <f t="shared" si="25"/>
        <v>0</v>
      </c>
      <c r="K66" s="44">
        <f t="shared" si="25"/>
        <v>0</v>
      </c>
      <c r="L66" s="44">
        <f t="shared" si="25"/>
        <v>0</v>
      </c>
    </row>
    <row r="67" spans="1:12" ht="15.75" x14ac:dyDescent="0.25">
      <c r="A67" s="96"/>
      <c r="B67" s="97"/>
      <c r="C67" s="98"/>
      <c r="D67" s="38" t="s">
        <v>18</v>
      </c>
      <c r="E67" s="44">
        <f t="shared" si="21"/>
        <v>0</v>
      </c>
      <c r="F67" s="25">
        <f t="shared" ref="F67:L67" si="26">F52-F60</f>
        <v>0</v>
      </c>
      <c r="G67" s="44">
        <f t="shared" si="26"/>
        <v>0</v>
      </c>
      <c r="H67" s="44">
        <f t="shared" si="26"/>
        <v>0</v>
      </c>
      <c r="I67" s="44">
        <f t="shared" si="26"/>
        <v>0</v>
      </c>
      <c r="J67" s="44">
        <f t="shared" si="26"/>
        <v>0</v>
      </c>
      <c r="K67" s="44">
        <f t="shared" si="26"/>
        <v>0</v>
      </c>
      <c r="L67" s="44">
        <f t="shared" si="26"/>
        <v>0</v>
      </c>
    </row>
    <row r="68" spans="1:12" ht="15.75" x14ac:dyDescent="0.25">
      <c r="A68" s="107" t="s">
        <v>12</v>
      </c>
      <c r="B68" s="107"/>
      <c r="C68" s="51" t="s">
        <v>7</v>
      </c>
      <c r="D68" s="38" t="s">
        <v>7</v>
      </c>
      <c r="E68" s="44" t="s">
        <v>7</v>
      </c>
      <c r="F68" s="51"/>
      <c r="G68" s="44"/>
      <c r="H68" s="44"/>
      <c r="I68" s="44"/>
      <c r="J68" s="44"/>
      <c r="K68" s="44"/>
      <c r="L68" s="44" t="s">
        <v>7</v>
      </c>
    </row>
    <row r="69" spans="1:12" ht="15.75" customHeight="1" x14ac:dyDescent="0.25">
      <c r="A69" s="90" t="s">
        <v>67</v>
      </c>
      <c r="B69" s="91"/>
      <c r="C69" s="108" t="s">
        <v>7</v>
      </c>
      <c r="D69" s="37" t="s">
        <v>5</v>
      </c>
      <c r="E69" s="43">
        <f>SUM(E70+E71+E72+E73+E75)</f>
        <v>431010.1</v>
      </c>
      <c r="F69" s="24">
        <f>F70+F71+F72+F73+F75</f>
        <v>36100</v>
      </c>
      <c r="G69" s="43">
        <f t="shared" ref="G69:L69" si="27">G70+G71+G72+G73+G75</f>
        <v>36491.1</v>
      </c>
      <c r="H69" s="43">
        <f t="shared" si="27"/>
        <v>38487.800000000003</v>
      </c>
      <c r="I69" s="43">
        <f t="shared" si="27"/>
        <v>36819.199999999997</v>
      </c>
      <c r="J69" s="43">
        <f t="shared" si="27"/>
        <v>35389</v>
      </c>
      <c r="K69" s="43">
        <f t="shared" si="27"/>
        <v>35389</v>
      </c>
      <c r="L69" s="43">
        <f t="shared" si="27"/>
        <v>212334</v>
      </c>
    </row>
    <row r="70" spans="1:12" ht="15.75" x14ac:dyDescent="0.25">
      <c r="A70" s="90"/>
      <c r="B70" s="91"/>
      <c r="C70" s="108"/>
      <c r="D70" s="38" t="s">
        <v>8</v>
      </c>
      <c r="E70" s="44">
        <f t="shared" ref="E70:E75" si="28">SUM(F70:L70)</f>
        <v>0</v>
      </c>
      <c r="F70" s="21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</row>
    <row r="71" spans="1:12" ht="15.75" x14ac:dyDescent="0.25">
      <c r="A71" s="90"/>
      <c r="B71" s="91"/>
      <c r="C71" s="108"/>
      <c r="D71" s="38" t="s">
        <v>17</v>
      </c>
      <c r="E71" s="44">
        <f t="shared" si="28"/>
        <v>431010.1</v>
      </c>
      <c r="F71" s="21">
        <f t="shared" ref="F71:L71" si="29">F13</f>
        <v>36100</v>
      </c>
      <c r="G71" s="40">
        <f t="shared" si="29"/>
        <v>36491.1</v>
      </c>
      <c r="H71" s="40">
        <f t="shared" si="29"/>
        <v>38487.800000000003</v>
      </c>
      <c r="I71" s="40">
        <f t="shared" si="29"/>
        <v>36819.199999999997</v>
      </c>
      <c r="J71" s="40">
        <f t="shared" si="29"/>
        <v>35389</v>
      </c>
      <c r="K71" s="40">
        <f t="shared" si="29"/>
        <v>35389</v>
      </c>
      <c r="L71" s="40">
        <f t="shared" si="29"/>
        <v>212334</v>
      </c>
    </row>
    <row r="72" spans="1:12" ht="15.75" x14ac:dyDescent="0.25">
      <c r="A72" s="90"/>
      <c r="B72" s="91"/>
      <c r="C72" s="108"/>
      <c r="D72" s="38" t="s">
        <v>11</v>
      </c>
      <c r="E72" s="44">
        <f t="shared" si="28"/>
        <v>0</v>
      </c>
      <c r="F72" s="21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</row>
    <row r="73" spans="1:12" ht="31.5" x14ac:dyDescent="0.25">
      <c r="A73" s="90"/>
      <c r="B73" s="91"/>
      <c r="C73" s="108"/>
      <c r="D73" s="38" t="s">
        <v>9</v>
      </c>
      <c r="E73" s="44">
        <f t="shared" si="28"/>
        <v>0</v>
      </c>
      <c r="F73" s="21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</row>
    <row r="74" spans="1:12" ht="15.75" x14ac:dyDescent="0.25">
      <c r="A74" s="90"/>
      <c r="B74" s="91"/>
      <c r="C74" s="108"/>
      <c r="D74" s="38" t="s">
        <v>16</v>
      </c>
      <c r="E74" s="44">
        <f t="shared" si="28"/>
        <v>0</v>
      </c>
      <c r="F74" s="21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</row>
    <row r="75" spans="1:12" ht="15.75" x14ac:dyDescent="0.25">
      <c r="A75" s="90"/>
      <c r="B75" s="91"/>
      <c r="C75" s="108"/>
      <c r="D75" s="38" t="s">
        <v>18</v>
      </c>
      <c r="E75" s="44">
        <f t="shared" si="28"/>
        <v>0</v>
      </c>
      <c r="F75" s="21">
        <f t="shared" ref="F75:L75" si="30">F31</f>
        <v>0</v>
      </c>
      <c r="G75" s="40">
        <f t="shared" si="30"/>
        <v>0</v>
      </c>
      <c r="H75" s="40">
        <f t="shared" si="30"/>
        <v>0</v>
      </c>
      <c r="I75" s="40">
        <f t="shared" si="30"/>
        <v>0</v>
      </c>
      <c r="J75" s="40">
        <f t="shared" si="30"/>
        <v>0</v>
      </c>
      <c r="K75" s="40">
        <f t="shared" si="30"/>
        <v>0</v>
      </c>
      <c r="L75" s="40">
        <f t="shared" si="30"/>
        <v>0</v>
      </c>
    </row>
    <row r="76" spans="1:12" ht="35.25" customHeight="1" x14ac:dyDescent="0.25">
      <c r="A76" s="90" t="s">
        <v>68</v>
      </c>
      <c r="B76" s="91"/>
      <c r="C76" s="108" t="s">
        <v>7</v>
      </c>
      <c r="D76" s="37" t="s">
        <v>5</v>
      </c>
      <c r="E76" s="43">
        <f>SUM(E77+E78+E79+E80+E82)</f>
        <v>178856.98093999998</v>
      </c>
      <c r="F76" s="24">
        <f>F77+F78+F79+F80+F82</f>
        <v>10126.116000000002</v>
      </c>
      <c r="G76" s="43">
        <f t="shared" ref="G76:L76" si="31">G77+G78+G79+G80+G82</f>
        <v>21977.873520000001</v>
      </c>
      <c r="H76" s="43">
        <f t="shared" si="31"/>
        <v>19439.291420000001</v>
      </c>
      <c r="I76" s="43">
        <f t="shared" si="31"/>
        <v>12552.1</v>
      </c>
      <c r="J76" s="43">
        <f t="shared" si="31"/>
        <v>14345.2</v>
      </c>
      <c r="K76" s="43">
        <f t="shared" si="31"/>
        <v>14345.2</v>
      </c>
      <c r="L76" s="43">
        <f t="shared" si="31"/>
        <v>86071.200000000012</v>
      </c>
    </row>
    <row r="77" spans="1:12" ht="15.75" x14ac:dyDescent="0.25">
      <c r="A77" s="90"/>
      <c r="B77" s="91"/>
      <c r="C77" s="108"/>
      <c r="D77" s="38" t="s">
        <v>8</v>
      </c>
      <c r="E77" s="44">
        <f t="shared" ref="E77:E82" si="32">SUM(F77:L77)</f>
        <v>0</v>
      </c>
      <c r="F77" s="25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</row>
    <row r="78" spans="1:12" ht="15.75" x14ac:dyDescent="0.25">
      <c r="A78" s="90"/>
      <c r="B78" s="91"/>
      <c r="C78" s="108"/>
      <c r="D78" s="38" t="s">
        <v>17</v>
      </c>
      <c r="E78" s="44">
        <f t="shared" si="32"/>
        <v>174891.27799999999</v>
      </c>
      <c r="F78" s="25">
        <f t="shared" ref="F78:L79" si="33">F20</f>
        <v>10126.116000000002</v>
      </c>
      <c r="G78" s="44">
        <f t="shared" si="33"/>
        <v>19519.962</v>
      </c>
      <c r="H78" s="44">
        <f t="shared" si="33"/>
        <v>17931.5</v>
      </c>
      <c r="I78" s="44">
        <f t="shared" si="33"/>
        <v>12552.1</v>
      </c>
      <c r="J78" s="44">
        <f t="shared" si="33"/>
        <v>14345.2</v>
      </c>
      <c r="K78" s="44">
        <f t="shared" si="33"/>
        <v>14345.2</v>
      </c>
      <c r="L78" s="44">
        <f t="shared" si="33"/>
        <v>86071.200000000012</v>
      </c>
    </row>
    <row r="79" spans="1:12" ht="15.75" x14ac:dyDescent="0.25">
      <c r="A79" s="90"/>
      <c r="B79" s="91"/>
      <c r="C79" s="108"/>
      <c r="D79" s="38" t="s">
        <v>11</v>
      </c>
      <c r="E79" s="44">
        <f t="shared" si="32"/>
        <v>3965.7029399999997</v>
      </c>
      <c r="F79" s="25">
        <f t="shared" si="33"/>
        <v>0</v>
      </c>
      <c r="G79" s="44">
        <f t="shared" si="33"/>
        <v>2457.9115199999997</v>
      </c>
      <c r="H79" s="44">
        <f t="shared" si="33"/>
        <v>1507.79142</v>
      </c>
      <c r="I79" s="44">
        <f t="shared" si="33"/>
        <v>0</v>
      </c>
      <c r="J79" s="44">
        <f t="shared" si="33"/>
        <v>0</v>
      </c>
      <c r="K79" s="44">
        <f t="shared" si="33"/>
        <v>0</v>
      </c>
      <c r="L79" s="44">
        <f t="shared" si="33"/>
        <v>0</v>
      </c>
    </row>
    <row r="80" spans="1:12" ht="31.5" x14ac:dyDescent="0.25">
      <c r="A80" s="90"/>
      <c r="B80" s="91"/>
      <c r="C80" s="108"/>
      <c r="D80" s="38" t="s">
        <v>9</v>
      </c>
      <c r="E80" s="44">
        <f t="shared" si="32"/>
        <v>0</v>
      </c>
      <c r="F80" s="25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</row>
    <row r="81" spans="1:12" ht="15.75" x14ac:dyDescent="0.25">
      <c r="A81" s="90"/>
      <c r="B81" s="91"/>
      <c r="C81" s="108"/>
      <c r="D81" s="38" t="s">
        <v>16</v>
      </c>
      <c r="E81" s="44">
        <f t="shared" si="32"/>
        <v>0</v>
      </c>
      <c r="F81" s="25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</row>
    <row r="82" spans="1:12" ht="15.75" x14ac:dyDescent="0.25">
      <c r="A82" s="90"/>
      <c r="B82" s="91"/>
      <c r="C82" s="108"/>
      <c r="D82" s="38" t="s">
        <v>18</v>
      </c>
      <c r="E82" s="44">
        <f t="shared" si="32"/>
        <v>0</v>
      </c>
      <c r="F82" s="25">
        <f t="shared" ref="F82:L82" si="34">F24</f>
        <v>0</v>
      </c>
      <c r="G82" s="44">
        <f t="shared" si="34"/>
        <v>0</v>
      </c>
      <c r="H82" s="44">
        <f t="shared" si="34"/>
        <v>0</v>
      </c>
      <c r="I82" s="44">
        <f t="shared" si="34"/>
        <v>0</v>
      </c>
      <c r="J82" s="44">
        <f t="shared" si="34"/>
        <v>0</v>
      </c>
      <c r="K82" s="44">
        <f t="shared" si="34"/>
        <v>0</v>
      </c>
      <c r="L82" s="44">
        <f t="shared" si="34"/>
        <v>0</v>
      </c>
    </row>
    <row r="83" spans="1:12" ht="15.75" customHeight="1" x14ac:dyDescent="0.25">
      <c r="A83" s="90" t="s">
        <v>69</v>
      </c>
      <c r="B83" s="91"/>
      <c r="C83" s="78"/>
      <c r="D83" s="37" t="s">
        <v>5</v>
      </c>
      <c r="E83" s="43">
        <f>SUM(E84+E85+E86+E87+E89)</f>
        <v>328966.2</v>
      </c>
      <c r="F83" s="26">
        <f t="shared" ref="F83:L83" si="35">F84+F85+F86+F87+F89</f>
        <v>27721.4</v>
      </c>
      <c r="G83" s="45">
        <f t="shared" si="35"/>
        <v>28983.4</v>
      </c>
      <c r="H83" s="45">
        <f t="shared" si="35"/>
        <v>28156.2</v>
      </c>
      <c r="I83" s="45">
        <f t="shared" si="35"/>
        <v>27122.800000000003</v>
      </c>
      <c r="J83" s="45">
        <f t="shared" si="35"/>
        <v>27122.800000000003</v>
      </c>
      <c r="K83" s="45">
        <f t="shared" si="35"/>
        <v>27122.800000000003</v>
      </c>
      <c r="L83" s="45">
        <f t="shared" si="35"/>
        <v>162736.79999999999</v>
      </c>
    </row>
    <row r="84" spans="1:12" ht="15.75" x14ac:dyDescent="0.25">
      <c r="A84" s="90"/>
      <c r="B84" s="91"/>
      <c r="C84" s="79"/>
      <c r="D84" s="50" t="s">
        <v>8</v>
      </c>
      <c r="E84" s="44">
        <f t="shared" ref="E84:E89" si="36">SUM(F84:L84)</f>
        <v>0</v>
      </c>
      <c r="F84" s="21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</row>
    <row r="85" spans="1:12" ht="15.75" x14ac:dyDescent="0.25">
      <c r="A85" s="90"/>
      <c r="B85" s="91"/>
      <c r="C85" s="79"/>
      <c r="D85" s="50" t="s">
        <v>17</v>
      </c>
      <c r="E85" s="44">
        <f t="shared" si="36"/>
        <v>328966.2</v>
      </c>
      <c r="F85" s="21">
        <f>F27+F34</f>
        <v>27721.4</v>
      </c>
      <c r="G85" s="40">
        <f>G27+G34</f>
        <v>28983.4</v>
      </c>
      <c r="H85" s="40">
        <f t="shared" ref="H85:L85" si="37">H27+H34</f>
        <v>28156.2</v>
      </c>
      <c r="I85" s="40">
        <f t="shared" si="37"/>
        <v>27122.800000000003</v>
      </c>
      <c r="J85" s="40">
        <f t="shared" si="37"/>
        <v>27122.800000000003</v>
      </c>
      <c r="K85" s="40">
        <f t="shared" si="37"/>
        <v>27122.800000000003</v>
      </c>
      <c r="L85" s="40">
        <f t="shared" si="37"/>
        <v>162736.79999999999</v>
      </c>
    </row>
    <row r="86" spans="1:12" ht="15.75" x14ac:dyDescent="0.25">
      <c r="A86" s="90"/>
      <c r="B86" s="91"/>
      <c r="C86" s="79"/>
      <c r="D86" s="50" t="s">
        <v>11</v>
      </c>
      <c r="E86" s="44">
        <f t="shared" si="36"/>
        <v>0</v>
      </c>
      <c r="F86" s="21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</row>
    <row r="87" spans="1:12" ht="31.5" x14ac:dyDescent="0.25">
      <c r="A87" s="90"/>
      <c r="B87" s="91"/>
      <c r="C87" s="79"/>
      <c r="D87" s="50" t="s">
        <v>9</v>
      </c>
      <c r="E87" s="44">
        <f t="shared" si="36"/>
        <v>0</v>
      </c>
      <c r="F87" s="21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</row>
    <row r="88" spans="1:12" ht="15.75" x14ac:dyDescent="0.25">
      <c r="A88" s="90"/>
      <c r="B88" s="91"/>
      <c r="C88" s="79"/>
      <c r="D88" s="50" t="s">
        <v>16</v>
      </c>
      <c r="E88" s="44">
        <f t="shared" si="36"/>
        <v>0</v>
      </c>
      <c r="F88" s="21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</row>
    <row r="89" spans="1:12" ht="15.75" x14ac:dyDescent="0.25">
      <c r="A89" s="90"/>
      <c r="B89" s="91"/>
      <c r="C89" s="80"/>
      <c r="D89" s="50" t="s">
        <v>18</v>
      </c>
      <c r="E89" s="44">
        <f t="shared" si="36"/>
        <v>0</v>
      </c>
      <c r="F89" s="21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</row>
    <row r="90" spans="1:12" ht="15.75" customHeight="1" x14ac:dyDescent="0.25">
      <c r="A90" s="90" t="s">
        <v>72</v>
      </c>
      <c r="B90" s="91"/>
      <c r="C90" s="78"/>
      <c r="D90" s="37" t="s">
        <v>5</v>
      </c>
      <c r="E90" s="43">
        <f>SUM(E91+E92+E93+E94+E96)</f>
        <v>4800</v>
      </c>
      <c r="F90" s="26">
        <f t="shared" ref="F90:L90" si="38">F91+F92+F93+F94+F96</f>
        <v>180</v>
      </c>
      <c r="G90" s="45">
        <f t="shared" si="38"/>
        <v>420</v>
      </c>
      <c r="H90" s="45">
        <f t="shared" si="38"/>
        <v>420</v>
      </c>
      <c r="I90" s="45">
        <f t="shared" si="38"/>
        <v>420</v>
      </c>
      <c r="J90" s="45">
        <f t="shared" si="38"/>
        <v>420</v>
      </c>
      <c r="K90" s="45">
        <f t="shared" si="38"/>
        <v>420</v>
      </c>
      <c r="L90" s="45">
        <f t="shared" si="38"/>
        <v>2520</v>
      </c>
    </row>
    <row r="91" spans="1:12" ht="15.75" x14ac:dyDescent="0.25">
      <c r="A91" s="90"/>
      <c r="B91" s="91"/>
      <c r="C91" s="79"/>
      <c r="D91" s="50" t="s">
        <v>8</v>
      </c>
      <c r="E91" s="44">
        <f t="shared" ref="E91:E92" si="39">SUM(F91:L91)</f>
        <v>0</v>
      </c>
      <c r="F91" s="21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</row>
    <row r="92" spans="1:12" ht="15.75" x14ac:dyDescent="0.25">
      <c r="A92" s="90"/>
      <c r="B92" s="91"/>
      <c r="C92" s="79"/>
      <c r="D92" s="50" t="s">
        <v>17</v>
      </c>
      <c r="E92" s="44">
        <f t="shared" si="39"/>
        <v>0</v>
      </c>
      <c r="F92" s="21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</row>
    <row r="93" spans="1:12" ht="15.75" x14ac:dyDescent="0.25">
      <c r="A93" s="90"/>
      <c r="B93" s="91"/>
      <c r="C93" s="79"/>
      <c r="D93" s="50" t="s">
        <v>11</v>
      </c>
      <c r="E93" s="44">
        <f t="shared" ref="E93:E96" si="40">SUM(F93:L93)</f>
        <v>4800</v>
      </c>
      <c r="F93" s="21">
        <f>F42</f>
        <v>180</v>
      </c>
      <c r="G93" s="40">
        <f t="shared" ref="G93:L93" si="41">G42</f>
        <v>420</v>
      </c>
      <c r="H93" s="40">
        <f t="shared" si="41"/>
        <v>420</v>
      </c>
      <c r="I93" s="40">
        <f t="shared" si="41"/>
        <v>420</v>
      </c>
      <c r="J93" s="40">
        <f t="shared" si="41"/>
        <v>420</v>
      </c>
      <c r="K93" s="40">
        <f t="shared" si="41"/>
        <v>420</v>
      </c>
      <c r="L93" s="40">
        <f t="shared" si="41"/>
        <v>2520</v>
      </c>
    </row>
    <row r="94" spans="1:12" ht="31.5" x14ac:dyDescent="0.25">
      <c r="A94" s="90"/>
      <c r="B94" s="91"/>
      <c r="C94" s="79"/>
      <c r="D94" s="50" t="s">
        <v>9</v>
      </c>
      <c r="E94" s="44">
        <f t="shared" si="40"/>
        <v>0</v>
      </c>
      <c r="F94" s="21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</row>
    <row r="95" spans="1:12" ht="15.75" x14ac:dyDescent="0.25">
      <c r="A95" s="90"/>
      <c r="B95" s="91"/>
      <c r="C95" s="79"/>
      <c r="D95" s="50" t="s">
        <v>16</v>
      </c>
      <c r="E95" s="44">
        <f t="shared" si="40"/>
        <v>0</v>
      </c>
      <c r="F95" s="21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</row>
    <row r="96" spans="1:12" ht="15.75" x14ac:dyDescent="0.25">
      <c r="A96" s="90"/>
      <c r="B96" s="91"/>
      <c r="C96" s="80"/>
      <c r="D96" s="50" t="s">
        <v>18</v>
      </c>
      <c r="E96" s="44">
        <f t="shared" si="40"/>
        <v>0</v>
      </c>
      <c r="F96" s="21">
        <f>F45</f>
        <v>0</v>
      </c>
      <c r="G96" s="40">
        <f t="shared" ref="G96:L96" si="42">G45</f>
        <v>0</v>
      </c>
      <c r="H96" s="40">
        <f t="shared" si="42"/>
        <v>0</v>
      </c>
      <c r="I96" s="40">
        <f t="shared" si="42"/>
        <v>0</v>
      </c>
      <c r="J96" s="40">
        <f t="shared" si="42"/>
        <v>0</v>
      </c>
      <c r="K96" s="40">
        <f t="shared" si="42"/>
        <v>0</v>
      </c>
      <c r="L96" s="40">
        <f t="shared" si="42"/>
        <v>0</v>
      </c>
    </row>
    <row r="97" spans="1:12" ht="15.75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1:12" ht="15.75" x14ac:dyDescent="0.25">
      <c r="A98" s="106" t="s">
        <v>56</v>
      </c>
      <c r="B98" s="106"/>
      <c r="C98" s="106"/>
      <c r="D98" s="106"/>
      <c r="E98" s="27"/>
      <c r="F98" s="27"/>
      <c r="G98" s="27"/>
      <c r="H98" s="27"/>
      <c r="I98" s="27"/>
      <c r="J98" s="27"/>
      <c r="K98" s="27"/>
      <c r="L98" s="27"/>
    </row>
  </sheetData>
  <mergeCells count="40">
    <mergeCell ref="A98:D98"/>
    <mergeCell ref="A68:B68"/>
    <mergeCell ref="A69:B75"/>
    <mergeCell ref="C69:C75"/>
    <mergeCell ref="A76:B82"/>
    <mergeCell ref="C76:C82"/>
    <mergeCell ref="A83:B89"/>
    <mergeCell ref="C83:C89"/>
    <mergeCell ref="A46:B52"/>
    <mergeCell ref="C46:C52"/>
    <mergeCell ref="B25:B31"/>
    <mergeCell ref="A90:B96"/>
    <mergeCell ref="C90:C96"/>
    <mergeCell ref="A61:B67"/>
    <mergeCell ref="C61:C67"/>
    <mergeCell ref="A32:A38"/>
    <mergeCell ref="B32:B38"/>
    <mergeCell ref="C32:C38"/>
    <mergeCell ref="A53:B53"/>
    <mergeCell ref="A54:B60"/>
    <mergeCell ref="C54:C60"/>
    <mergeCell ref="C25:C31"/>
    <mergeCell ref="A25:A31"/>
    <mergeCell ref="A39:A45"/>
    <mergeCell ref="A3:L3"/>
    <mergeCell ref="A5:A8"/>
    <mergeCell ref="B5:B8"/>
    <mergeCell ref="C5:C8"/>
    <mergeCell ref="D5:D8"/>
    <mergeCell ref="E5:L5"/>
    <mergeCell ref="E6:L6"/>
    <mergeCell ref="E7:E8"/>
    <mergeCell ref="F7:L7"/>
    <mergeCell ref="B39:B45"/>
    <mergeCell ref="C39:C45"/>
    <mergeCell ref="A10:L10"/>
    <mergeCell ref="A11:A24"/>
    <mergeCell ref="B11:B24"/>
    <mergeCell ref="C11:C17"/>
    <mergeCell ref="C18:C24"/>
  </mergeCells>
  <pageMargins left="0.70866141732283472" right="0" top="0.74803149606299213" bottom="0.19685039370078741" header="0.31496062992125984" footer="0"/>
  <pageSetup paperSize="9" scale="50" fitToHeight="2" orientation="landscape" r:id="rId1"/>
  <rowBreaks count="1" manualBreakCount="1">
    <brk id="5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F19"/>
  <sheetViews>
    <sheetView tabSelected="1" view="pageBreakPreview" zoomScale="60" zoomScaleNormal="60" workbookViewId="0">
      <selection activeCell="A19" sqref="A19:E19"/>
    </sheetView>
  </sheetViews>
  <sheetFormatPr defaultRowHeight="15.75" x14ac:dyDescent="0.25"/>
  <cols>
    <col min="1" max="1" width="7" style="12" customWidth="1"/>
    <col min="2" max="2" width="29.28515625" style="12" customWidth="1"/>
    <col min="3" max="3" width="64.7109375" style="12" customWidth="1"/>
    <col min="4" max="4" width="63.7109375" style="12" customWidth="1"/>
    <col min="5" max="5" width="114.7109375" style="12" customWidth="1"/>
    <col min="6" max="16384" width="9.140625" style="12"/>
  </cols>
  <sheetData>
    <row r="1" spans="1:6" ht="19.5" x14ac:dyDescent="0.25">
      <c r="E1" s="56" t="s">
        <v>45</v>
      </c>
    </row>
    <row r="2" spans="1:6" x14ac:dyDescent="0.25">
      <c r="A2" s="13"/>
    </row>
    <row r="3" spans="1:6" ht="19.5" x14ac:dyDescent="0.25">
      <c r="A3" s="109" t="s">
        <v>36</v>
      </c>
      <c r="B3" s="109"/>
      <c r="C3" s="109"/>
      <c r="D3" s="109"/>
      <c r="E3" s="109"/>
    </row>
    <row r="4" spans="1:6" x14ac:dyDescent="0.25">
      <c r="A4" s="14"/>
    </row>
    <row r="5" spans="1:6" x14ac:dyDescent="0.25">
      <c r="A5" s="65" t="s">
        <v>37</v>
      </c>
      <c r="B5" s="65" t="s">
        <v>38</v>
      </c>
      <c r="C5" s="65"/>
      <c r="D5" s="65"/>
      <c r="E5" s="65" t="s">
        <v>60</v>
      </c>
    </row>
    <row r="6" spans="1:6" x14ac:dyDescent="0.25">
      <c r="A6" s="65"/>
      <c r="B6" s="65"/>
      <c r="C6" s="65"/>
      <c r="D6" s="65"/>
      <c r="E6" s="65"/>
    </row>
    <row r="7" spans="1:6" ht="34.5" x14ac:dyDescent="0.25">
      <c r="A7" s="65"/>
      <c r="B7" s="4" t="s">
        <v>39</v>
      </c>
      <c r="C7" s="4" t="s">
        <v>40</v>
      </c>
      <c r="D7" s="4" t="s">
        <v>61</v>
      </c>
      <c r="E7" s="65"/>
    </row>
    <row r="8" spans="1:6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</row>
    <row r="9" spans="1:6" x14ac:dyDescent="0.25">
      <c r="A9" s="110" t="s">
        <v>49</v>
      </c>
      <c r="B9" s="110"/>
      <c r="C9" s="110"/>
      <c r="D9" s="110"/>
      <c r="E9" s="111"/>
    </row>
    <row r="10" spans="1:6" ht="36.75" customHeight="1" x14ac:dyDescent="0.25">
      <c r="A10" s="112" t="s">
        <v>79</v>
      </c>
      <c r="B10" s="112"/>
      <c r="C10" s="112"/>
      <c r="D10" s="112"/>
      <c r="E10" s="113"/>
    </row>
    <row r="11" spans="1:6" ht="330" customHeight="1" x14ac:dyDescent="0.25">
      <c r="A11" s="15" t="s">
        <v>32</v>
      </c>
      <c r="B11" s="16" t="s">
        <v>48</v>
      </c>
      <c r="C11" s="17" t="s">
        <v>87</v>
      </c>
      <c r="D11" s="16" t="s">
        <v>91</v>
      </c>
      <c r="E11" s="18" t="s">
        <v>89</v>
      </c>
      <c r="F11" s="19"/>
    </row>
    <row r="12" spans="1:6" ht="262.5" customHeight="1" x14ac:dyDescent="0.25">
      <c r="A12" s="15" t="s">
        <v>33</v>
      </c>
      <c r="B12" s="16" t="s">
        <v>51</v>
      </c>
      <c r="C12" s="17" t="s">
        <v>88</v>
      </c>
      <c r="D12" s="16" t="s">
        <v>81</v>
      </c>
      <c r="E12" s="18" t="s">
        <v>84</v>
      </c>
      <c r="F12" s="19"/>
    </row>
    <row r="13" spans="1:6" ht="183" customHeight="1" x14ac:dyDescent="0.25">
      <c r="A13" s="4" t="s">
        <v>34</v>
      </c>
      <c r="B13" s="18" t="s">
        <v>52</v>
      </c>
      <c r="C13" s="18" t="s">
        <v>86</v>
      </c>
      <c r="D13" s="18" t="s">
        <v>90</v>
      </c>
      <c r="E13" s="17" t="s">
        <v>85</v>
      </c>
    </row>
    <row r="14" spans="1:6" ht="219" customHeight="1" x14ac:dyDescent="0.25">
      <c r="A14" s="4" t="s">
        <v>50</v>
      </c>
      <c r="B14" s="18" t="s">
        <v>77</v>
      </c>
      <c r="C14" s="18" t="s">
        <v>73</v>
      </c>
      <c r="D14" s="28" t="s">
        <v>80</v>
      </c>
      <c r="E14" s="17" t="s">
        <v>74</v>
      </c>
    </row>
    <row r="15" spans="1:6" ht="18.75" customHeight="1" x14ac:dyDescent="0.25">
      <c r="A15" s="20"/>
    </row>
    <row r="16" spans="1:6" x14ac:dyDescent="0.25">
      <c r="A16" s="60" t="s">
        <v>41</v>
      </c>
      <c r="B16" s="60"/>
      <c r="C16" s="60"/>
      <c r="D16" s="60"/>
      <c r="E16" s="60"/>
    </row>
    <row r="17" spans="1:5" x14ac:dyDescent="0.25">
      <c r="A17" s="60" t="s">
        <v>42</v>
      </c>
      <c r="B17" s="60"/>
      <c r="C17" s="60"/>
      <c r="D17" s="60"/>
      <c r="E17" s="60"/>
    </row>
    <row r="18" spans="1:5" x14ac:dyDescent="0.25">
      <c r="A18" s="60" t="s">
        <v>43</v>
      </c>
      <c r="B18" s="60"/>
      <c r="C18" s="60"/>
      <c r="D18" s="60"/>
      <c r="E18" s="60"/>
    </row>
    <row r="19" spans="1:5" x14ac:dyDescent="0.25">
      <c r="A19" s="60" t="s">
        <v>44</v>
      </c>
      <c r="B19" s="60"/>
      <c r="C19" s="60"/>
      <c r="D19" s="60"/>
      <c r="E19" s="60"/>
    </row>
  </sheetData>
  <mergeCells count="10">
    <mergeCell ref="A16:E16"/>
    <mergeCell ref="A17:E17"/>
    <mergeCell ref="A18:E18"/>
    <mergeCell ref="A19:E19"/>
    <mergeCell ref="A10:E10"/>
    <mergeCell ref="A3:E3"/>
    <mergeCell ref="A5:A7"/>
    <mergeCell ref="B5:D6"/>
    <mergeCell ref="E5:E7"/>
    <mergeCell ref="A9:E9"/>
  </mergeCells>
  <pageMargins left="0.70866141732283472" right="0" top="0.35433070866141736" bottom="0" header="0" footer="0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таблица 1</vt:lpstr>
      <vt:lpstr>таблица 2</vt:lpstr>
      <vt:lpstr>таблица 6</vt:lpstr>
      <vt:lpstr>'таблица 2'!Заголовки_для_печати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2021-03-22T11:30:13Z</dcterms:modified>
</cp:coreProperties>
</file>