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145" windowWidth="14805" windowHeight="5970"/>
  </bookViews>
  <sheets>
    <sheet name="Лист2" sheetId="2" r:id="rId1"/>
    <sheet name="Лист3" sheetId="3" r:id="rId2"/>
  </sheets>
  <calcPr calcId="145621" iterate="1"/>
</workbook>
</file>

<file path=xl/calcChain.xml><?xml version="1.0" encoding="utf-8"?>
<calcChain xmlns="http://schemas.openxmlformats.org/spreadsheetml/2006/main">
  <c r="K188" i="2" l="1"/>
  <c r="K139" i="2" l="1"/>
  <c r="J139" i="2" l="1"/>
  <c r="J111" i="2"/>
  <c r="L114" i="2" l="1"/>
  <c r="K114" i="2"/>
  <c r="J184" i="2" l="1"/>
  <c r="J149" i="2"/>
  <c r="J121" i="2"/>
  <c r="K121" i="2"/>
  <c r="J114" i="2"/>
  <c r="J51" i="2"/>
  <c r="J44" i="2"/>
  <c r="J37" i="2"/>
  <c r="H51" i="2" l="1"/>
  <c r="H44" i="2"/>
  <c r="H37" i="2"/>
  <c r="J270" i="2" l="1"/>
  <c r="K270" i="2"/>
  <c r="L270" i="2"/>
  <c r="M270" i="2"/>
  <c r="N270" i="2"/>
  <c r="O270" i="2"/>
  <c r="J271" i="2"/>
  <c r="K271" i="2"/>
  <c r="L271" i="2"/>
  <c r="M271" i="2"/>
  <c r="N271" i="2"/>
  <c r="O271" i="2"/>
  <c r="J272" i="2"/>
  <c r="K272" i="2"/>
  <c r="L272" i="2"/>
  <c r="M272" i="2"/>
  <c r="N272" i="2"/>
  <c r="O272" i="2"/>
  <c r="J273" i="2"/>
  <c r="K273" i="2"/>
  <c r="L273" i="2"/>
  <c r="M273" i="2"/>
  <c r="N273" i="2"/>
  <c r="O273" i="2"/>
  <c r="J274" i="2"/>
  <c r="K274" i="2"/>
  <c r="L274" i="2"/>
  <c r="M274" i="2"/>
  <c r="N274" i="2"/>
  <c r="O274" i="2"/>
  <c r="J275" i="2"/>
  <c r="K275" i="2"/>
  <c r="L275" i="2"/>
  <c r="M275" i="2"/>
  <c r="N275" i="2"/>
  <c r="O275" i="2"/>
  <c r="I271" i="2"/>
  <c r="I272" i="2"/>
  <c r="I273" i="2"/>
  <c r="I274" i="2"/>
  <c r="I275" i="2"/>
  <c r="I270" i="2"/>
  <c r="I66" i="2"/>
  <c r="J66" i="2"/>
  <c r="K66" i="2"/>
  <c r="L66" i="2"/>
  <c r="M66" i="2"/>
  <c r="N66" i="2"/>
  <c r="O66" i="2"/>
  <c r="H67" i="2"/>
  <c r="H68" i="2"/>
  <c r="H69" i="2"/>
  <c r="H70" i="2"/>
  <c r="H71" i="2"/>
  <c r="H72" i="2"/>
  <c r="H66" i="2" l="1"/>
  <c r="J153" i="2" l="1"/>
  <c r="K142" i="2" l="1"/>
  <c r="J146" i="2"/>
  <c r="J27" i="2"/>
  <c r="I188" i="2" l="1"/>
  <c r="I202" i="2" l="1"/>
  <c r="H272" i="2" s="1"/>
  <c r="I16" i="2"/>
  <c r="H16" i="2" l="1"/>
  <c r="J115" i="2"/>
  <c r="K115" i="2"/>
  <c r="L115" i="2"/>
  <c r="M115" i="2"/>
  <c r="N115" i="2"/>
  <c r="O115" i="2"/>
  <c r="I115" i="2"/>
  <c r="H116" i="2"/>
  <c r="H117" i="2"/>
  <c r="H118" i="2"/>
  <c r="H119" i="2"/>
  <c r="H120" i="2"/>
  <c r="H121" i="2"/>
  <c r="H115" i="2" l="1"/>
  <c r="H153" i="2" l="1"/>
  <c r="H156" i="2"/>
  <c r="I108" i="2" l="1"/>
  <c r="J108" i="2"/>
  <c r="K108" i="2"/>
  <c r="L108" i="2"/>
  <c r="M108" i="2"/>
  <c r="N108" i="2"/>
  <c r="O108" i="2"/>
  <c r="H109" i="2"/>
  <c r="H110" i="2"/>
  <c r="H111" i="2"/>
  <c r="H112" i="2"/>
  <c r="H113" i="2"/>
  <c r="H114" i="2"/>
  <c r="I122" i="2"/>
  <c r="J122" i="2"/>
  <c r="K122" i="2"/>
  <c r="L122" i="2"/>
  <c r="M122" i="2"/>
  <c r="N122" i="2"/>
  <c r="O122" i="2"/>
  <c r="H123" i="2"/>
  <c r="H124" i="2"/>
  <c r="H125" i="2"/>
  <c r="H126" i="2"/>
  <c r="H127" i="2"/>
  <c r="H128" i="2"/>
  <c r="I129" i="2"/>
  <c r="J129" i="2"/>
  <c r="K129" i="2"/>
  <c r="L129" i="2"/>
  <c r="M129" i="2"/>
  <c r="N129" i="2"/>
  <c r="O129" i="2"/>
  <c r="H130" i="2"/>
  <c r="H131" i="2"/>
  <c r="H132" i="2"/>
  <c r="H133" i="2"/>
  <c r="H134" i="2"/>
  <c r="H135" i="2"/>
  <c r="I136" i="2"/>
  <c r="J136" i="2"/>
  <c r="K136" i="2"/>
  <c r="L136" i="2"/>
  <c r="M136" i="2"/>
  <c r="N136" i="2"/>
  <c r="O136" i="2"/>
  <c r="H137" i="2"/>
  <c r="H138" i="2"/>
  <c r="H139" i="2"/>
  <c r="H140" i="2"/>
  <c r="H141" i="2"/>
  <c r="H142" i="2"/>
  <c r="I143" i="2"/>
  <c r="J143" i="2"/>
  <c r="K143" i="2"/>
  <c r="L143" i="2"/>
  <c r="M143" i="2"/>
  <c r="N143" i="2"/>
  <c r="O143" i="2"/>
  <c r="H144" i="2"/>
  <c r="H145" i="2"/>
  <c r="H146" i="2"/>
  <c r="H147" i="2"/>
  <c r="H148" i="2"/>
  <c r="H149" i="2"/>
  <c r="I150" i="2"/>
  <c r="J150" i="2"/>
  <c r="K150" i="2"/>
  <c r="L150" i="2"/>
  <c r="M150" i="2"/>
  <c r="N150" i="2"/>
  <c r="O150" i="2"/>
  <c r="H151" i="2"/>
  <c r="H152" i="2"/>
  <c r="H154" i="2"/>
  <c r="H155" i="2"/>
  <c r="I157" i="2"/>
  <c r="J157" i="2"/>
  <c r="K157" i="2"/>
  <c r="L157" i="2"/>
  <c r="M157" i="2"/>
  <c r="N157" i="2"/>
  <c r="O157" i="2"/>
  <c r="H158" i="2"/>
  <c r="H159" i="2"/>
  <c r="H160" i="2"/>
  <c r="H161" i="2"/>
  <c r="H162" i="2"/>
  <c r="H163" i="2"/>
  <c r="I164" i="2"/>
  <c r="J164" i="2"/>
  <c r="K164" i="2"/>
  <c r="L164" i="2"/>
  <c r="M164" i="2"/>
  <c r="N164" i="2"/>
  <c r="O164" i="2"/>
  <c r="H165" i="2"/>
  <c r="H166" i="2"/>
  <c r="H167" i="2"/>
  <c r="H168" i="2"/>
  <c r="H169" i="2"/>
  <c r="H170" i="2"/>
  <c r="I171" i="2"/>
  <c r="J171" i="2"/>
  <c r="K171" i="2"/>
  <c r="L171" i="2"/>
  <c r="M171" i="2"/>
  <c r="N171" i="2"/>
  <c r="O171" i="2"/>
  <c r="H172" i="2"/>
  <c r="H173" i="2"/>
  <c r="H174" i="2"/>
  <c r="H175" i="2"/>
  <c r="H176" i="2"/>
  <c r="H177" i="2"/>
  <c r="I178" i="2"/>
  <c r="J178" i="2"/>
  <c r="K178" i="2"/>
  <c r="L178" i="2"/>
  <c r="M178" i="2"/>
  <c r="N178" i="2"/>
  <c r="O178" i="2"/>
  <c r="H179" i="2"/>
  <c r="H180" i="2"/>
  <c r="H181" i="2"/>
  <c r="H182" i="2"/>
  <c r="H183" i="2"/>
  <c r="H184" i="2"/>
  <c r="I185" i="2"/>
  <c r="J185" i="2"/>
  <c r="K185" i="2"/>
  <c r="L185" i="2"/>
  <c r="M185" i="2"/>
  <c r="N185" i="2"/>
  <c r="O185" i="2"/>
  <c r="H186" i="2"/>
  <c r="H187" i="2"/>
  <c r="H188" i="2"/>
  <c r="H189" i="2"/>
  <c r="H190" i="2"/>
  <c r="H191" i="2"/>
  <c r="I192" i="2"/>
  <c r="J192" i="2"/>
  <c r="K192" i="2"/>
  <c r="L192" i="2"/>
  <c r="M192" i="2"/>
  <c r="N192" i="2"/>
  <c r="O192" i="2"/>
  <c r="H193" i="2"/>
  <c r="H194" i="2"/>
  <c r="H195" i="2"/>
  <c r="H196" i="2"/>
  <c r="H197" i="2"/>
  <c r="H198" i="2"/>
  <c r="I199" i="2"/>
  <c r="J199" i="2"/>
  <c r="K199" i="2"/>
  <c r="L199" i="2"/>
  <c r="M199" i="2"/>
  <c r="N199" i="2"/>
  <c r="O199" i="2"/>
  <c r="H200" i="2"/>
  <c r="H201" i="2"/>
  <c r="H202" i="2"/>
  <c r="H203" i="2"/>
  <c r="H204" i="2"/>
  <c r="H205" i="2"/>
  <c r="I206" i="2"/>
  <c r="J206" i="2"/>
  <c r="K206" i="2"/>
  <c r="L206" i="2"/>
  <c r="M206" i="2"/>
  <c r="N206" i="2"/>
  <c r="O206" i="2"/>
  <c r="H207" i="2"/>
  <c r="H208" i="2"/>
  <c r="H209" i="2"/>
  <c r="H210" i="2"/>
  <c r="H211" i="2"/>
  <c r="H212" i="2"/>
  <c r="I213" i="2"/>
  <c r="J213" i="2"/>
  <c r="K213" i="2"/>
  <c r="L213" i="2"/>
  <c r="M213" i="2"/>
  <c r="N213" i="2"/>
  <c r="O213" i="2"/>
  <c r="H214" i="2"/>
  <c r="H215" i="2"/>
  <c r="H216" i="2"/>
  <c r="H217" i="2"/>
  <c r="H218" i="2"/>
  <c r="H219" i="2"/>
  <c r="I220" i="2"/>
  <c r="J220" i="2"/>
  <c r="K220" i="2"/>
  <c r="L220" i="2"/>
  <c r="M220" i="2"/>
  <c r="N220" i="2"/>
  <c r="O220" i="2"/>
  <c r="H221" i="2"/>
  <c r="H222" i="2"/>
  <c r="H223" i="2"/>
  <c r="H224" i="2"/>
  <c r="H225" i="2"/>
  <c r="H226" i="2"/>
  <c r="I227" i="2"/>
  <c r="J227" i="2"/>
  <c r="K227" i="2"/>
  <c r="L227" i="2"/>
  <c r="M227" i="2"/>
  <c r="N227" i="2"/>
  <c r="O227" i="2"/>
  <c r="H228" i="2"/>
  <c r="H229" i="2"/>
  <c r="H230" i="2"/>
  <c r="H231" i="2"/>
  <c r="H232" i="2"/>
  <c r="H233" i="2"/>
  <c r="I234" i="2"/>
  <c r="J234" i="2"/>
  <c r="K234" i="2"/>
  <c r="L234" i="2"/>
  <c r="M234" i="2"/>
  <c r="N234" i="2"/>
  <c r="O234" i="2"/>
  <c r="H235" i="2"/>
  <c r="H236" i="2"/>
  <c r="H237" i="2"/>
  <c r="H238" i="2"/>
  <c r="H239" i="2"/>
  <c r="H240" i="2"/>
  <c r="I241" i="2"/>
  <c r="J241" i="2"/>
  <c r="K241" i="2"/>
  <c r="L241" i="2"/>
  <c r="M241" i="2"/>
  <c r="N241" i="2"/>
  <c r="O241" i="2"/>
  <c r="H242" i="2"/>
  <c r="H243" i="2"/>
  <c r="H244" i="2"/>
  <c r="H245" i="2"/>
  <c r="H246" i="2"/>
  <c r="H247" i="2"/>
  <c r="I248" i="2"/>
  <c r="J248" i="2"/>
  <c r="K248" i="2"/>
  <c r="L248" i="2"/>
  <c r="M248" i="2"/>
  <c r="N248" i="2"/>
  <c r="O248" i="2"/>
  <c r="H249" i="2"/>
  <c r="H250" i="2"/>
  <c r="H251" i="2"/>
  <c r="H252" i="2"/>
  <c r="H253" i="2"/>
  <c r="H254" i="2"/>
  <c r="I255" i="2"/>
  <c r="J255" i="2"/>
  <c r="K255" i="2"/>
  <c r="L255" i="2"/>
  <c r="M255" i="2"/>
  <c r="N255" i="2"/>
  <c r="O255" i="2"/>
  <c r="H256" i="2"/>
  <c r="H257" i="2"/>
  <c r="H258" i="2"/>
  <c r="H259" i="2"/>
  <c r="H260" i="2"/>
  <c r="H261" i="2"/>
  <c r="I262" i="2"/>
  <c r="J262" i="2"/>
  <c r="K262" i="2"/>
  <c r="L262" i="2"/>
  <c r="M262" i="2"/>
  <c r="N262" i="2"/>
  <c r="O262" i="2"/>
  <c r="H263" i="2"/>
  <c r="H264" i="2"/>
  <c r="H265" i="2"/>
  <c r="H266" i="2"/>
  <c r="H267" i="2"/>
  <c r="H268" i="2"/>
  <c r="H262" i="2" l="1"/>
  <c r="H255" i="2"/>
  <c r="H248" i="2"/>
  <c r="H241" i="2"/>
  <c r="H234" i="2"/>
  <c r="H227" i="2"/>
  <c r="H220" i="2"/>
  <c r="H213" i="2"/>
  <c r="H206" i="2"/>
  <c r="H199" i="2"/>
  <c r="H192" i="2"/>
  <c r="H185" i="2"/>
  <c r="H178" i="2"/>
  <c r="H171" i="2"/>
  <c r="H164" i="2"/>
  <c r="H157" i="2"/>
  <c r="H150" i="2"/>
  <c r="H143" i="2"/>
  <c r="H136" i="2"/>
  <c r="H129" i="2"/>
  <c r="H122" i="2"/>
  <c r="H108" i="2"/>
  <c r="I44" i="2"/>
  <c r="I101" i="2" l="1"/>
  <c r="J101" i="2"/>
  <c r="K101" i="2"/>
  <c r="L101" i="2"/>
  <c r="M101" i="2"/>
  <c r="N101" i="2"/>
  <c r="O101" i="2"/>
  <c r="H102" i="2"/>
  <c r="H103" i="2"/>
  <c r="H104" i="2"/>
  <c r="H105" i="2"/>
  <c r="H106" i="2"/>
  <c r="H107" i="2"/>
  <c r="I59" i="2"/>
  <c r="J59" i="2"/>
  <c r="K59" i="2"/>
  <c r="L59" i="2"/>
  <c r="M59" i="2"/>
  <c r="N59" i="2"/>
  <c r="O59" i="2"/>
  <c r="H60" i="2"/>
  <c r="H61" i="2"/>
  <c r="H62" i="2"/>
  <c r="H63" i="2"/>
  <c r="H64" i="2"/>
  <c r="H65" i="2"/>
  <c r="H270" i="2" l="1"/>
  <c r="H101" i="2"/>
  <c r="H59" i="2"/>
  <c r="I45" i="2"/>
  <c r="K45" i="2"/>
  <c r="L45" i="2"/>
  <c r="M45" i="2"/>
  <c r="N45" i="2"/>
  <c r="O45" i="2"/>
  <c r="H46" i="2"/>
  <c r="H47" i="2"/>
  <c r="H48" i="2"/>
  <c r="H49" i="2"/>
  <c r="H50" i="2"/>
  <c r="J45" i="2"/>
  <c r="H45" i="2" l="1"/>
  <c r="I269" i="2" l="1"/>
  <c r="H100" i="2"/>
  <c r="H93" i="2"/>
  <c r="H86" i="2"/>
  <c r="H79" i="2"/>
  <c r="H58" i="2"/>
  <c r="I94" i="2" l="1"/>
  <c r="J94" i="2"/>
  <c r="K94" i="2"/>
  <c r="L94" i="2"/>
  <c r="M94" i="2"/>
  <c r="N94" i="2"/>
  <c r="O94" i="2"/>
  <c r="H95" i="2"/>
  <c r="H96" i="2"/>
  <c r="H97" i="2"/>
  <c r="H98" i="2"/>
  <c r="H99" i="2"/>
  <c r="I87" i="2"/>
  <c r="J87" i="2"/>
  <c r="K87" i="2"/>
  <c r="L87" i="2"/>
  <c r="M87" i="2"/>
  <c r="N87" i="2"/>
  <c r="O87" i="2"/>
  <c r="H88" i="2"/>
  <c r="H89" i="2"/>
  <c r="H90" i="2"/>
  <c r="H91" i="2"/>
  <c r="H92" i="2"/>
  <c r="I80" i="2"/>
  <c r="J80" i="2"/>
  <c r="K80" i="2"/>
  <c r="L80" i="2"/>
  <c r="M80" i="2"/>
  <c r="N80" i="2"/>
  <c r="O80" i="2"/>
  <c r="H81" i="2"/>
  <c r="H82" i="2"/>
  <c r="H83" i="2"/>
  <c r="H84" i="2"/>
  <c r="H85" i="2"/>
  <c r="I73" i="2"/>
  <c r="J73" i="2"/>
  <c r="K73" i="2"/>
  <c r="L73" i="2"/>
  <c r="M73" i="2"/>
  <c r="N73" i="2"/>
  <c r="O73" i="2"/>
  <c r="H74" i="2"/>
  <c r="H75" i="2"/>
  <c r="H76" i="2"/>
  <c r="H77" i="2"/>
  <c r="H78" i="2"/>
  <c r="I52" i="2"/>
  <c r="J52" i="2"/>
  <c r="K52" i="2"/>
  <c r="L52" i="2"/>
  <c r="M52" i="2"/>
  <c r="N52" i="2"/>
  <c r="O52" i="2"/>
  <c r="H53" i="2"/>
  <c r="H54" i="2"/>
  <c r="H55" i="2"/>
  <c r="H56" i="2"/>
  <c r="H57" i="2"/>
  <c r="I38" i="2"/>
  <c r="J38" i="2"/>
  <c r="K38" i="2"/>
  <c r="L38" i="2"/>
  <c r="M38" i="2"/>
  <c r="N38" i="2"/>
  <c r="O38" i="2"/>
  <c r="H39" i="2"/>
  <c r="H40" i="2"/>
  <c r="H41" i="2"/>
  <c r="H42" i="2"/>
  <c r="H43" i="2"/>
  <c r="I31" i="2"/>
  <c r="J31" i="2"/>
  <c r="K31" i="2"/>
  <c r="L31" i="2"/>
  <c r="M31" i="2"/>
  <c r="N31" i="2"/>
  <c r="O31" i="2"/>
  <c r="H32" i="2"/>
  <c r="H33" i="2"/>
  <c r="H34" i="2"/>
  <c r="H35" i="2"/>
  <c r="H36" i="2"/>
  <c r="I24" i="2"/>
  <c r="J24" i="2"/>
  <c r="K24" i="2"/>
  <c r="L24" i="2"/>
  <c r="M24" i="2"/>
  <c r="N24" i="2"/>
  <c r="O24" i="2"/>
  <c r="H25" i="2"/>
  <c r="H26" i="2"/>
  <c r="H27" i="2"/>
  <c r="H28" i="2"/>
  <c r="H29" i="2"/>
  <c r="H30" i="2"/>
  <c r="J17" i="2"/>
  <c r="K17" i="2"/>
  <c r="L17" i="2"/>
  <c r="M17" i="2"/>
  <c r="N17" i="2"/>
  <c r="O17" i="2"/>
  <c r="H18" i="2"/>
  <c r="H19" i="2"/>
  <c r="H20" i="2"/>
  <c r="H21" i="2"/>
  <c r="H22" i="2"/>
  <c r="I17" i="2"/>
  <c r="J10" i="2"/>
  <c r="K10" i="2"/>
  <c r="L10" i="2"/>
  <c r="M10" i="2"/>
  <c r="N10" i="2"/>
  <c r="O10" i="2"/>
  <c r="H11" i="2"/>
  <c r="H12" i="2"/>
  <c r="H13" i="2"/>
  <c r="H14" i="2"/>
  <c r="H15" i="2"/>
  <c r="H271" i="2"/>
  <c r="H274" i="2"/>
  <c r="H273" i="2"/>
  <c r="O269" i="2"/>
  <c r="N269" i="2"/>
  <c r="M269" i="2"/>
  <c r="L269" i="2"/>
  <c r="K269" i="2"/>
  <c r="J269" i="2"/>
  <c r="I10" i="2" l="1"/>
  <c r="H24" i="2"/>
  <c r="H38" i="2"/>
  <c r="H73" i="2"/>
  <c r="H87" i="2"/>
  <c r="H31" i="2"/>
  <c r="H52" i="2"/>
  <c r="H80" i="2"/>
  <c r="H94" i="2"/>
  <c r="H23" i="2"/>
  <c r="H17" i="2" s="1"/>
  <c r="H10" i="2"/>
  <c r="H275" i="2" l="1"/>
  <c r="H269" i="2" s="1"/>
</calcChain>
</file>

<file path=xl/sharedStrings.xml><?xml version="1.0" encoding="utf-8"?>
<sst xmlns="http://schemas.openxmlformats.org/spreadsheetml/2006/main" count="458" uniqueCount="115">
  <si>
    <t>местный бюджет</t>
  </si>
  <si>
    <t>всего</t>
  </si>
  <si>
    <t>Единицы измерения мощности</t>
  </si>
  <si>
    <t>Показатель мощности</t>
  </si>
  <si>
    <t>Местонахождение</t>
  </si>
  <si>
    <t>Источник финансирования</t>
  </si>
  <si>
    <t>Таблица 3</t>
  </si>
  <si>
    <t xml:space="preserve">№ </t>
  </si>
  <si>
    <t>Сохранение благоприятной окружающей среды, улучшение экологической обстановки</t>
  </si>
  <si>
    <t>т/год</t>
  </si>
  <si>
    <t>сп.Салым Нефтеюганского района</t>
  </si>
  <si>
    <t>сп.Лемпино Нефтеюганского района</t>
  </si>
  <si>
    <t>гп.Пойковский Нефтеюганского района</t>
  </si>
  <si>
    <t>Реконструкция  КОС - 400 куб.м с увеличением до 800 куб.м (ПИР) в сп.Салым Нефтеюганского района</t>
  </si>
  <si>
    <t>Снижение негативного воздействия на окружающую среду</t>
  </si>
  <si>
    <t>Строительство стационарной инженерно-оборудованной площадки снеготаяния (с естественным таянием снега) в гп.Пойковский Нефтеюганского района</t>
  </si>
  <si>
    <t>Приобретение и монтаж установки заводской готовности модульного типа для очистки бытовых стоков, производительностью 200 м3/сут. в сп.Усть-Юган</t>
  </si>
  <si>
    <t>иные источники</t>
  </si>
  <si>
    <t>Приобретение и монтаж установки заводской готовности модульного типа для очистки бытовых стоков, производительностью 20 м3/сут. в сп.Лемпино</t>
  </si>
  <si>
    <t>сп. Усть-Юган Нефтеюганского района</t>
  </si>
  <si>
    <t>сп.Куть-Ях Нефтеюганского района</t>
  </si>
  <si>
    <t>Реконструкция  КОС производительностью 200 м3/сут. в сп.Куть-Ях</t>
  </si>
  <si>
    <t>сп.Сингапай Нефтеюганского района</t>
  </si>
  <si>
    <t>КОС-400 в сп.Сентябрьский ПИР</t>
  </si>
  <si>
    <t>КОС-600 в сп.Каркатеевы ПИР</t>
  </si>
  <si>
    <t>КОС-БИО п.Сивысь-Ях</t>
  </si>
  <si>
    <t xml:space="preserve">Наименование объекта капитального строительства, объектов социально-культурного и коммунально-бытового назначения, приобретаемого недвижимого имущества, инвестиционного проекта </t>
  </si>
  <si>
    <t>Срок строительства объекта капитального строительства, объектов социально-культурного и коммунально-бытового назначения, приобретаемого недвижимого имущества, инвестиционного проекта  или предполагаемый срок приобретения недвижимого имущества</t>
  </si>
  <si>
    <t xml:space="preserve">Эффект от капитального строительства, объектов социально-культурного и коммунально-бытового назначения,  инвестиционных проектов, приобретения недвижимого имущества (налоговые поступления, количество создаваемых рабочих мест, и т.д.)
</t>
  </si>
  <si>
    <t>КОС-7000 в сп.Сингапай</t>
  </si>
  <si>
    <t>2025-2030</t>
  </si>
  <si>
    <t xml:space="preserve">Перечень объектов капитального строительства, объектов социально-культурного и коммунально-бытового назначения, </t>
  </si>
  <si>
    <t>инвестиционных проектов, приобретение недвижимого имущества</t>
  </si>
  <si>
    <t>в том числе</t>
  </si>
  <si>
    <t>федеральный бюджет</t>
  </si>
  <si>
    <t>бюджет автономного округа</t>
  </si>
  <si>
    <t>средства по Соглашениям по передаче полномочий</t>
  </si>
  <si>
    <t>средства поселений</t>
  </si>
  <si>
    <t>м3/сут</t>
  </si>
  <si>
    <t xml:space="preserve">Повышение экологически безопасного уровня обращения с отходами и качества жизни 
населения      </t>
  </si>
  <si>
    <t xml:space="preserve">Реконструкция КОС в гп.Пойковский </t>
  </si>
  <si>
    <t>сп. Сентябрьский Нефтеюганского района</t>
  </si>
  <si>
    <t>с. Чеускино Нефтеюганского района</t>
  </si>
  <si>
    <t>КОС-400 в с.Чеускино ПИР</t>
  </si>
  <si>
    <t>сп. Каркатеевы Нефтеюганского района</t>
  </si>
  <si>
    <t>п. Сивысь-Ях Нефтеюганского района</t>
  </si>
  <si>
    <t>Объем финансирования, тыс. рублей</t>
  </si>
  <si>
    <t>Реконструкция КНС с увеличение мощности сп.Сингапай Нефтеюганского района</t>
  </si>
  <si>
    <t xml:space="preserve">сп.Сингапай Нефтеюганского района  </t>
  </si>
  <si>
    <t>КНС и сети канализации 5 микрорайона г.п.Пойковский Нефтеюганского района</t>
  </si>
  <si>
    <t>м3/сут/2км</t>
  </si>
  <si>
    <t>ВСЕГО</t>
  </si>
  <si>
    <t>Комплекс сооружений водоснабжения, водоочистки и сетей водоснабжения в сп. Сингапай Нефтеюганского района</t>
  </si>
  <si>
    <t>м3/час</t>
  </si>
  <si>
    <t>сп. Сингапай Нефтеюганского района</t>
  </si>
  <si>
    <t>Комплекс сооружений водоснабжения, установка ВОС - 100 м3/сутки, сети водоснабжения в с.п. Куть-Ях Нефтеюганского района</t>
  </si>
  <si>
    <t>Комплекс сооружений водоснабжения, установка ВОС, сети водоснабжения в с.п. Куть-Ях Нефтеюганского района</t>
  </si>
  <si>
    <t>2021 - ПИР
2025-2030 СМР</t>
  </si>
  <si>
    <t>2019 - СМР</t>
  </si>
  <si>
    <t>Строительство блочно-модульной водоочистной установки производительностью 250 м3/сут в с.п.Каркатеевы Нефтеюганского района</t>
  </si>
  <si>
    <t>2020 - СМР</t>
  </si>
  <si>
    <t>сп.Каркатеевы Нефтеюганского района</t>
  </si>
  <si>
    <t>Строительство блочно-модульной водоочистной установки производительностью 250 м3/сут в с.п.Каркатеевы Нефтеюганского района (геологоразведка и обустройство скважин)</t>
  </si>
  <si>
    <t>км</t>
  </si>
  <si>
    <t xml:space="preserve">Комплекс сооружений водоснабжения, водоочистки и сетей водоснабжения в сп.Усть-Юган (ст.Усть-Юган) </t>
  </si>
  <si>
    <t>2023- ПИР
2024- СМР</t>
  </si>
  <si>
    <t>сп.Усть-Юган Нефтеюганского района</t>
  </si>
  <si>
    <t xml:space="preserve">Комплекс сооружений водоснабжения, водоочистки и сетей водоснабжения в сп.Усть-Юган (сп.Усть-Юган) </t>
  </si>
  <si>
    <t xml:space="preserve">Комплекс сооружений водоснабжения, водоочистки и сетей водоснабжения в сп.Усть-Юган (п.Юганская Обь) </t>
  </si>
  <si>
    <t>2024- ПИР
2025-2030- СМР</t>
  </si>
  <si>
    <t xml:space="preserve">Комплекс сооружений водоснабжения, водоочистки и сетей водоснабжения в сп.Сентябрьский </t>
  </si>
  <si>
    <t>сп.Сентябрьский Нефтеюганского района</t>
  </si>
  <si>
    <t>2024 - ПИР
2025-2030 - СМР</t>
  </si>
  <si>
    <t>Стротиельство водовода до пр.Мечтателей совмещенный с пожарным водоводом, сп.Сингапай</t>
  </si>
  <si>
    <t>м</t>
  </si>
  <si>
    <t>Реконструкция сетей горячего и холодного водоснабжения в сп.Салым</t>
  </si>
  <si>
    <t>2024 - ПИР
2028 - СМР</t>
  </si>
  <si>
    <t>Реконструкция сетей горячего и холодного водоснабжения в гп.Пойковский</t>
  </si>
  <si>
    <t>Реконструкция сетей горячего и холодного водоснабжения в сп.Каркатеевы</t>
  </si>
  <si>
    <t>Реконструкция сетей горячего и холодного водоснабжения в сп.Куть-Ях</t>
  </si>
  <si>
    <t>Реконструкция сетей горячего и холодного водоснабжения в сп.Усть-Юган</t>
  </si>
  <si>
    <t>Реконструкция сетей горячего и холодного водоснабжения в сп.Усть-Юган (п.Юганская Обь)</t>
  </si>
  <si>
    <t>Реконструкция сетей горячего и холодного водоснабжения в сп.Сингапай</t>
  </si>
  <si>
    <t>Реконструкция сетей горячего и холодного водоснабжения в сп.Сингапай (с.Чеускино)</t>
  </si>
  <si>
    <t>сп.Сингапай (с.Чеускино) Нефтеюганского района</t>
  </si>
  <si>
    <t>2020-ПИР    2021-СМР</t>
  </si>
  <si>
    <t>2021-ПИР     2022-СМР</t>
  </si>
  <si>
    <t>2023-ПИР       2024-СМР</t>
  </si>
  <si>
    <t>2024-ПИР</t>
  </si>
  <si>
    <t>2025-ПИР</t>
  </si>
  <si>
    <t>2026-ПИР</t>
  </si>
  <si>
    <t>2027-ПИР</t>
  </si>
  <si>
    <t xml:space="preserve">Сети водоснабжения сп. Каркатеевы Нефтеюганского района </t>
  </si>
  <si>
    <t>Реконструкция ВОС  в гп.Пойковский</t>
  </si>
  <si>
    <t>Реконструкция ВОС  в сп.Салым</t>
  </si>
  <si>
    <t>Обеспечение населения качественной чистой  водой (в рамках портфеля проектов "Экология")</t>
  </si>
  <si>
    <t>Реконструкция станции обезжелезивания сп. Чеускино с понижением мощности  до 200 м3/сутки</t>
  </si>
  <si>
    <t>2020 - ГИН
2020 - СМР</t>
  </si>
  <si>
    <t>Модернизация объекта "Установка обезжелезивания" в сп. Салым</t>
  </si>
  <si>
    <t>2019-ПИР, 2023 - СМР</t>
  </si>
  <si>
    <t>2020 - ПИР</t>
  </si>
  <si>
    <t>2019-2020 СМР</t>
  </si>
  <si>
    <t>2020-ПИР      2021-СМР</t>
  </si>
  <si>
    <t>2020-ПИР 2021 - СМР</t>
  </si>
  <si>
    <t xml:space="preserve">2023-ПИР     </t>
  </si>
  <si>
    <t>2019-2020 - ПИР 2021-2022 - СМР</t>
  </si>
  <si>
    <t>2020 - ПИР 2021 - СМР</t>
  </si>
  <si>
    <t>2021 - СМР</t>
  </si>
  <si>
    <t>2020 - ПИР
2022 СМР</t>
  </si>
  <si>
    <t>2019 - 2020 - ПИР
2021 -2022- СМР</t>
  </si>
  <si>
    <t>2020 - ПИР
2021- СМР</t>
  </si>
  <si>
    <t>2023 - ПИР
2025 - СМР</t>
  </si>
  <si>
    <t>сп. Салым Нефтеюганский район</t>
  </si>
  <si>
    <t>2023-2024 - СМР</t>
  </si>
  <si>
    <t>Реконструкция КОС - 400 сп. Салым Нефтеюганский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</si>
</sst>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000\ _₽_-;\-* #,##0.00000\ _₽_-;_-* &quot;-&quot;??\ _₽_-;_-@_-"/>
  </numFmts>
  <fonts count="6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5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2" borderId="4" xfId="0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5"/>
  <sheetViews>
    <sheetView tabSelected="1" zoomScaleNormal="100" workbookViewId="0">
      <selection activeCell="K202" sqref="K202"/>
    </sheetView>
  </sheetViews>
  <sheetFormatPr defaultRowHeight="15" x14ac:dyDescent="0.25"/>
  <cols>
    <col min="1" max="1" width="3.7109375" customWidth="1"/>
    <col min="2" max="2" width="24.7109375" customWidth="1"/>
    <col min="3" max="3" width="8.5703125" customWidth="1"/>
    <col min="4" max="4" width="10" customWidth="1"/>
    <col min="5" max="5" width="15.28515625" customWidth="1"/>
    <col min="6" max="6" width="14.7109375" customWidth="1"/>
    <col min="7" max="7" width="14" customWidth="1"/>
    <col min="8" max="8" width="19.7109375" customWidth="1"/>
    <col min="9" max="9" width="20.28515625" customWidth="1"/>
    <col min="10" max="10" width="18.42578125" customWidth="1"/>
    <col min="11" max="11" width="17.28515625" customWidth="1"/>
    <col min="12" max="12" width="17.85546875" customWidth="1"/>
    <col min="13" max="13" width="18.140625" customWidth="1"/>
    <col min="14" max="14" width="18.5703125" customWidth="1"/>
    <col min="15" max="15" width="17.140625" customWidth="1"/>
    <col min="16" max="16" width="18.7109375" customWidth="1"/>
    <col min="17" max="17" width="19" customWidth="1"/>
  </cols>
  <sheetData>
    <row r="1" spans="1:16" x14ac:dyDescent="0.25">
      <c r="P1" s="2" t="s">
        <v>6</v>
      </c>
    </row>
    <row r="3" spans="1:16" ht="16.5" x14ac:dyDescent="0.25">
      <c r="C3" s="32" t="s">
        <v>31</v>
      </c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</row>
    <row r="4" spans="1:16" ht="16.5" x14ac:dyDescent="0.25">
      <c r="C4" s="32" t="s">
        <v>32</v>
      </c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6" x14ac:dyDescent="0.25">
      <c r="P5" s="1"/>
    </row>
    <row r="6" spans="1:16" ht="15" customHeight="1" x14ac:dyDescent="0.25">
      <c r="A6" s="11" t="s">
        <v>7</v>
      </c>
      <c r="B6" s="11" t="s">
        <v>26</v>
      </c>
      <c r="C6" s="11" t="s">
        <v>2</v>
      </c>
      <c r="D6" s="11" t="s">
        <v>3</v>
      </c>
      <c r="E6" s="11" t="s">
        <v>27</v>
      </c>
      <c r="F6" s="11" t="s">
        <v>4</v>
      </c>
      <c r="G6" s="11" t="s">
        <v>5</v>
      </c>
      <c r="H6" s="26" t="s">
        <v>46</v>
      </c>
      <c r="I6" s="27"/>
      <c r="J6" s="27"/>
      <c r="K6" s="28"/>
      <c r="L6" s="28"/>
      <c r="M6" s="28"/>
      <c r="N6" s="28"/>
      <c r="O6" s="29"/>
      <c r="P6" s="11" t="s">
        <v>28</v>
      </c>
    </row>
    <row r="7" spans="1:16" x14ac:dyDescent="0.25">
      <c r="A7" s="12"/>
      <c r="B7" s="12"/>
      <c r="C7" s="12"/>
      <c r="D7" s="12"/>
      <c r="E7" s="12"/>
      <c r="F7" s="12"/>
      <c r="G7" s="12"/>
      <c r="H7" s="15" t="s">
        <v>1</v>
      </c>
      <c r="I7" s="30" t="s">
        <v>33</v>
      </c>
      <c r="J7" s="30"/>
      <c r="K7" s="31"/>
      <c r="L7" s="31"/>
      <c r="M7" s="31"/>
      <c r="N7" s="31"/>
      <c r="O7" s="31"/>
      <c r="P7" s="12"/>
    </row>
    <row r="8" spans="1:16" ht="342" customHeight="1" x14ac:dyDescent="0.25">
      <c r="A8" s="13"/>
      <c r="B8" s="13"/>
      <c r="C8" s="13"/>
      <c r="D8" s="13"/>
      <c r="E8" s="13"/>
      <c r="F8" s="13"/>
      <c r="G8" s="13"/>
      <c r="H8" s="16"/>
      <c r="I8" s="6">
        <v>2019</v>
      </c>
      <c r="J8" s="6">
        <v>2020</v>
      </c>
      <c r="K8" s="6">
        <v>2021</v>
      </c>
      <c r="L8" s="6">
        <v>2022</v>
      </c>
      <c r="M8" s="6">
        <v>2023</v>
      </c>
      <c r="N8" s="6">
        <v>2024</v>
      </c>
      <c r="O8" s="6" t="s">
        <v>30</v>
      </c>
      <c r="P8" s="13"/>
    </row>
    <row r="9" spans="1:16" ht="22.5" customHeight="1" x14ac:dyDescent="0.25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5">
        <v>7</v>
      </c>
      <c r="H9" s="6">
        <v>8</v>
      </c>
      <c r="I9" s="7">
        <v>9</v>
      </c>
      <c r="J9" s="7">
        <v>10</v>
      </c>
      <c r="K9" s="7">
        <v>11</v>
      </c>
      <c r="L9" s="7">
        <v>12</v>
      </c>
      <c r="M9" s="7">
        <v>13</v>
      </c>
      <c r="N9" s="7">
        <v>14</v>
      </c>
      <c r="O9" s="7">
        <v>15</v>
      </c>
      <c r="P9" s="7">
        <v>16</v>
      </c>
    </row>
    <row r="10" spans="1:16" ht="22.5" customHeight="1" x14ac:dyDescent="0.25">
      <c r="A10" s="11">
        <v>1</v>
      </c>
      <c r="B10" s="11" t="s">
        <v>15</v>
      </c>
      <c r="C10" s="11" t="s">
        <v>9</v>
      </c>
      <c r="D10" s="11">
        <v>79</v>
      </c>
      <c r="E10" s="11" t="s">
        <v>99</v>
      </c>
      <c r="F10" s="11" t="s">
        <v>12</v>
      </c>
      <c r="G10" s="3" t="s">
        <v>1</v>
      </c>
      <c r="H10" s="8">
        <f t="shared" ref="H10:N10" si="0">H11+H12+H13+H14+H15+H16</f>
        <v>134237.71450999999</v>
      </c>
      <c r="I10" s="8">
        <f t="shared" si="0"/>
        <v>1565.99451</v>
      </c>
      <c r="J10" s="8">
        <f t="shared" si="0"/>
        <v>0</v>
      </c>
      <c r="K10" s="8">
        <f t="shared" si="0"/>
        <v>0</v>
      </c>
      <c r="L10" s="8">
        <f t="shared" si="0"/>
        <v>0</v>
      </c>
      <c r="M10" s="8">
        <f t="shared" si="0"/>
        <v>132671.72</v>
      </c>
      <c r="N10" s="8">
        <f t="shared" si="0"/>
        <v>0</v>
      </c>
      <c r="O10" s="8">
        <f t="shared" ref="O10" si="1">O11+O12+O13+O14+O15+O16</f>
        <v>0</v>
      </c>
      <c r="P10" s="11" t="s">
        <v>8</v>
      </c>
    </row>
    <row r="11" spans="1:16" ht="22.5" customHeight="1" x14ac:dyDescent="0.25">
      <c r="A11" s="12"/>
      <c r="B11" s="12"/>
      <c r="C11" s="12"/>
      <c r="D11" s="12"/>
      <c r="E11" s="12"/>
      <c r="F11" s="12"/>
      <c r="G11" s="3" t="s">
        <v>34</v>
      </c>
      <c r="H11" s="9">
        <f t="shared" ref="H11:H16" si="2">I11+J11+K11+L11+M11+N11+O11</f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2"/>
    </row>
    <row r="12" spans="1:16" ht="22.5" customHeight="1" x14ac:dyDescent="0.25">
      <c r="A12" s="12"/>
      <c r="B12" s="12"/>
      <c r="C12" s="12"/>
      <c r="D12" s="12"/>
      <c r="E12" s="12"/>
      <c r="F12" s="12"/>
      <c r="G12" s="3" t="s">
        <v>35</v>
      </c>
      <c r="H12" s="9">
        <f t="shared" si="2"/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2"/>
    </row>
    <row r="13" spans="1:16" ht="22.5" customHeight="1" x14ac:dyDescent="0.25">
      <c r="A13" s="12"/>
      <c r="B13" s="12"/>
      <c r="C13" s="12"/>
      <c r="D13" s="12"/>
      <c r="E13" s="12"/>
      <c r="F13" s="12"/>
      <c r="G13" s="3" t="s">
        <v>0</v>
      </c>
      <c r="H13" s="9">
        <f t="shared" si="2"/>
        <v>1565.99451</v>
      </c>
      <c r="I13" s="10">
        <v>1565.99451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2"/>
    </row>
    <row r="14" spans="1:16" ht="22.5" customHeight="1" x14ac:dyDescent="0.25">
      <c r="A14" s="12"/>
      <c r="B14" s="12"/>
      <c r="C14" s="12"/>
      <c r="D14" s="12"/>
      <c r="E14" s="12"/>
      <c r="F14" s="12"/>
      <c r="G14" s="3" t="s">
        <v>36</v>
      </c>
      <c r="H14" s="9">
        <f t="shared" si="2"/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2"/>
    </row>
    <row r="15" spans="1:16" ht="22.5" customHeight="1" x14ac:dyDescent="0.25">
      <c r="A15" s="12"/>
      <c r="B15" s="12"/>
      <c r="C15" s="12"/>
      <c r="D15" s="12"/>
      <c r="E15" s="12"/>
      <c r="F15" s="12"/>
      <c r="G15" s="3" t="s">
        <v>37</v>
      </c>
      <c r="H15" s="9">
        <f t="shared" si="2"/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2"/>
    </row>
    <row r="16" spans="1:16" ht="22.5" customHeight="1" x14ac:dyDescent="0.25">
      <c r="A16" s="34"/>
      <c r="B16" s="34"/>
      <c r="C16" s="34"/>
      <c r="D16" s="34"/>
      <c r="E16" s="34"/>
      <c r="F16" s="34"/>
      <c r="G16" s="3" t="s">
        <v>17</v>
      </c>
      <c r="H16" s="9">
        <f t="shared" si="2"/>
        <v>132671.72</v>
      </c>
      <c r="I16" s="10">
        <f>198000+26000-224000</f>
        <v>0</v>
      </c>
      <c r="J16" s="10">
        <v>0</v>
      </c>
      <c r="K16" s="10">
        <v>0</v>
      </c>
      <c r="L16" s="10">
        <v>0</v>
      </c>
      <c r="M16" s="10">
        <v>132671.72</v>
      </c>
      <c r="N16" s="10">
        <v>0</v>
      </c>
      <c r="O16" s="10">
        <v>0</v>
      </c>
      <c r="P16" s="34"/>
    </row>
    <row r="17" spans="1:16" ht="22.5" customHeight="1" x14ac:dyDescent="0.25">
      <c r="A17" s="11">
        <v>2</v>
      </c>
      <c r="B17" s="11" t="s">
        <v>13</v>
      </c>
      <c r="C17" s="11" t="s">
        <v>38</v>
      </c>
      <c r="D17" s="11">
        <v>800</v>
      </c>
      <c r="E17" s="11" t="s">
        <v>100</v>
      </c>
      <c r="F17" s="11" t="s">
        <v>10</v>
      </c>
      <c r="G17" s="3" t="s">
        <v>1</v>
      </c>
      <c r="H17" s="8">
        <f t="shared" ref="H17:N17" si="3">H18+H19+H20+H21+H22+H23</f>
        <v>0</v>
      </c>
      <c r="I17" s="8">
        <f t="shared" si="3"/>
        <v>0</v>
      </c>
      <c r="J17" s="8">
        <f t="shared" si="3"/>
        <v>0</v>
      </c>
      <c r="K17" s="8">
        <f t="shared" si="3"/>
        <v>10845.880939999999</v>
      </c>
      <c r="L17" s="8">
        <f t="shared" si="3"/>
        <v>0</v>
      </c>
      <c r="M17" s="8">
        <f t="shared" si="3"/>
        <v>0</v>
      </c>
      <c r="N17" s="8">
        <f t="shared" si="3"/>
        <v>0</v>
      </c>
      <c r="O17" s="8">
        <f t="shared" ref="O17" si="4">O18+O19+O20+O21+O22+O23</f>
        <v>0</v>
      </c>
      <c r="P17" s="11" t="s">
        <v>39</v>
      </c>
    </row>
    <row r="18" spans="1:16" ht="22.5" customHeight="1" x14ac:dyDescent="0.25">
      <c r="A18" s="12"/>
      <c r="B18" s="12"/>
      <c r="C18" s="12"/>
      <c r="D18" s="12"/>
      <c r="E18" s="12"/>
      <c r="F18" s="12"/>
      <c r="G18" s="3" t="s">
        <v>34</v>
      </c>
      <c r="H18" s="9">
        <f>I18+J18+K18+L18+M18+N18+O18</f>
        <v>0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2"/>
    </row>
    <row r="19" spans="1:16" ht="22.5" customHeight="1" x14ac:dyDescent="0.25">
      <c r="A19" s="12"/>
      <c r="B19" s="12"/>
      <c r="C19" s="12"/>
      <c r="D19" s="12"/>
      <c r="E19" s="12"/>
      <c r="F19" s="12"/>
      <c r="G19" s="3" t="s">
        <v>35</v>
      </c>
      <c r="H19" s="9">
        <f>I19+J19+K19+L19+M19+N19+O19</f>
        <v>0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2"/>
    </row>
    <row r="20" spans="1:16" ht="22.5" customHeight="1" x14ac:dyDescent="0.25">
      <c r="A20" s="12"/>
      <c r="B20" s="12"/>
      <c r="C20" s="12"/>
      <c r="D20" s="12"/>
      <c r="E20" s="12"/>
      <c r="F20" s="12"/>
      <c r="G20" s="3" t="s">
        <v>0</v>
      </c>
      <c r="H20" s="9">
        <f>I20+J20+K20+L20+M20+N20+O20</f>
        <v>0</v>
      </c>
      <c r="I20" s="10"/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2"/>
    </row>
    <row r="21" spans="1:16" ht="22.5" customHeight="1" x14ac:dyDescent="0.25">
      <c r="A21" s="12"/>
      <c r="B21" s="12"/>
      <c r="C21" s="12"/>
      <c r="D21" s="12"/>
      <c r="E21" s="12"/>
      <c r="F21" s="12"/>
      <c r="G21" s="3" t="s">
        <v>36</v>
      </c>
      <c r="H21" s="9">
        <f>I21+J21+K21+L21+M21+N21+O21</f>
        <v>0</v>
      </c>
      <c r="I21" s="10">
        <v>0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2"/>
    </row>
    <row r="22" spans="1:16" ht="22.5" customHeight="1" x14ac:dyDescent="0.25">
      <c r="A22" s="12"/>
      <c r="B22" s="12"/>
      <c r="C22" s="12"/>
      <c r="D22" s="12"/>
      <c r="E22" s="12"/>
      <c r="F22" s="12"/>
      <c r="G22" s="3" t="s">
        <v>37</v>
      </c>
      <c r="H22" s="9">
        <f>I22+J22+K22+L22+M22+N22+O22</f>
        <v>0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2"/>
    </row>
    <row r="23" spans="1:16" ht="22.5" customHeight="1" x14ac:dyDescent="0.25">
      <c r="A23" s="13"/>
      <c r="B23" s="13"/>
      <c r="C23" s="13"/>
      <c r="D23" s="13"/>
      <c r="E23" s="13"/>
      <c r="F23" s="13"/>
      <c r="G23" s="3" t="s">
        <v>17</v>
      </c>
      <c r="H23" s="9">
        <f>I23+J23</f>
        <v>0</v>
      </c>
      <c r="I23" s="10">
        <v>0</v>
      </c>
      <c r="J23" s="10">
        <v>0</v>
      </c>
      <c r="K23" s="10">
        <v>10845.880939999999</v>
      </c>
      <c r="L23" s="10">
        <v>0</v>
      </c>
      <c r="M23" s="10">
        <v>0</v>
      </c>
      <c r="N23" s="10">
        <v>0</v>
      </c>
      <c r="O23" s="10">
        <v>0</v>
      </c>
      <c r="P23" s="13"/>
    </row>
    <row r="24" spans="1:16" ht="22.5" customHeight="1" x14ac:dyDescent="0.25">
      <c r="A24" s="11">
        <v>3</v>
      </c>
      <c r="B24" s="11" t="s">
        <v>16</v>
      </c>
      <c r="C24" s="11" t="s">
        <v>38</v>
      </c>
      <c r="D24" s="11">
        <v>200</v>
      </c>
      <c r="E24" s="11" t="s">
        <v>101</v>
      </c>
      <c r="F24" s="11" t="s">
        <v>19</v>
      </c>
      <c r="G24" s="3" t="s">
        <v>1</v>
      </c>
      <c r="H24" s="8">
        <f t="shared" ref="H24:N24" si="5">H25+H26+H27+H28+H29+H30</f>
        <v>25769.161359999998</v>
      </c>
      <c r="I24" s="8">
        <f t="shared" si="5"/>
        <v>11576.568719999999</v>
      </c>
      <c r="J24" s="8">
        <f t="shared" si="5"/>
        <v>11143.686320000001</v>
      </c>
      <c r="K24" s="8">
        <f t="shared" si="5"/>
        <v>3048.9063200000001</v>
      </c>
      <c r="L24" s="8">
        <f t="shared" si="5"/>
        <v>0</v>
      </c>
      <c r="M24" s="8">
        <f t="shared" si="5"/>
        <v>0</v>
      </c>
      <c r="N24" s="8">
        <f t="shared" si="5"/>
        <v>0</v>
      </c>
      <c r="O24" s="8">
        <f t="shared" ref="O24" si="6">O25+O26+O27+O28+O29+O30</f>
        <v>0</v>
      </c>
      <c r="P24" s="11" t="s">
        <v>14</v>
      </c>
    </row>
    <row r="25" spans="1:16" ht="22.5" customHeight="1" x14ac:dyDescent="0.25">
      <c r="A25" s="12"/>
      <c r="B25" s="12"/>
      <c r="C25" s="12"/>
      <c r="D25" s="12"/>
      <c r="E25" s="12"/>
      <c r="F25" s="12"/>
      <c r="G25" s="3" t="s">
        <v>34</v>
      </c>
      <c r="H25" s="9">
        <f>I25+J25+K25+L25+M25+N25+O25</f>
        <v>0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2"/>
    </row>
    <row r="26" spans="1:16" ht="22.5" customHeight="1" x14ac:dyDescent="0.25">
      <c r="A26" s="12"/>
      <c r="B26" s="12"/>
      <c r="C26" s="12"/>
      <c r="D26" s="12"/>
      <c r="E26" s="12"/>
      <c r="F26" s="12"/>
      <c r="G26" s="3" t="s">
        <v>35</v>
      </c>
      <c r="H26" s="9">
        <f>I26+J26+K26+L26+M26+N26+O26</f>
        <v>0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2"/>
    </row>
    <row r="27" spans="1:16" ht="22.5" customHeight="1" x14ac:dyDescent="0.25">
      <c r="A27" s="12"/>
      <c r="B27" s="12"/>
      <c r="C27" s="12"/>
      <c r="D27" s="12"/>
      <c r="E27" s="12"/>
      <c r="F27" s="12"/>
      <c r="G27" s="3" t="s">
        <v>0</v>
      </c>
      <c r="H27" s="9">
        <f>I27+J27+K27+L27+M27+N27+O27</f>
        <v>25769.161359999998</v>
      </c>
      <c r="I27" s="10">
        <v>11576.568719999999</v>
      </c>
      <c r="J27" s="10">
        <f>8094.78+3048.90632</f>
        <v>11143.686320000001</v>
      </c>
      <c r="K27" s="10">
        <v>3048.9063200000001</v>
      </c>
      <c r="L27" s="10">
        <v>0</v>
      </c>
      <c r="M27" s="10">
        <v>0</v>
      </c>
      <c r="N27" s="10">
        <v>0</v>
      </c>
      <c r="O27" s="10">
        <v>0</v>
      </c>
      <c r="P27" s="12"/>
    </row>
    <row r="28" spans="1:16" ht="22.5" customHeight="1" x14ac:dyDescent="0.25">
      <c r="A28" s="12"/>
      <c r="B28" s="12"/>
      <c r="C28" s="12"/>
      <c r="D28" s="12"/>
      <c r="E28" s="12"/>
      <c r="F28" s="12"/>
      <c r="G28" s="3" t="s">
        <v>36</v>
      </c>
      <c r="H28" s="9">
        <f>I28+J28+K28+L28+M28+N28+O28</f>
        <v>0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2"/>
    </row>
    <row r="29" spans="1:16" ht="22.5" customHeight="1" x14ac:dyDescent="0.25">
      <c r="A29" s="12"/>
      <c r="B29" s="12"/>
      <c r="C29" s="12"/>
      <c r="D29" s="12"/>
      <c r="E29" s="12"/>
      <c r="F29" s="12"/>
      <c r="G29" s="3" t="s">
        <v>37</v>
      </c>
      <c r="H29" s="9">
        <f>I29+J29+K29+L29+M29+N29+O29</f>
        <v>0</v>
      </c>
      <c r="I29" s="10">
        <v>0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2"/>
    </row>
    <row r="30" spans="1:16" ht="22.5" customHeight="1" x14ac:dyDescent="0.25">
      <c r="A30" s="13"/>
      <c r="B30" s="13"/>
      <c r="C30" s="13"/>
      <c r="D30" s="13"/>
      <c r="E30" s="13"/>
      <c r="F30" s="13"/>
      <c r="G30" s="3" t="s">
        <v>17</v>
      </c>
      <c r="H30" s="9">
        <f>I30+J30</f>
        <v>0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3"/>
    </row>
    <row r="31" spans="1:16" ht="22.5" customHeight="1" x14ac:dyDescent="0.25">
      <c r="A31" s="11">
        <v>4</v>
      </c>
      <c r="B31" s="11" t="s">
        <v>21</v>
      </c>
      <c r="C31" s="11" t="s">
        <v>38</v>
      </c>
      <c r="D31" s="11">
        <v>200</v>
      </c>
      <c r="E31" s="11" t="s">
        <v>102</v>
      </c>
      <c r="F31" s="11" t="s">
        <v>20</v>
      </c>
      <c r="G31" s="3" t="s">
        <v>1</v>
      </c>
      <c r="H31" s="8">
        <f t="shared" ref="H31:N31" si="7">H32+H33+H34+H35+H36+H37</f>
        <v>40000</v>
      </c>
      <c r="I31" s="8">
        <f>I32+I33+I34+I35+I36+I37</f>
        <v>0</v>
      </c>
      <c r="J31" s="8">
        <f>J32+J33+J34+J35+J36+J37</f>
        <v>0</v>
      </c>
      <c r="K31" s="8">
        <f t="shared" si="7"/>
        <v>15000</v>
      </c>
      <c r="L31" s="8">
        <f t="shared" si="7"/>
        <v>25000</v>
      </c>
      <c r="M31" s="8">
        <f t="shared" si="7"/>
        <v>0</v>
      </c>
      <c r="N31" s="8">
        <f t="shared" si="7"/>
        <v>0</v>
      </c>
      <c r="O31" s="8">
        <f t="shared" ref="O31" si="8">O32+O33+O34+O35+O36+O37</f>
        <v>0</v>
      </c>
      <c r="P31" s="11" t="s">
        <v>14</v>
      </c>
    </row>
    <row r="32" spans="1:16" ht="22.5" customHeight="1" x14ac:dyDescent="0.25">
      <c r="A32" s="12"/>
      <c r="B32" s="12"/>
      <c r="C32" s="12"/>
      <c r="D32" s="12"/>
      <c r="E32" s="12"/>
      <c r="F32" s="12"/>
      <c r="G32" s="3" t="s">
        <v>34</v>
      </c>
      <c r="H32" s="9">
        <f t="shared" ref="H32:H37" si="9">I32+J32+K32+L32+M32+N32+O32</f>
        <v>0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2"/>
    </row>
    <row r="33" spans="1:16" ht="22.5" customHeight="1" x14ac:dyDescent="0.25">
      <c r="A33" s="12"/>
      <c r="B33" s="12"/>
      <c r="C33" s="12"/>
      <c r="D33" s="12"/>
      <c r="E33" s="12"/>
      <c r="F33" s="12"/>
      <c r="G33" s="3" t="s">
        <v>35</v>
      </c>
      <c r="H33" s="9">
        <f t="shared" si="9"/>
        <v>0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2"/>
    </row>
    <row r="34" spans="1:16" ht="22.5" customHeight="1" x14ac:dyDescent="0.25">
      <c r="A34" s="12"/>
      <c r="B34" s="12"/>
      <c r="C34" s="12"/>
      <c r="D34" s="12"/>
      <c r="E34" s="12"/>
      <c r="F34" s="12"/>
      <c r="G34" s="3" t="s">
        <v>0</v>
      </c>
      <c r="H34" s="9">
        <f t="shared" si="9"/>
        <v>0</v>
      </c>
      <c r="I34" s="10">
        <v>0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2"/>
    </row>
    <row r="35" spans="1:16" ht="22.5" customHeight="1" x14ac:dyDescent="0.25">
      <c r="A35" s="12"/>
      <c r="B35" s="12"/>
      <c r="C35" s="12"/>
      <c r="D35" s="12"/>
      <c r="E35" s="12"/>
      <c r="F35" s="12"/>
      <c r="G35" s="3" t="s">
        <v>36</v>
      </c>
      <c r="H35" s="9">
        <f t="shared" si="9"/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2"/>
    </row>
    <row r="36" spans="1:16" ht="22.5" customHeight="1" x14ac:dyDescent="0.25">
      <c r="A36" s="12"/>
      <c r="B36" s="12"/>
      <c r="C36" s="12"/>
      <c r="D36" s="12"/>
      <c r="E36" s="12"/>
      <c r="F36" s="12"/>
      <c r="G36" s="3" t="s">
        <v>37</v>
      </c>
      <c r="H36" s="9">
        <f t="shared" si="9"/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2"/>
    </row>
    <row r="37" spans="1:16" ht="22.5" customHeight="1" x14ac:dyDescent="0.25">
      <c r="A37" s="13"/>
      <c r="B37" s="13"/>
      <c r="C37" s="13"/>
      <c r="D37" s="13"/>
      <c r="E37" s="13"/>
      <c r="F37" s="13"/>
      <c r="G37" s="3" t="s">
        <v>17</v>
      </c>
      <c r="H37" s="9">
        <f t="shared" si="9"/>
        <v>40000</v>
      </c>
      <c r="I37" s="10">
        <v>0</v>
      </c>
      <c r="J37" s="10">
        <f>15000-15000</f>
        <v>0</v>
      </c>
      <c r="K37" s="10">
        <v>15000</v>
      </c>
      <c r="L37" s="10">
        <v>25000</v>
      </c>
      <c r="M37" s="10">
        <v>0</v>
      </c>
      <c r="N37" s="10">
        <v>0</v>
      </c>
      <c r="O37" s="10">
        <v>0</v>
      </c>
      <c r="P37" s="13"/>
    </row>
    <row r="38" spans="1:16" ht="22.5" customHeight="1" x14ac:dyDescent="0.25">
      <c r="A38" s="11">
        <v>5</v>
      </c>
      <c r="B38" s="11" t="s">
        <v>18</v>
      </c>
      <c r="C38" s="11" t="s">
        <v>38</v>
      </c>
      <c r="D38" s="11">
        <v>20</v>
      </c>
      <c r="E38" s="11" t="s">
        <v>103</v>
      </c>
      <c r="F38" s="11" t="s">
        <v>11</v>
      </c>
      <c r="G38" s="3" t="s">
        <v>1</v>
      </c>
      <c r="H38" s="8">
        <f t="shared" ref="H38:N38" si="10">H39+H40+H41+H42+H43+H44</f>
        <v>30000</v>
      </c>
      <c r="I38" s="8">
        <f t="shared" si="10"/>
        <v>0</v>
      </c>
      <c r="J38" s="8">
        <f t="shared" si="10"/>
        <v>0</v>
      </c>
      <c r="K38" s="8">
        <f t="shared" si="10"/>
        <v>15000</v>
      </c>
      <c r="L38" s="8">
        <f t="shared" si="10"/>
        <v>15000</v>
      </c>
      <c r="M38" s="8">
        <f t="shared" si="10"/>
        <v>0</v>
      </c>
      <c r="N38" s="8">
        <f t="shared" si="10"/>
        <v>0</v>
      </c>
      <c r="O38" s="8">
        <f t="shared" ref="O38" si="11">O39+O40+O41+O42+O43+O44</f>
        <v>0</v>
      </c>
      <c r="P38" s="11" t="s">
        <v>14</v>
      </c>
    </row>
    <row r="39" spans="1:16" ht="22.5" customHeight="1" x14ac:dyDescent="0.25">
      <c r="A39" s="12"/>
      <c r="B39" s="12"/>
      <c r="C39" s="12"/>
      <c r="D39" s="12"/>
      <c r="E39" s="12"/>
      <c r="F39" s="12"/>
      <c r="G39" s="3" t="s">
        <v>34</v>
      </c>
      <c r="H39" s="9">
        <f t="shared" ref="H39:H44" si="12">I39+J39+K39+L39+M39+N39+O39</f>
        <v>0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2"/>
    </row>
    <row r="40" spans="1:16" ht="22.5" customHeight="1" x14ac:dyDescent="0.25">
      <c r="A40" s="12"/>
      <c r="B40" s="12"/>
      <c r="C40" s="12"/>
      <c r="D40" s="12"/>
      <c r="E40" s="12"/>
      <c r="F40" s="12"/>
      <c r="G40" s="3" t="s">
        <v>35</v>
      </c>
      <c r="H40" s="9">
        <f t="shared" si="12"/>
        <v>0</v>
      </c>
      <c r="I40" s="10">
        <v>0</v>
      </c>
      <c r="J40" s="10">
        <v>0</v>
      </c>
      <c r="K40" s="10">
        <v>0</v>
      </c>
      <c r="L40" s="10">
        <v>0</v>
      </c>
      <c r="M40" s="10">
        <v>0</v>
      </c>
      <c r="N40" s="10">
        <v>0</v>
      </c>
      <c r="O40" s="10">
        <v>0</v>
      </c>
      <c r="P40" s="12"/>
    </row>
    <row r="41" spans="1:16" ht="22.5" customHeight="1" x14ac:dyDescent="0.25">
      <c r="A41" s="12"/>
      <c r="B41" s="12"/>
      <c r="C41" s="12"/>
      <c r="D41" s="12"/>
      <c r="E41" s="12"/>
      <c r="F41" s="12"/>
      <c r="G41" s="3" t="s">
        <v>0</v>
      </c>
      <c r="H41" s="9">
        <f t="shared" si="12"/>
        <v>0</v>
      </c>
      <c r="I41" s="10">
        <v>0</v>
      </c>
      <c r="J41" s="10">
        <v>0</v>
      </c>
      <c r="K41" s="10">
        <v>0</v>
      </c>
      <c r="L41" s="10">
        <v>0</v>
      </c>
      <c r="M41" s="10">
        <v>0</v>
      </c>
      <c r="N41" s="10">
        <v>0</v>
      </c>
      <c r="O41" s="10">
        <v>0</v>
      </c>
      <c r="P41" s="12"/>
    </row>
    <row r="42" spans="1:16" ht="22.5" customHeight="1" x14ac:dyDescent="0.25">
      <c r="A42" s="12"/>
      <c r="B42" s="12"/>
      <c r="C42" s="12"/>
      <c r="D42" s="12"/>
      <c r="E42" s="12"/>
      <c r="F42" s="12"/>
      <c r="G42" s="3" t="s">
        <v>36</v>
      </c>
      <c r="H42" s="9">
        <f t="shared" si="12"/>
        <v>0</v>
      </c>
      <c r="I42" s="10">
        <v>0</v>
      </c>
      <c r="J42" s="10">
        <v>0</v>
      </c>
      <c r="K42" s="10">
        <v>0</v>
      </c>
      <c r="L42" s="10">
        <v>0</v>
      </c>
      <c r="M42" s="10">
        <v>0</v>
      </c>
      <c r="N42" s="10">
        <v>0</v>
      </c>
      <c r="O42" s="10">
        <v>0</v>
      </c>
      <c r="P42" s="12"/>
    </row>
    <row r="43" spans="1:16" ht="22.5" customHeight="1" x14ac:dyDescent="0.25">
      <c r="A43" s="12"/>
      <c r="B43" s="12"/>
      <c r="C43" s="12"/>
      <c r="D43" s="12"/>
      <c r="E43" s="12"/>
      <c r="F43" s="12"/>
      <c r="G43" s="3" t="s">
        <v>37</v>
      </c>
      <c r="H43" s="9">
        <f t="shared" si="12"/>
        <v>0</v>
      </c>
      <c r="I43" s="10">
        <v>0</v>
      </c>
      <c r="J43" s="10">
        <v>0</v>
      </c>
      <c r="K43" s="10">
        <v>0</v>
      </c>
      <c r="L43" s="10">
        <v>0</v>
      </c>
      <c r="M43" s="10">
        <v>0</v>
      </c>
      <c r="N43" s="10">
        <v>0</v>
      </c>
      <c r="O43" s="10">
        <v>0</v>
      </c>
      <c r="P43" s="12"/>
    </row>
    <row r="44" spans="1:16" ht="22.5" customHeight="1" x14ac:dyDescent="0.25">
      <c r="A44" s="13"/>
      <c r="B44" s="13"/>
      <c r="C44" s="13"/>
      <c r="D44" s="13"/>
      <c r="E44" s="13"/>
      <c r="F44" s="13"/>
      <c r="G44" s="3" t="s">
        <v>17</v>
      </c>
      <c r="H44" s="9">
        <f t="shared" si="12"/>
        <v>30000</v>
      </c>
      <c r="I44" s="10">
        <f>15000-15000</f>
        <v>0</v>
      </c>
      <c r="J44" s="10">
        <f>15000-15000</f>
        <v>0</v>
      </c>
      <c r="K44" s="10">
        <v>15000</v>
      </c>
      <c r="L44" s="10">
        <v>15000</v>
      </c>
      <c r="M44" s="10">
        <v>0</v>
      </c>
      <c r="N44" s="10">
        <v>0</v>
      </c>
      <c r="O44" s="10">
        <v>0</v>
      </c>
      <c r="P44" s="13"/>
    </row>
    <row r="45" spans="1:16" ht="22.5" customHeight="1" x14ac:dyDescent="0.25">
      <c r="A45" s="11">
        <v>6</v>
      </c>
      <c r="B45" s="11" t="s">
        <v>47</v>
      </c>
      <c r="C45" s="11" t="s">
        <v>38</v>
      </c>
      <c r="D45" s="11"/>
      <c r="E45" s="11" t="s">
        <v>85</v>
      </c>
      <c r="F45" s="11" t="s">
        <v>48</v>
      </c>
      <c r="G45" s="3" t="s">
        <v>1</v>
      </c>
      <c r="H45" s="8">
        <f t="shared" ref="H45:O45" si="13">H46+H47+H48+H49+H50+H51</f>
        <v>41200</v>
      </c>
      <c r="I45" s="8">
        <f t="shared" si="13"/>
        <v>0</v>
      </c>
      <c r="J45" s="8">
        <f t="shared" si="13"/>
        <v>0</v>
      </c>
      <c r="K45" s="8">
        <f t="shared" si="13"/>
        <v>4200</v>
      </c>
      <c r="L45" s="8">
        <f t="shared" si="13"/>
        <v>37000</v>
      </c>
      <c r="M45" s="8">
        <f t="shared" si="13"/>
        <v>0</v>
      </c>
      <c r="N45" s="8">
        <f t="shared" si="13"/>
        <v>0</v>
      </c>
      <c r="O45" s="8">
        <f t="shared" si="13"/>
        <v>0</v>
      </c>
      <c r="P45" s="11" t="s">
        <v>14</v>
      </c>
    </row>
    <row r="46" spans="1:16" ht="22.5" customHeight="1" x14ac:dyDescent="0.25">
      <c r="A46" s="12"/>
      <c r="B46" s="12"/>
      <c r="C46" s="12"/>
      <c r="D46" s="12"/>
      <c r="E46" s="12"/>
      <c r="F46" s="12"/>
      <c r="G46" s="3" t="s">
        <v>34</v>
      </c>
      <c r="H46" s="9">
        <f t="shared" ref="H46:H51" si="14">I46+J46+K46+L46+M46+N46+O46</f>
        <v>0</v>
      </c>
      <c r="I46" s="10">
        <v>0</v>
      </c>
      <c r="J46" s="10">
        <v>0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12"/>
    </row>
    <row r="47" spans="1:16" ht="22.5" customHeight="1" x14ac:dyDescent="0.25">
      <c r="A47" s="12"/>
      <c r="B47" s="12"/>
      <c r="C47" s="12"/>
      <c r="D47" s="12"/>
      <c r="E47" s="12"/>
      <c r="F47" s="12"/>
      <c r="G47" s="3" t="s">
        <v>35</v>
      </c>
      <c r="H47" s="9">
        <f t="shared" si="14"/>
        <v>0</v>
      </c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12"/>
    </row>
    <row r="48" spans="1:16" ht="22.5" customHeight="1" x14ac:dyDescent="0.25">
      <c r="A48" s="12"/>
      <c r="B48" s="12"/>
      <c r="C48" s="12"/>
      <c r="D48" s="12"/>
      <c r="E48" s="12"/>
      <c r="F48" s="12"/>
      <c r="G48" s="3" t="s">
        <v>0</v>
      </c>
      <c r="H48" s="9">
        <f t="shared" si="14"/>
        <v>0</v>
      </c>
      <c r="I48" s="10">
        <v>0</v>
      </c>
      <c r="J48" s="10">
        <v>0</v>
      </c>
      <c r="K48" s="10">
        <v>0</v>
      </c>
      <c r="L48" s="10">
        <v>0</v>
      </c>
      <c r="M48" s="10">
        <v>0</v>
      </c>
      <c r="N48" s="10">
        <v>0</v>
      </c>
      <c r="O48" s="10">
        <v>0</v>
      </c>
      <c r="P48" s="12"/>
    </row>
    <row r="49" spans="1:16" ht="22.5" customHeight="1" x14ac:dyDescent="0.25">
      <c r="A49" s="12"/>
      <c r="B49" s="12"/>
      <c r="C49" s="12"/>
      <c r="D49" s="12"/>
      <c r="E49" s="12"/>
      <c r="F49" s="12"/>
      <c r="G49" s="3" t="s">
        <v>36</v>
      </c>
      <c r="H49" s="9">
        <f t="shared" si="14"/>
        <v>0</v>
      </c>
      <c r="I49" s="10">
        <v>0</v>
      </c>
      <c r="J49" s="10">
        <v>0</v>
      </c>
      <c r="K49" s="10">
        <v>0</v>
      </c>
      <c r="L49" s="10">
        <v>0</v>
      </c>
      <c r="M49" s="10">
        <v>0</v>
      </c>
      <c r="N49" s="10">
        <v>0</v>
      </c>
      <c r="O49" s="10">
        <v>0</v>
      </c>
      <c r="P49" s="12"/>
    </row>
    <row r="50" spans="1:16" ht="22.5" customHeight="1" x14ac:dyDescent="0.25">
      <c r="A50" s="12"/>
      <c r="B50" s="12"/>
      <c r="C50" s="12"/>
      <c r="D50" s="12"/>
      <c r="E50" s="12"/>
      <c r="F50" s="12"/>
      <c r="G50" s="3" t="s">
        <v>37</v>
      </c>
      <c r="H50" s="9">
        <f t="shared" si="14"/>
        <v>0</v>
      </c>
      <c r="I50" s="10">
        <v>0</v>
      </c>
      <c r="J50" s="10">
        <v>0</v>
      </c>
      <c r="K50" s="10">
        <v>0</v>
      </c>
      <c r="L50" s="10">
        <v>0</v>
      </c>
      <c r="M50" s="10">
        <v>0</v>
      </c>
      <c r="N50" s="10">
        <v>0</v>
      </c>
      <c r="O50" s="10">
        <v>0</v>
      </c>
      <c r="P50" s="12"/>
    </row>
    <row r="51" spans="1:16" ht="22.5" customHeight="1" x14ac:dyDescent="0.25">
      <c r="A51" s="13"/>
      <c r="B51" s="13"/>
      <c r="C51" s="13"/>
      <c r="D51" s="13"/>
      <c r="E51" s="13"/>
      <c r="F51" s="13"/>
      <c r="G51" s="3" t="s">
        <v>17</v>
      </c>
      <c r="H51" s="9">
        <f t="shared" si="14"/>
        <v>41200</v>
      </c>
      <c r="I51" s="10">
        <v>0</v>
      </c>
      <c r="J51" s="10">
        <f>4200-4200</f>
        <v>0</v>
      </c>
      <c r="K51" s="10">
        <v>4200</v>
      </c>
      <c r="L51" s="10">
        <v>37000</v>
      </c>
      <c r="M51" s="10">
        <v>0</v>
      </c>
      <c r="N51" s="10">
        <v>0</v>
      </c>
      <c r="O51" s="10">
        <v>0</v>
      </c>
      <c r="P51" s="13"/>
    </row>
    <row r="52" spans="1:16" ht="22.5" customHeight="1" x14ac:dyDescent="0.25">
      <c r="A52" s="11">
        <v>7</v>
      </c>
      <c r="B52" s="11" t="s">
        <v>40</v>
      </c>
      <c r="C52" s="11" t="s">
        <v>38</v>
      </c>
      <c r="D52" s="11">
        <v>7000</v>
      </c>
      <c r="E52" s="11" t="s">
        <v>86</v>
      </c>
      <c r="F52" s="11" t="s">
        <v>12</v>
      </c>
      <c r="G52" s="3" t="s">
        <v>1</v>
      </c>
      <c r="H52" s="8">
        <f t="shared" ref="H52:N52" si="15">H53+H54+H55+H56+H57+H58</f>
        <v>162260</v>
      </c>
      <c r="I52" s="8">
        <f t="shared" si="15"/>
        <v>0</v>
      </c>
      <c r="J52" s="8">
        <f t="shared" si="15"/>
        <v>0</v>
      </c>
      <c r="K52" s="8">
        <f t="shared" si="15"/>
        <v>12060</v>
      </c>
      <c r="L52" s="8">
        <f t="shared" si="15"/>
        <v>150200</v>
      </c>
      <c r="M52" s="8">
        <f t="shared" si="15"/>
        <v>0</v>
      </c>
      <c r="N52" s="8">
        <f t="shared" si="15"/>
        <v>0</v>
      </c>
      <c r="O52" s="8">
        <f t="shared" ref="O52" si="16">O53+O54+O55+O56+O57+O58</f>
        <v>0</v>
      </c>
      <c r="P52" s="11" t="s">
        <v>14</v>
      </c>
    </row>
    <row r="53" spans="1:16" ht="22.5" customHeight="1" x14ac:dyDescent="0.25">
      <c r="A53" s="12"/>
      <c r="B53" s="12"/>
      <c r="C53" s="12"/>
      <c r="D53" s="12"/>
      <c r="E53" s="12"/>
      <c r="F53" s="12"/>
      <c r="G53" s="3" t="s">
        <v>34</v>
      </c>
      <c r="H53" s="9">
        <f t="shared" ref="H53:H58" si="17">I53+J53+K53+L53+M53+N53+O53</f>
        <v>0</v>
      </c>
      <c r="I53" s="10">
        <v>0</v>
      </c>
      <c r="J53" s="10">
        <v>0</v>
      </c>
      <c r="K53" s="10">
        <v>0</v>
      </c>
      <c r="L53" s="10">
        <v>0</v>
      </c>
      <c r="M53" s="10">
        <v>0</v>
      </c>
      <c r="N53" s="10">
        <v>0</v>
      </c>
      <c r="O53" s="10">
        <v>0</v>
      </c>
      <c r="P53" s="12"/>
    </row>
    <row r="54" spans="1:16" ht="22.5" customHeight="1" x14ac:dyDescent="0.25">
      <c r="A54" s="12"/>
      <c r="B54" s="12"/>
      <c r="C54" s="12"/>
      <c r="D54" s="12"/>
      <c r="E54" s="12"/>
      <c r="F54" s="12"/>
      <c r="G54" s="3" t="s">
        <v>35</v>
      </c>
      <c r="H54" s="9">
        <f t="shared" si="17"/>
        <v>0</v>
      </c>
      <c r="I54" s="10">
        <v>0</v>
      </c>
      <c r="J54" s="10">
        <v>0</v>
      </c>
      <c r="K54" s="10">
        <v>0</v>
      </c>
      <c r="L54" s="10">
        <v>0</v>
      </c>
      <c r="M54" s="10">
        <v>0</v>
      </c>
      <c r="N54" s="10">
        <v>0</v>
      </c>
      <c r="O54" s="10">
        <v>0</v>
      </c>
      <c r="P54" s="12"/>
    </row>
    <row r="55" spans="1:16" ht="22.5" customHeight="1" x14ac:dyDescent="0.25">
      <c r="A55" s="12"/>
      <c r="B55" s="12"/>
      <c r="C55" s="12"/>
      <c r="D55" s="12"/>
      <c r="E55" s="12"/>
      <c r="F55" s="12"/>
      <c r="G55" s="3" t="s">
        <v>0</v>
      </c>
      <c r="H55" s="9">
        <f t="shared" si="17"/>
        <v>0</v>
      </c>
      <c r="I55" s="10">
        <v>0</v>
      </c>
      <c r="J55" s="10">
        <v>0</v>
      </c>
      <c r="K55" s="10">
        <v>0</v>
      </c>
      <c r="L55" s="10">
        <v>0</v>
      </c>
      <c r="M55" s="10">
        <v>0</v>
      </c>
      <c r="N55" s="10">
        <v>0</v>
      </c>
      <c r="O55" s="10">
        <v>0</v>
      </c>
      <c r="P55" s="12"/>
    </row>
    <row r="56" spans="1:16" ht="22.5" customHeight="1" x14ac:dyDescent="0.25">
      <c r="A56" s="12"/>
      <c r="B56" s="12"/>
      <c r="C56" s="12"/>
      <c r="D56" s="12"/>
      <c r="E56" s="12"/>
      <c r="F56" s="12"/>
      <c r="G56" s="3" t="s">
        <v>36</v>
      </c>
      <c r="H56" s="9">
        <f t="shared" si="17"/>
        <v>0</v>
      </c>
      <c r="I56" s="10">
        <v>0</v>
      </c>
      <c r="J56" s="10">
        <v>0</v>
      </c>
      <c r="K56" s="10">
        <v>0</v>
      </c>
      <c r="L56" s="10">
        <v>0</v>
      </c>
      <c r="M56" s="10">
        <v>0</v>
      </c>
      <c r="N56" s="10">
        <v>0</v>
      </c>
      <c r="O56" s="10">
        <v>0</v>
      </c>
      <c r="P56" s="12"/>
    </row>
    <row r="57" spans="1:16" ht="22.5" customHeight="1" x14ac:dyDescent="0.25">
      <c r="A57" s="12"/>
      <c r="B57" s="12"/>
      <c r="C57" s="12"/>
      <c r="D57" s="12"/>
      <c r="E57" s="12"/>
      <c r="F57" s="12"/>
      <c r="G57" s="3" t="s">
        <v>37</v>
      </c>
      <c r="H57" s="9">
        <f t="shared" si="17"/>
        <v>0</v>
      </c>
      <c r="I57" s="10">
        <v>0</v>
      </c>
      <c r="J57" s="10">
        <v>0</v>
      </c>
      <c r="K57" s="10">
        <v>0</v>
      </c>
      <c r="L57" s="10">
        <v>0</v>
      </c>
      <c r="M57" s="10">
        <v>0</v>
      </c>
      <c r="N57" s="10">
        <v>0</v>
      </c>
      <c r="O57" s="10">
        <v>0</v>
      </c>
      <c r="P57" s="12"/>
    </row>
    <row r="58" spans="1:16" ht="22.5" customHeight="1" x14ac:dyDescent="0.25">
      <c r="A58" s="13"/>
      <c r="B58" s="13"/>
      <c r="C58" s="13"/>
      <c r="D58" s="13"/>
      <c r="E58" s="13"/>
      <c r="F58" s="13"/>
      <c r="G58" s="3" t="s">
        <v>17</v>
      </c>
      <c r="H58" s="9">
        <f t="shared" si="17"/>
        <v>162260</v>
      </c>
      <c r="I58" s="10">
        <v>0</v>
      </c>
      <c r="J58" s="10">
        <v>0</v>
      </c>
      <c r="K58" s="10">
        <v>12060</v>
      </c>
      <c r="L58" s="10">
        <v>150200</v>
      </c>
      <c r="M58" s="10">
        <v>0</v>
      </c>
      <c r="N58" s="10">
        <v>0</v>
      </c>
      <c r="O58" s="10">
        <v>0</v>
      </c>
      <c r="P58" s="13"/>
    </row>
    <row r="59" spans="1:16" ht="22.5" customHeight="1" x14ac:dyDescent="0.25">
      <c r="A59" s="11">
        <v>8</v>
      </c>
      <c r="B59" s="11" t="s">
        <v>49</v>
      </c>
      <c r="C59" s="11" t="s">
        <v>50</v>
      </c>
      <c r="D59" s="11">
        <v>524.6</v>
      </c>
      <c r="E59" s="11" t="s">
        <v>87</v>
      </c>
      <c r="F59" s="11" t="s">
        <v>12</v>
      </c>
      <c r="G59" s="3" t="s">
        <v>1</v>
      </c>
      <c r="H59" s="8">
        <f t="shared" ref="H59:O59" si="18">H60+H61+H62+H63+H64+H65</f>
        <v>182984.19</v>
      </c>
      <c r="I59" s="8">
        <f t="shared" si="18"/>
        <v>0</v>
      </c>
      <c r="J59" s="8">
        <f t="shared" si="18"/>
        <v>0</v>
      </c>
      <c r="K59" s="8">
        <f t="shared" si="18"/>
        <v>0</v>
      </c>
      <c r="L59" s="8">
        <f t="shared" si="18"/>
        <v>0</v>
      </c>
      <c r="M59" s="8">
        <f t="shared" si="18"/>
        <v>2984.19</v>
      </c>
      <c r="N59" s="8">
        <f t="shared" si="18"/>
        <v>180000</v>
      </c>
      <c r="O59" s="8">
        <f t="shared" si="18"/>
        <v>0</v>
      </c>
      <c r="P59" s="11" t="s">
        <v>14</v>
      </c>
    </row>
    <row r="60" spans="1:16" ht="22.5" customHeight="1" x14ac:dyDescent="0.25">
      <c r="A60" s="12"/>
      <c r="B60" s="12"/>
      <c r="C60" s="12"/>
      <c r="D60" s="12"/>
      <c r="E60" s="12"/>
      <c r="F60" s="12"/>
      <c r="G60" s="3" t="s">
        <v>34</v>
      </c>
      <c r="H60" s="9">
        <f t="shared" ref="H60:H65" si="19">I60+J60+K60+L60+M60+N60+O60</f>
        <v>0</v>
      </c>
      <c r="I60" s="10">
        <v>0</v>
      </c>
      <c r="J60" s="10">
        <v>0</v>
      </c>
      <c r="K60" s="10">
        <v>0</v>
      </c>
      <c r="L60" s="10">
        <v>0</v>
      </c>
      <c r="M60" s="10">
        <v>0</v>
      </c>
      <c r="N60" s="10">
        <v>0</v>
      </c>
      <c r="O60" s="10">
        <v>0</v>
      </c>
      <c r="P60" s="12"/>
    </row>
    <row r="61" spans="1:16" ht="22.5" customHeight="1" x14ac:dyDescent="0.25">
      <c r="A61" s="12"/>
      <c r="B61" s="12"/>
      <c r="C61" s="12"/>
      <c r="D61" s="12"/>
      <c r="E61" s="12"/>
      <c r="F61" s="12"/>
      <c r="G61" s="3" t="s">
        <v>35</v>
      </c>
      <c r="H61" s="9">
        <f t="shared" si="19"/>
        <v>0</v>
      </c>
      <c r="I61" s="10">
        <v>0</v>
      </c>
      <c r="J61" s="10">
        <v>0</v>
      </c>
      <c r="K61" s="10">
        <v>0</v>
      </c>
      <c r="L61" s="10">
        <v>0</v>
      </c>
      <c r="M61" s="10">
        <v>0</v>
      </c>
      <c r="N61" s="10">
        <v>0</v>
      </c>
      <c r="O61" s="10">
        <v>0</v>
      </c>
      <c r="P61" s="12"/>
    </row>
    <row r="62" spans="1:16" ht="22.5" customHeight="1" x14ac:dyDescent="0.25">
      <c r="A62" s="12"/>
      <c r="B62" s="12"/>
      <c r="C62" s="12"/>
      <c r="D62" s="12"/>
      <c r="E62" s="12"/>
      <c r="F62" s="12"/>
      <c r="G62" s="3" t="s">
        <v>0</v>
      </c>
      <c r="H62" s="9">
        <f t="shared" si="19"/>
        <v>0</v>
      </c>
      <c r="I62" s="10">
        <v>0</v>
      </c>
      <c r="J62" s="10">
        <v>0</v>
      </c>
      <c r="K62" s="10">
        <v>0</v>
      </c>
      <c r="L62" s="10">
        <v>0</v>
      </c>
      <c r="M62" s="10">
        <v>0</v>
      </c>
      <c r="N62" s="10">
        <v>0</v>
      </c>
      <c r="O62" s="10">
        <v>0</v>
      </c>
      <c r="P62" s="12"/>
    </row>
    <row r="63" spans="1:16" ht="22.5" customHeight="1" x14ac:dyDescent="0.25">
      <c r="A63" s="12"/>
      <c r="B63" s="12"/>
      <c r="C63" s="12"/>
      <c r="D63" s="12"/>
      <c r="E63" s="12"/>
      <c r="F63" s="12"/>
      <c r="G63" s="3" t="s">
        <v>36</v>
      </c>
      <c r="H63" s="9">
        <f t="shared" si="19"/>
        <v>0</v>
      </c>
      <c r="I63" s="10">
        <v>0</v>
      </c>
      <c r="J63" s="10">
        <v>0</v>
      </c>
      <c r="K63" s="10">
        <v>0</v>
      </c>
      <c r="L63" s="10">
        <v>0</v>
      </c>
      <c r="M63" s="10">
        <v>0</v>
      </c>
      <c r="N63" s="10">
        <v>0</v>
      </c>
      <c r="O63" s="10">
        <v>0</v>
      </c>
      <c r="P63" s="12"/>
    </row>
    <row r="64" spans="1:16" ht="22.5" customHeight="1" x14ac:dyDescent="0.25">
      <c r="A64" s="12"/>
      <c r="B64" s="12"/>
      <c r="C64" s="12"/>
      <c r="D64" s="12"/>
      <c r="E64" s="12"/>
      <c r="F64" s="12"/>
      <c r="G64" s="3" t="s">
        <v>37</v>
      </c>
      <c r="H64" s="9">
        <f t="shared" si="19"/>
        <v>0</v>
      </c>
      <c r="I64" s="10">
        <v>0</v>
      </c>
      <c r="J64" s="10">
        <v>0</v>
      </c>
      <c r="K64" s="10">
        <v>0</v>
      </c>
      <c r="L64" s="10">
        <v>0</v>
      </c>
      <c r="M64" s="10">
        <v>0</v>
      </c>
      <c r="N64" s="10">
        <v>0</v>
      </c>
      <c r="O64" s="10">
        <v>0</v>
      </c>
      <c r="P64" s="12"/>
    </row>
    <row r="65" spans="1:16" ht="22.5" customHeight="1" x14ac:dyDescent="0.25">
      <c r="A65" s="13"/>
      <c r="B65" s="13"/>
      <c r="C65" s="13"/>
      <c r="D65" s="13"/>
      <c r="E65" s="13"/>
      <c r="F65" s="13"/>
      <c r="G65" s="3" t="s">
        <v>17</v>
      </c>
      <c r="H65" s="9">
        <f t="shared" si="19"/>
        <v>182984.19</v>
      </c>
      <c r="I65" s="10">
        <v>0</v>
      </c>
      <c r="J65" s="10">
        <v>0</v>
      </c>
      <c r="K65" s="10">
        <v>0</v>
      </c>
      <c r="L65" s="10">
        <v>0</v>
      </c>
      <c r="M65" s="10">
        <v>2984.19</v>
      </c>
      <c r="N65" s="10">
        <v>180000</v>
      </c>
      <c r="O65" s="10">
        <v>0</v>
      </c>
      <c r="P65" s="13"/>
    </row>
    <row r="66" spans="1:16" ht="22.5" customHeight="1" x14ac:dyDescent="0.25">
      <c r="A66" s="11">
        <v>9</v>
      </c>
      <c r="B66" s="11" t="s">
        <v>114</v>
      </c>
      <c r="C66" s="11" t="s">
        <v>38</v>
      </c>
      <c r="D66" s="11">
        <v>400</v>
      </c>
      <c r="E66" s="11" t="s">
        <v>113</v>
      </c>
      <c r="F66" s="11" t="s">
        <v>112</v>
      </c>
      <c r="G66" s="3" t="s">
        <v>1</v>
      </c>
      <c r="H66" s="8">
        <f t="shared" ref="H66:O66" si="20">H67+H68+H69+H70+H71+H72</f>
        <v>11472.74</v>
      </c>
      <c r="I66" s="8">
        <f t="shared" si="20"/>
        <v>0</v>
      </c>
      <c r="J66" s="8">
        <f t="shared" si="20"/>
        <v>0</v>
      </c>
      <c r="K66" s="8">
        <f t="shared" si="20"/>
        <v>0</v>
      </c>
      <c r="L66" s="8">
        <f t="shared" si="20"/>
        <v>0</v>
      </c>
      <c r="M66" s="8">
        <f t="shared" si="20"/>
        <v>11472.74</v>
      </c>
      <c r="N66" s="8">
        <f t="shared" si="20"/>
        <v>0</v>
      </c>
      <c r="O66" s="8">
        <f t="shared" si="20"/>
        <v>0</v>
      </c>
      <c r="P66" s="4"/>
    </row>
    <row r="67" spans="1:16" ht="22.5" customHeight="1" x14ac:dyDescent="0.25">
      <c r="A67" s="12"/>
      <c r="B67" s="12"/>
      <c r="C67" s="12"/>
      <c r="D67" s="12"/>
      <c r="E67" s="12"/>
      <c r="F67" s="12"/>
      <c r="G67" s="3" t="s">
        <v>34</v>
      </c>
      <c r="H67" s="9">
        <f t="shared" ref="H67:H72" si="21">I67+J67+K67+L67+M67+N67+O67</f>
        <v>0</v>
      </c>
      <c r="I67" s="10">
        <v>0</v>
      </c>
      <c r="J67" s="10">
        <v>0</v>
      </c>
      <c r="K67" s="10">
        <v>0</v>
      </c>
      <c r="L67" s="10">
        <v>0</v>
      </c>
      <c r="M67" s="10">
        <v>0</v>
      </c>
      <c r="N67" s="10">
        <v>0</v>
      </c>
      <c r="O67" s="10">
        <v>0</v>
      </c>
      <c r="P67" s="4"/>
    </row>
    <row r="68" spans="1:16" ht="22.5" customHeight="1" x14ac:dyDescent="0.25">
      <c r="A68" s="12"/>
      <c r="B68" s="12"/>
      <c r="C68" s="12"/>
      <c r="D68" s="12"/>
      <c r="E68" s="12"/>
      <c r="F68" s="12"/>
      <c r="G68" s="3" t="s">
        <v>35</v>
      </c>
      <c r="H68" s="9">
        <f t="shared" si="21"/>
        <v>0</v>
      </c>
      <c r="I68" s="10">
        <v>0</v>
      </c>
      <c r="J68" s="10">
        <v>0</v>
      </c>
      <c r="K68" s="10">
        <v>0</v>
      </c>
      <c r="L68" s="10">
        <v>0</v>
      </c>
      <c r="M68" s="10">
        <v>0</v>
      </c>
      <c r="N68" s="10">
        <v>0</v>
      </c>
      <c r="O68" s="10">
        <v>0</v>
      </c>
      <c r="P68" s="4"/>
    </row>
    <row r="69" spans="1:16" ht="22.5" customHeight="1" x14ac:dyDescent="0.25">
      <c r="A69" s="12"/>
      <c r="B69" s="12"/>
      <c r="C69" s="12"/>
      <c r="D69" s="12"/>
      <c r="E69" s="12"/>
      <c r="F69" s="12"/>
      <c r="G69" s="3" t="s">
        <v>0</v>
      </c>
      <c r="H69" s="9">
        <f t="shared" si="21"/>
        <v>0</v>
      </c>
      <c r="I69" s="10">
        <v>0</v>
      </c>
      <c r="J69" s="10">
        <v>0</v>
      </c>
      <c r="K69" s="10">
        <v>0</v>
      </c>
      <c r="L69" s="10">
        <v>0</v>
      </c>
      <c r="M69" s="10">
        <v>0</v>
      </c>
      <c r="N69" s="10">
        <v>0</v>
      </c>
      <c r="O69" s="10">
        <v>0</v>
      </c>
      <c r="P69" s="4"/>
    </row>
    <row r="70" spans="1:16" ht="22.5" customHeight="1" x14ac:dyDescent="0.25">
      <c r="A70" s="12"/>
      <c r="B70" s="12"/>
      <c r="C70" s="12"/>
      <c r="D70" s="12"/>
      <c r="E70" s="12"/>
      <c r="F70" s="12"/>
      <c r="G70" s="3" t="s">
        <v>36</v>
      </c>
      <c r="H70" s="9">
        <f t="shared" si="21"/>
        <v>0</v>
      </c>
      <c r="I70" s="10">
        <v>0</v>
      </c>
      <c r="J70" s="10">
        <v>0</v>
      </c>
      <c r="K70" s="10">
        <v>0</v>
      </c>
      <c r="L70" s="10">
        <v>0</v>
      </c>
      <c r="M70" s="10">
        <v>0</v>
      </c>
      <c r="N70" s="10">
        <v>0</v>
      </c>
      <c r="O70" s="10">
        <v>0</v>
      </c>
      <c r="P70" s="4"/>
    </row>
    <row r="71" spans="1:16" ht="22.5" customHeight="1" x14ac:dyDescent="0.25">
      <c r="A71" s="12"/>
      <c r="B71" s="12"/>
      <c r="C71" s="12"/>
      <c r="D71" s="12"/>
      <c r="E71" s="12"/>
      <c r="F71" s="12"/>
      <c r="G71" s="3" t="s">
        <v>37</v>
      </c>
      <c r="H71" s="9">
        <f t="shared" si="21"/>
        <v>0</v>
      </c>
      <c r="I71" s="10">
        <v>0</v>
      </c>
      <c r="J71" s="10">
        <v>0</v>
      </c>
      <c r="K71" s="10">
        <v>0</v>
      </c>
      <c r="L71" s="10">
        <v>0</v>
      </c>
      <c r="M71" s="10">
        <v>0</v>
      </c>
      <c r="N71" s="10">
        <v>0</v>
      </c>
      <c r="O71" s="10">
        <v>0</v>
      </c>
      <c r="P71" s="4"/>
    </row>
    <row r="72" spans="1:16" ht="22.5" customHeight="1" x14ac:dyDescent="0.25">
      <c r="A72" s="13"/>
      <c r="B72" s="13"/>
      <c r="C72" s="13"/>
      <c r="D72" s="13"/>
      <c r="E72" s="13"/>
      <c r="F72" s="13"/>
      <c r="G72" s="3" t="s">
        <v>17</v>
      </c>
      <c r="H72" s="9">
        <f t="shared" si="21"/>
        <v>11472.74</v>
      </c>
      <c r="I72" s="10">
        <v>0</v>
      </c>
      <c r="J72" s="10">
        <v>0</v>
      </c>
      <c r="K72" s="10">
        <v>0</v>
      </c>
      <c r="L72" s="10">
        <v>0</v>
      </c>
      <c r="M72" s="10">
        <v>11472.74</v>
      </c>
      <c r="N72" s="10">
        <v>0</v>
      </c>
      <c r="O72" s="10">
        <v>0</v>
      </c>
      <c r="P72" s="4"/>
    </row>
    <row r="73" spans="1:16" ht="22.5" customHeight="1" x14ac:dyDescent="0.25">
      <c r="A73" s="11">
        <v>10</v>
      </c>
      <c r="B73" s="11" t="s">
        <v>29</v>
      </c>
      <c r="C73" s="11" t="s">
        <v>38</v>
      </c>
      <c r="D73" s="11">
        <v>7000</v>
      </c>
      <c r="E73" s="11" t="s">
        <v>104</v>
      </c>
      <c r="F73" s="11" t="s">
        <v>22</v>
      </c>
      <c r="G73" s="3" t="s">
        <v>1</v>
      </c>
      <c r="H73" s="8">
        <f t="shared" ref="H73:N73" si="22">H74+H75+H76+H77+H78+H79</f>
        <v>15000</v>
      </c>
      <c r="I73" s="8">
        <f t="shared" si="22"/>
        <v>0</v>
      </c>
      <c r="J73" s="8">
        <f t="shared" si="22"/>
        <v>0</v>
      </c>
      <c r="K73" s="8">
        <f t="shared" si="22"/>
        <v>0</v>
      </c>
      <c r="L73" s="8">
        <f t="shared" si="22"/>
        <v>0</v>
      </c>
      <c r="M73" s="8">
        <f t="shared" si="22"/>
        <v>15000</v>
      </c>
      <c r="N73" s="8">
        <f t="shared" si="22"/>
        <v>0</v>
      </c>
      <c r="O73" s="8">
        <f t="shared" ref="O73" si="23">O74+O75+O76+O77+O78+O79</f>
        <v>0</v>
      </c>
      <c r="P73" s="11" t="s">
        <v>14</v>
      </c>
    </row>
    <row r="74" spans="1:16" ht="22.5" customHeight="1" x14ac:dyDescent="0.25">
      <c r="A74" s="12"/>
      <c r="B74" s="12"/>
      <c r="C74" s="12"/>
      <c r="D74" s="12"/>
      <c r="E74" s="12"/>
      <c r="F74" s="12"/>
      <c r="G74" s="3" t="s">
        <v>34</v>
      </c>
      <c r="H74" s="9">
        <f t="shared" ref="H74:H79" si="24">I74+J74+K74+L74+M74+N74+O74</f>
        <v>0</v>
      </c>
      <c r="I74" s="10">
        <v>0</v>
      </c>
      <c r="J74" s="10">
        <v>0</v>
      </c>
      <c r="K74" s="10">
        <v>0</v>
      </c>
      <c r="L74" s="10">
        <v>0</v>
      </c>
      <c r="M74" s="10">
        <v>0</v>
      </c>
      <c r="N74" s="10">
        <v>0</v>
      </c>
      <c r="O74" s="10">
        <v>0</v>
      </c>
      <c r="P74" s="12"/>
    </row>
    <row r="75" spans="1:16" ht="22.5" customHeight="1" x14ac:dyDescent="0.25">
      <c r="A75" s="12"/>
      <c r="B75" s="12"/>
      <c r="C75" s="12"/>
      <c r="D75" s="12"/>
      <c r="E75" s="12"/>
      <c r="F75" s="12"/>
      <c r="G75" s="3" t="s">
        <v>35</v>
      </c>
      <c r="H75" s="9">
        <f t="shared" si="24"/>
        <v>0</v>
      </c>
      <c r="I75" s="10">
        <v>0</v>
      </c>
      <c r="J75" s="10">
        <v>0</v>
      </c>
      <c r="K75" s="10">
        <v>0</v>
      </c>
      <c r="L75" s="10">
        <v>0</v>
      </c>
      <c r="M75" s="10">
        <v>0</v>
      </c>
      <c r="N75" s="10">
        <v>0</v>
      </c>
      <c r="O75" s="10">
        <v>0</v>
      </c>
      <c r="P75" s="12"/>
    </row>
    <row r="76" spans="1:16" ht="22.5" customHeight="1" x14ac:dyDescent="0.25">
      <c r="A76" s="12"/>
      <c r="B76" s="12"/>
      <c r="C76" s="12"/>
      <c r="D76" s="12"/>
      <c r="E76" s="12"/>
      <c r="F76" s="12"/>
      <c r="G76" s="3" t="s">
        <v>0</v>
      </c>
      <c r="H76" s="9">
        <f t="shared" si="24"/>
        <v>0</v>
      </c>
      <c r="I76" s="10">
        <v>0</v>
      </c>
      <c r="J76" s="10">
        <v>0</v>
      </c>
      <c r="K76" s="10">
        <v>0</v>
      </c>
      <c r="L76" s="10">
        <v>0</v>
      </c>
      <c r="M76" s="10">
        <v>0</v>
      </c>
      <c r="N76" s="10">
        <v>0</v>
      </c>
      <c r="O76" s="10">
        <v>0</v>
      </c>
      <c r="P76" s="12"/>
    </row>
    <row r="77" spans="1:16" ht="22.5" customHeight="1" x14ac:dyDescent="0.25">
      <c r="A77" s="12"/>
      <c r="B77" s="12"/>
      <c r="C77" s="12"/>
      <c r="D77" s="12"/>
      <c r="E77" s="12"/>
      <c r="F77" s="12"/>
      <c r="G77" s="3" t="s">
        <v>36</v>
      </c>
      <c r="H77" s="9">
        <f t="shared" si="24"/>
        <v>0</v>
      </c>
      <c r="I77" s="10">
        <v>0</v>
      </c>
      <c r="J77" s="10">
        <v>0</v>
      </c>
      <c r="K77" s="10">
        <v>0</v>
      </c>
      <c r="L77" s="10">
        <v>0</v>
      </c>
      <c r="M77" s="10">
        <v>0</v>
      </c>
      <c r="N77" s="10">
        <v>0</v>
      </c>
      <c r="O77" s="10">
        <v>0</v>
      </c>
      <c r="P77" s="12"/>
    </row>
    <row r="78" spans="1:16" ht="22.5" customHeight="1" x14ac:dyDescent="0.25">
      <c r="A78" s="12"/>
      <c r="B78" s="12"/>
      <c r="C78" s="12"/>
      <c r="D78" s="12"/>
      <c r="E78" s="12"/>
      <c r="F78" s="12"/>
      <c r="G78" s="3" t="s">
        <v>37</v>
      </c>
      <c r="H78" s="9">
        <f t="shared" si="24"/>
        <v>0</v>
      </c>
      <c r="I78" s="10">
        <v>0</v>
      </c>
      <c r="J78" s="10">
        <v>0</v>
      </c>
      <c r="K78" s="10">
        <v>0</v>
      </c>
      <c r="L78" s="10">
        <v>0</v>
      </c>
      <c r="M78" s="10">
        <v>0</v>
      </c>
      <c r="N78" s="10">
        <v>0</v>
      </c>
      <c r="O78" s="10">
        <v>0</v>
      </c>
      <c r="P78" s="12"/>
    </row>
    <row r="79" spans="1:16" ht="22.5" customHeight="1" x14ac:dyDescent="0.25">
      <c r="A79" s="13"/>
      <c r="B79" s="13"/>
      <c r="C79" s="13"/>
      <c r="D79" s="13"/>
      <c r="E79" s="13"/>
      <c r="F79" s="13"/>
      <c r="G79" s="3" t="s">
        <v>17</v>
      </c>
      <c r="H79" s="9">
        <f t="shared" si="24"/>
        <v>15000</v>
      </c>
      <c r="I79" s="10">
        <v>0</v>
      </c>
      <c r="J79" s="10">
        <v>0</v>
      </c>
      <c r="K79" s="10">
        <v>0</v>
      </c>
      <c r="L79" s="10">
        <v>0</v>
      </c>
      <c r="M79" s="10">
        <v>15000</v>
      </c>
      <c r="N79" s="10">
        <v>0</v>
      </c>
      <c r="O79" s="10">
        <v>0</v>
      </c>
      <c r="P79" s="13"/>
    </row>
    <row r="80" spans="1:16" ht="22.5" customHeight="1" x14ac:dyDescent="0.25">
      <c r="A80" s="11">
        <v>11</v>
      </c>
      <c r="B80" s="11" t="s">
        <v>23</v>
      </c>
      <c r="C80" s="11" t="s">
        <v>38</v>
      </c>
      <c r="D80" s="11">
        <v>400</v>
      </c>
      <c r="E80" s="11" t="s">
        <v>88</v>
      </c>
      <c r="F80" s="11" t="s">
        <v>41</v>
      </c>
      <c r="G80" s="3" t="s">
        <v>1</v>
      </c>
      <c r="H80" s="8">
        <f t="shared" ref="H80:N80" si="25">H81+H82+H83+H84+H85+H86</f>
        <v>11427</v>
      </c>
      <c r="I80" s="8">
        <f t="shared" si="25"/>
        <v>0</v>
      </c>
      <c r="J80" s="8">
        <f t="shared" si="25"/>
        <v>0</v>
      </c>
      <c r="K80" s="8">
        <f t="shared" si="25"/>
        <v>0</v>
      </c>
      <c r="L80" s="8">
        <f t="shared" si="25"/>
        <v>0</v>
      </c>
      <c r="M80" s="8">
        <f t="shared" si="25"/>
        <v>0</v>
      </c>
      <c r="N80" s="8">
        <f t="shared" si="25"/>
        <v>11427</v>
      </c>
      <c r="O80" s="8">
        <f t="shared" ref="O80" si="26">O81+O82+O83+O84+O85+O86</f>
        <v>0</v>
      </c>
      <c r="P80" s="11" t="s">
        <v>14</v>
      </c>
    </row>
    <row r="81" spans="1:16" ht="22.5" customHeight="1" x14ac:dyDescent="0.25">
      <c r="A81" s="12"/>
      <c r="B81" s="12"/>
      <c r="C81" s="12"/>
      <c r="D81" s="12"/>
      <c r="E81" s="12"/>
      <c r="F81" s="12"/>
      <c r="G81" s="3" t="s">
        <v>34</v>
      </c>
      <c r="H81" s="9">
        <f t="shared" ref="H81:H86" si="27">I81+J81+K81+L81+M81+N81+O81</f>
        <v>0</v>
      </c>
      <c r="I81" s="10">
        <v>0</v>
      </c>
      <c r="J81" s="10">
        <v>0</v>
      </c>
      <c r="K81" s="10">
        <v>0</v>
      </c>
      <c r="L81" s="10">
        <v>0</v>
      </c>
      <c r="M81" s="10">
        <v>0</v>
      </c>
      <c r="N81" s="10">
        <v>0</v>
      </c>
      <c r="O81" s="10">
        <v>0</v>
      </c>
      <c r="P81" s="12"/>
    </row>
    <row r="82" spans="1:16" ht="22.5" customHeight="1" x14ac:dyDescent="0.25">
      <c r="A82" s="12"/>
      <c r="B82" s="12"/>
      <c r="C82" s="12"/>
      <c r="D82" s="12"/>
      <c r="E82" s="12"/>
      <c r="F82" s="12"/>
      <c r="G82" s="3" t="s">
        <v>35</v>
      </c>
      <c r="H82" s="9">
        <f t="shared" si="27"/>
        <v>0</v>
      </c>
      <c r="I82" s="10">
        <v>0</v>
      </c>
      <c r="J82" s="10">
        <v>0</v>
      </c>
      <c r="K82" s="10">
        <v>0</v>
      </c>
      <c r="L82" s="10">
        <v>0</v>
      </c>
      <c r="M82" s="10">
        <v>0</v>
      </c>
      <c r="N82" s="10">
        <v>0</v>
      </c>
      <c r="O82" s="10">
        <v>0</v>
      </c>
      <c r="P82" s="12"/>
    </row>
    <row r="83" spans="1:16" ht="22.5" customHeight="1" x14ac:dyDescent="0.25">
      <c r="A83" s="12"/>
      <c r="B83" s="12"/>
      <c r="C83" s="12"/>
      <c r="D83" s="12"/>
      <c r="E83" s="12"/>
      <c r="F83" s="12"/>
      <c r="G83" s="3" t="s">
        <v>0</v>
      </c>
      <c r="H83" s="9">
        <f t="shared" si="27"/>
        <v>0</v>
      </c>
      <c r="I83" s="10">
        <v>0</v>
      </c>
      <c r="J83" s="10">
        <v>0</v>
      </c>
      <c r="K83" s="10">
        <v>0</v>
      </c>
      <c r="L83" s="10">
        <v>0</v>
      </c>
      <c r="M83" s="10">
        <v>0</v>
      </c>
      <c r="N83" s="10">
        <v>0</v>
      </c>
      <c r="O83" s="10">
        <v>0</v>
      </c>
      <c r="P83" s="12"/>
    </row>
    <row r="84" spans="1:16" ht="22.5" customHeight="1" x14ac:dyDescent="0.25">
      <c r="A84" s="12"/>
      <c r="B84" s="12"/>
      <c r="C84" s="12"/>
      <c r="D84" s="12"/>
      <c r="E84" s="12"/>
      <c r="F84" s="12"/>
      <c r="G84" s="3" t="s">
        <v>36</v>
      </c>
      <c r="H84" s="9">
        <f t="shared" si="27"/>
        <v>0</v>
      </c>
      <c r="I84" s="10">
        <v>0</v>
      </c>
      <c r="J84" s="10">
        <v>0</v>
      </c>
      <c r="K84" s="10">
        <v>0</v>
      </c>
      <c r="L84" s="10">
        <v>0</v>
      </c>
      <c r="M84" s="10">
        <v>0</v>
      </c>
      <c r="N84" s="10">
        <v>0</v>
      </c>
      <c r="O84" s="10">
        <v>0</v>
      </c>
      <c r="P84" s="12"/>
    </row>
    <row r="85" spans="1:16" ht="22.5" customHeight="1" x14ac:dyDescent="0.25">
      <c r="A85" s="12"/>
      <c r="B85" s="12"/>
      <c r="C85" s="12"/>
      <c r="D85" s="12"/>
      <c r="E85" s="12"/>
      <c r="F85" s="12"/>
      <c r="G85" s="3" t="s">
        <v>37</v>
      </c>
      <c r="H85" s="9">
        <f t="shared" si="27"/>
        <v>0</v>
      </c>
      <c r="I85" s="10">
        <v>0</v>
      </c>
      <c r="J85" s="10">
        <v>0</v>
      </c>
      <c r="K85" s="10">
        <v>0</v>
      </c>
      <c r="L85" s="10">
        <v>0</v>
      </c>
      <c r="M85" s="10">
        <v>0</v>
      </c>
      <c r="N85" s="10">
        <v>0</v>
      </c>
      <c r="O85" s="10">
        <v>0</v>
      </c>
      <c r="P85" s="12"/>
    </row>
    <row r="86" spans="1:16" ht="22.5" customHeight="1" x14ac:dyDescent="0.25">
      <c r="A86" s="13"/>
      <c r="B86" s="13"/>
      <c r="C86" s="13"/>
      <c r="D86" s="13"/>
      <c r="E86" s="13"/>
      <c r="F86" s="13"/>
      <c r="G86" s="3" t="s">
        <v>17</v>
      </c>
      <c r="H86" s="9">
        <f t="shared" si="27"/>
        <v>11427</v>
      </c>
      <c r="I86" s="10">
        <v>0</v>
      </c>
      <c r="J86" s="10">
        <v>0</v>
      </c>
      <c r="K86" s="10">
        <v>0</v>
      </c>
      <c r="L86" s="10">
        <v>0</v>
      </c>
      <c r="M86" s="10">
        <v>0</v>
      </c>
      <c r="N86" s="10">
        <v>11427</v>
      </c>
      <c r="O86" s="10">
        <v>0</v>
      </c>
      <c r="P86" s="13"/>
    </row>
    <row r="87" spans="1:16" ht="22.5" customHeight="1" x14ac:dyDescent="0.25">
      <c r="A87" s="11">
        <v>12</v>
      </c>
      <c r="B87" s="11" t="s">
        <v>43</v>
      </c>
      <c r="C87" s="11" t="s">
        <v>38</v>
      </c>
      <c r="D87" s="11">
        <v>400</v>
      </c>
      <c r="E87" s="11" t="s">
        <v>89</v>
      </c>
      <c r="F87" s="11" t="s">
        <v>42</v>
      </c>
      <c r="G87" s="3" t="s">
        <v>1</v>
      </c>
      <c r="H87" s="8">
        <f t="shared" ref="H87:N87" si="28">H88+H89+H90+H91+H92+H93</f>
        <v>11427.74</v>
      </c>
      <c r="I87" s="8">
        <f t="shared" si="28"/>
        <v>0</v>
      </c>
      <c r="J87" s="8">
        <f t="shared" si="28"/>
        <v>0</v>
      </c>
      <c r="K87" s="8">
        <f t="shared" si="28"/>
        <v>0</v>
      </c>
      <c r="L87" s="8">
        <f t="shared" si="28"/>
        <v>0</v>
      </c>
      <c r="M87" s="8">
        <f t="shared" si="28"/>
        <v>0</v>
      </c>
      <c r="N87" s="8">
        <f t="shared" si="28"/>
        <v>0</v>
      </c>
      <c r="O87" s="8">
        <f t="shared" ref="O87" si="29">O88+O89+O90+O91+O92+O93</f>
        <v>11427.74</v>
      </c>
      <c r="P87" s="11" t="s">
        <v>14</v>
      </c>
    </row>
    <row r="88" spans="1:16" ht="22.5" customHeight="1" x14ac:dyDescent="0.25">
      <c r="A88" s="12"/>
      <c r="B88" s="12"/>
      <c r="C88" s="12"/>
      <c r="D88" s="12"/>
      <c r="E88" s="12"/>
      <c r="F88" s="12"/>
      <c r="G88" s="3" t="s">
        <v>34</v>
      </c>
      <c r="H88" s="9">
        <f t="shared" ref="H88:H93" si="30">I88+J88+K88+L88+M88+N88+O88</f>
        <v>0</v>
      </c>
      <c r="I88" s="10">
        <v>0</v>
      </c>
      <c r="J88" s="10">
        <v>0</v>
      </c>
      <c r="K88" s="10">
        <v>0</v>
      </c>
      <c r="L88" s="10">
        <v>0</v>
      </c>
      <c r="M88" s="10">
        <v>0</v>
      </c>
      <c r="N88" s="10">
        <v>0</v>
      </c>
      <c r="O88" s="10">
        <v>0</v>
      </c>
      <c r="P88" s="12"/>
    </row>
    <row r="89" spans="1:16" ht="22.5" customHeight="1" x14ac:dyDescent="0.25">
      <c r="A89" s="12"/>
      <c r="B89" s="12"/>
      <c r="C89" s="12"/>
      <c r="D89" s="12"/>
      <c r="E89" s="12"/>
      <c r="F89" s="12"/>
      <c r="G89" s="3" t="s">
        <v>35</v>
      </c>
      <c r="H89" s="9">
        <f t="shared" si="30"/>
        <v>0</v>
      </c>
      <c r="I89" s="10">
        <v>0</v>
      </c>
      <c r="J89" s="10">
        <v>0</v>
      </c>
      <c r="K89" s="10">
        <v>0</v>
      </c>
      <c r="L89" s="10">
        <v>0</v>
      </c>
      <c r="M89" s="10">
        <v>0</v>
      </c>
      <c r="N89" s="10">
        <v>0</v>
      </c>
      <c r="O89" s="10">
        <v>0</v>
      </c>
      <c r="P89" s="12"/>
    </row>
    <row r="90" spans="1:16" ht="22.5" customHeight="1" x14ac:dyDescent="0.25">
      <c r="A90" s="12"/>
      <c r="B90" s="12"/>
      <c r="C90" s="12"/>
      <c r="D90" s="12"/>
      <c r="E90" s="12"/>
      <c r="F90" s="12"/>
      <c r="G90" s="3" t="s">
        <v>0</v>
      </c>
      <c r="H90" s="9">
        <f t="shared" si="30"/>
        <v>0</v>
      </c>
      <c r="I90" s="10">
        <v>0</v>
      </c>
      <c r="J90" s="10">
        <v>0</v>
      </c>
      <c r="K90" s="10">
        <v>0</v>
      </c>
      <c r="L90" s="10">
        <v>0</v>
      </c>
      <c r="M90" s="10">
        <v>0</v>
      </c>
      <c r="N90" s="10">
        <v>0</v>
      </c>
      <c r="O90" s="10">
        <v>0</v>
      </c>
      <c r="P90" s="12"/>
    </row>
    <row r="91" spans="1:16" ht="22.5" customHeight="1" x14ac:dyDescent="0.25">
      <c r="A91" s="12"/>
      <c r="B91" s="12"/>
      <c r="C91" s="12"/>
      <c r="D91" s="12"/>
      <c r="E91" s="12"/>
      <c r="F91" s="12"/>
      <c r="G91" s="3" t="s">
        <v>36</v>
      </c>
      <c r="H91" s="9">
        <f t="shared" si="30"/>
        <v>0</v>
      </c>
      <c r="I91" s="10">
        <v>0</v>
      </c>
      <c r="J91" s="10">
        <v>0</v>
      </c>
      <c r="K91" s="10">
        <v>0</v>
      </c>
      <c r="L91" s="10">
        <v>0</v>
      </c>
      <c r="M91" s="10">
        <v>0</v>
      </c>
      <c r="N91" s="10">
        <v>0</v>
      </c>
      <c r="O91" s="10">
        <v>0</v>
      </c>
      <c r="P91" s="12"/>
    </row>
    <row r="92" spans="1:16" ht="22.5" customHeight="1" x14ac:dyDescent="0.25">
      <c r="A92" s="12"/>
      <c r="B92" s="12"/>
      <c r="C92" s="12"/>
      <c r="D92" s="12"/>
      <c r="E92" s="12"/>
      <c r="F92" s="12"/>
      <c r="G92" s="3" t="s">
        <v>37</v>
      </c>
      <c r="H92" s="9">
        <f t="shared" si="30"/>
        <v>0</v>
      </c>
      <c r="I92" s="10">
        <v>0</v>
      </c>
      <c r="J92" s="10">
        <v>0</v>
      </c>
      <c r="K92" s="10">
        <v>0</v>
      </c>
      <c r="L92" s="10">
        <v>0</v>
      </c>
      <c r="M92" s="10">
        <v>0</v>
      </c>
      <c r="N92" s="10">
        <v>0</v>
      </c>
      <c r="O92" s="10">
        <v>0</v>
      </c>
      <c r="P92" s="12"/>
    </row>
    <row r="93" spans="1:16" ht="22.5" customHeight="1" x14ac:dyDescent="0.25">
      <c r="A93" s="13"/>
      <c r="B93" s="13"/>
      <c r="C93" s="13"/>
      <c r="D93" s="13"/>
      <c r="E93" s="13"/>
      <c r="F93" s="13"/>
      <c r="G93" s="3" t="s">
        <v>17</v>
      </c>
      <c r="H93" s="9">
        <f t="shared" si="30"/>
        <v>11427.74</v>
      </c>
      <c r="I93" s="10">
        <v>0</v>
      </c>
      <c r="J93" s="10">
        <v>0</v>
      </c>
      <c r="K93" s="10">
        <v>0</v>
      </c>
      <c r="L93" s="10">
        <v>0</v>
      </c>
      <c r="M93" s="10">
        <v>0</v>
      </c>
      <c r="N93" s="10">
        <v>0</v>
      </c>
      <c r="O93" s="10">
        <v>11427.74</v>
      </c>
      <c r="P93" s="13"/>
    </row>
    <row r="94" spans="1:16" ht="22.5" customHeight="1" x14ac:dyDescent="0.25">
      <c r="A94" s="11">
        <v>13</v>
      </c>
      <c r="B94" s="11" t="s">
        <v>24</v>
      </c>
      <c r="C94" s="11" t="s">
        <v>38</v>
      </c>
      <c r="D94" s="11">
        <v>600</v>
      </c>
      <c r="E94" s="11" t="s">
        <v>90</v>
      </c>
      <c r="F94" s="11" t="s">
        <v>44</v>
      </c>
      <c r="G94" s="3" t="s">
        <v>1</v>
      </c>
      <c r="H94" s="8">
        <f t="shared" ref="H94:N94" si="31">H95+H96+H97+H98+H99+H100</f>
        <v>12142.73</v>
      </c>
      <c r="I94" s="8">
        <f t="shared" si="31"/>
        <v>0</v>
      </c>
      <c r="J94" s="8">
        <f t="shared" si="31"/>
        <v>0</v>
      </c>
      <c r="K94" s="8">
        <f t="shared" si="31"/>
        <v>0</v>
      </c>
      <c r="L94" s="8">
        <f t="shared" si="31"/>
        <v>0</v>
      </c>
      <c r="M94" s="8">
        <f t="shared" si="31"/>
        <v>0</v>
      </c>
      <c r="N94" s="8">
        <f t="shared" si="31"/>
        <v>0</v>
      </c>
      <c r="O94" s="8">
        <f t="shared" ref="O94" si="32">O95+O96+O97+O98+O99+O100</f>
        <v>12142.73</v>
      </c>
      <c r="P94" s="11" t="s">
        <v>14</v>
      </c>
    </row>
    <row r="95" spans="1:16" ht="22.5" customHeight="1" x14ac:dyDescent="0.25">
      <c r="A95" s="12"/>
      <c r="B95" s="12"/>
      <c r="C95" s="12"/>
      <c r="D95" s="12"/>
      <c r="E95" s="12"/>
      <c r="F95" s="12"/>
      <c r="G95" s="3" t="s">
        <v>34</v>
      </c>
      <c r="H95" s="9">
        <f t="shared" ref="H95:H100" si="33">I95+J95+K95+L95+M95+N95+O95</f>
        <v>0</v>
      </c>
      <c r="I95" s="10">
        <v>0</v>
      </c>
      <c r="J95" s="10">
        <v>0</v>
      </c>
      <c r="K95" s="10">
        <v>0</v>
      </c>
      <c r="L95" s="10">
        <v>0</v>
      </c>
      <c r="M95" s="10">
        <v>0</v>
      </c>
      <c r="N95" s="10">
        <v>0</v>
      </c>
      <c r="O95" s="10">
        <v>0</v>
      </c>
      <c r="P95" s="12"/>
    </row>
    <row r="96" spans="1:16" ht="22.5" customHeight="1" x14ac:dyDescent="0.25">
      <c r="A96" s="12"/>
      <c r="B96" s="12"/>
      <c r="C96" s="12"/>
      <c r="D96" s="12"/>
      <c r="E96" s="12"/>
      <c r="F96" s="12"/>
      <c r="G96" s="3" t="s">
        <v>35</v>
      </c>
      <c r="H96" s="9">
        <f t="shared" si="33"/>
        <v>0</v>
      </c>
      <c r="I96" s="10">
        <v>0</v>
      </c>
      <c r="J96" s="10">
        <v>0</v>
      </c>
      <c r="K96" s="10">
        <v>0</v>
      </c>
      <c r="L96" s="10">
        <v>0</v>
      </c>
      <c r="M96" s="10">
        <v>0</v>
      </c>
      <c r="N96" s="10">
        <v>0</v>
      </c>
      <c r="O96" s="10">
        <v>0</v>
      </c>
      <c r="P96" s="12"/>
    </row>
    <row r="97" spans="1:16" ht="22.5" customHeight="1" x14ac:dyDescent="0.25">
      <c r="A97" s="12"/>
      <c r="B97" s="12"/>
      <c r="C97" s="12"/>
      <c r="D97" s="12"/>
      <c r="E97" s="12"/>
      <c r="F97" s="12"/>
      <c r="G97" s="3" t="s">
        <v>0</v>
      </c>
      <c r="H97" s="9">
        <f t="shared" si="33"/>
        <v>0</v>
      </c>
      <c r="I97" s="10">
        <v>0</v>
      </c>
      <c r="J97" s="10">
        <v>0</v>
      </c>
      <c r="K97" s="10">
        <v>0</v>
      </c>
      <c r="L97" s="10">
        <v>0</v>
      </c>
      <c r="M97" s="10">
        <v>0</v>
      </c>
      <c r="N97" s="10">
        <v>0</v>
      </c>
      <c r="O97" s="10">
        <v>0</v>
      </c>
      <c r="P97" s="12"/>
    </row>
    <row r="98" spans="1:16" ht="22.5" customHeight="1" x14ac:dyDescent="0.25">
      <c r="A98" s="12"/>
      <c r="B98" s="12"/>
      <c r="C98" s="12"/>
      <c r="D98" s="12"/>
      <c r="E98" s="12"/>
      <c r="F98" s="12"/>
      <c r="G98" s="3" t="s">
        <v>36</v>
      </c>
      <c r="H98" s="9">
        <f t="shared" si="33"/>
        <v>0</v>
      </c>
      <c r="I98" s="10">
        <v>0</v>
      </c>
      <c r="J98" s="10">
        <v>0</v>
      </c>
      <c r="K98" s="10">
        <v>0</v>
      </c>
      <c r="L98" s="10">
        <v>0</v>
      </c>
      <c r="M98" s="10">
        <v>0</v>
      </c>
      <c r="N98" s="10">
        <v>0</v>
      </c>
      <c r="O98" s="10">
        <v>0</v>
      </c>
      <c r="P98" s="12"/>
    </row>
    <row r="99" spans="1:16" ht="22.5" customHeight="1" x14ac:dyDescent="0.25">
      <c r="A99" s="12"/>
      <c r="B99" s="12"/>
      <c r="C99" s="12"/>
      <c r="D99" s="12"/>
      <c r="E99" s="12"/>
      <c r="F99" s="12"/>
      <c r="G99" s="3" t="s">
        <v>37</v>
      </c>
      <c r="H99" s="9">
        <f t="shared" si="33"/>
        <v>0</v>
      </c>
      <c r="I99" s="10">
        <v>0</v>
      </c>
      <c r="J99" s="10">
        <v>0</v>
      </c>
      <c r="K99" s="10">
        <v>0</v>
      </c>
      <c r="L99" s="10">
        <v>0</v>
      </c>
      <c r="M99" s="10">
        <v>0</v>
      </c>
      <c r="N99" s="10">
        <v>0</v>
      </c>
      <c r="O99" s="10">
        <v>0</v>
      </c>
      <c r="P99" s="12"/>
    </row>
    <row r="100" spans="1:16" ht="22.5" customHeight="1" x14ac:dyDescent="0.25">
      <c r="A100" s="13"/>
      <c r="B100" s="13"/>
      <c r="C100" s="13"/>
      <c r="D100" s="13"/>
      <c r="E100" s="13"/>
      <c r="F100" s="13"/>
      <c r="G100" s="3" t="s">
        <v>17</v>
      </c>
      <c r="H100" s="9">
        <f t="shared" si="33"/>
        <v>12142.73</v>
      </c>
      <c r="I100" s="10">
        <v>0</v>
      </c>
      <c r="J100" s="10">
        <v>0</v>
      </c>
      <c r="K100" s="10">
        <v>0</v>
      </c>
      <c r="L100" s="10">
        <v>0</v>
      </c>
      <c r="M100" s="10">
        <v>0</v>
      </c>
      <c r="N100" s="10">
        <v>0</v>
      </c>
      <c r="O100" s="10">
        <v>12142.73</v>
      </c>
      <c r="P100" s="13"/>
    </row>
    <row r="101" spans="1:16" ht="22.5" customHeight="1" x14ac:dyDescent="0.25">
      <c r="A101" s="11">
        <v>14</v>
      </c>
      <c r="B101" s="11" t="s">
        <v>25</v>
      </c>
      <c r="C101" s="11" t="s">
        <v>38</v>
      </c>
      <c r="D101" s="11">
        <v>300</v>
      </c>
      <c r="E101" s="11" t="s">
        <v>91</v>
      </c>
      <c r="F101" s="11" t="s">
        <v>45</v>
      </c>
      <c r="G101" s="3" t="s">
        <v>1</v>
      </c>
      <c r="H101" s="8">
        <f t="shared" ref="H101:O101" si="34">H102+H103+H104+H105+H106+H107</f>
        <v>10886.64</v>
      </c>
      <c r="I101" s="8">
        <f t="shared" si="34"/>
        <v>0</v>
      </c>
      <c r="J101" s="8">
        <f t="shared" si="34"/>
        <v>0</v>
      </c>
      <c r="K101" s="8">
        <f t="shared" si="34"/>
        <v>0</v>
      </c>
      <c r="L101" s="8">
        <f t="shared" si="34"/>
        <v>0</v>
      </c>
      <c r="M101" s="8">
        <f t="shared" si="34"/>
        <v>0</v>
      </c>
      <c r="N101" s="8">
        <f t="shared" si="34"/>
        <v>0</v>
      </c>
      <c r="O101" s="8">
        <f t="shared" si="34"/>
        <v>10886.64</v>
      </c>
      <c r="P101" s="11" t="s">
        <v>14</v>
      </c>
    </row>
    <row r="102" spans="1:16" ht="22.5" customHeight="1" x14ac:dyDescent="0.25">
      <c r="A102" s="12"/>
      <c r="B102" s="12"/>
      <c r="C102" s="12"/>
      <c r="D102" s="12"/>
      <c r="E102" s="12"/>
      <c r="F102" s="12"/>
      <c r="G102" s="3" t="s">
        <v>34</v>
      </c>
      <c r="H102" s="9">
        <f t="shared" ref="H102:H107" si="35">I102+J102+K102+L102+M102+N102+O102</f>
        <v>0</v>
      </c>
      <c r="I102" s="10">
        <v>0</v>
      </c>
      <c r="J102" s="10">
        <v>0</v>
      </c>
      <c r="K102" s="10">
        <v>0</v>
      </c>
      <c r="L102" s="10">
        <v>0</v>
      </c>
      <c r="M102" s="10">
        <v>0</v>
      </c>
      <c r="N102" s="10">
        <v>0</v>
      </c>
      <c r="O102" s="10">
        <v>0</v>
      </c>
      <c r="P102" s="12"/>
    </row>
    <row r="103" spans="1:16" ht="22.5" customHeight="1" x14ac:dyDescent="0.25">
      <c r="A103" s="12"/>
      <c r="B103" s="12"/>
      <c r="C103" s="12"/>
      <c r="D103" s="12"/>
      <c r="E103" s="12"/>
      <c r="F103" s="12"/>
      <c r="G103" s="3" t="s">
        <v>35</v>
      </c>
      <c r="H103" s="9">
        <f t="shared" si="35"/>
        <v>0</v>
      </c>
      <c r="I103" s="10">
        <v>0</v>
      </c>
      <c r="J103" s="10">
        <v>0</v>
      </c>
      <c r="K103" s="10">
        <v>0</v>
      </c>
      <c r="L103" s="10">
        <v>0</v>
      </c>
      <c r="M103" s="10">
        <v>0</v>
      </c>
      <c r="N103" s="10">
        <v>0</v>
      </c>
      <c r="O103" s="10">
        <v>0</v>
      </c>
      <c r="P103" s="12"/>
    </row>
    <row r="104" spans="1:16" ht="22.5" customHeight="1" x14ac:dyDescent="0.25">
      <c r="A104" s="12"/>
      <c r="B104" s="12"/>
      <c r="C104" s="12"/>
      <c r="D104" s="12"/>
      <c r="E104" s="12"/>
      <c r="F104" s="12"/>
      <c r="G104" s="3" t="s">
        <v>0</v>
      </c>
      <c r="H104" s="9">
        <f t="shared" si="35"/>
        <v>0</v>
      </c>
      <c r="I104" s="10">
        <v>0</v>
      </c>
      <c r="J104" s="10">
        <v>0</v>
      </c>
      <c r="K104" s="10">
        <v>0</v>
      </c>
      <c r="L104" s="10">
        <v>0</v>
      </c>
      <c r="M104" s="10">
        <v>0</v>
      </c>
      <c r="N104" s="10">
        <v>0</v>
      </c>
      <c r="O104" s="10">
        <v>0</v>
      </c>
      <c r="P104" s="12"/>
    </row>
    <row r="105" spans="1:16" ht="22.5" customHeight="1" x14ac:dyDescent="0.25">
      <c r="A105" s="12"/>
      <c r="B105" s="12"/>
      <c r="C105" s="12"/>
      <c r="D105" s="12"/>
      <c r="E105" s="12"/>
      <c r="F105" s="12"/>
      <c r="G105" s="3" t="s">
        <v>36</v>
      </c>
      <c r="H105" s="9">
        <f t="shared" si="35"/>
        <v>0</v>
      </c>
      <c r="I105" s="10">
        <v>0</v>
      </c>
      <c r="J105" s="10">
        <v>0</v>
      </c>
      <c r="K105" s="10">
        <v>0</v>
      </c>
      <c r="L105" s="10">
        <v>0</v>
      </c>
      <c r="M105" s="10">
        <v>0</v>
      </c>
      <c r="N105" s="10">
        <v>0</v>
      </c>
      <c r="O105" s="10">
        <v>0</v>
      </c>
      <c r="P105" s="12"/>
    </row>
    <row r="106" spans="1:16" ht="22.5" customHeight="1" x14ac:dyDescent="0.25">
      <c r="A106" s="12"/>
      <c r="B106" s="12"/>
      <c r="C106" s="12"/>
      <c r="D106" s="12"/>
      <c r="E106" s="12"/>
      <c r="F106" s="12"/>
      <c r="G106" s="3" t="s">
        <v>37</v>
      </c>
      <c r="H106" s="9">
        <f t="shared" si="35"/>
        <v>0</v>
      </c>
      <c r="I106" s="10">
        <v>0</v>
      </c>
      <c r="J106" s="10">
        <v>0</v>
      </c>
      <c r="K106" s="10">
        <v>0</v>
      </c>
      <c r="L106" s="10">
        <v>0</v>
      </c>
      <c r="M106" s="10">
        <v>0</v>
      </c>
      <c r="N106" s="10">
        <v>0</v>
      </c>
      <c r="O106" s="10">
        <v>0</v>
      </c>
      <c r="P106" s="12"/>
    </row>
    <row r="107" spans="1:16" ht="22.5" customHeight="1" x14ac:dyDescent="0.25">
      <c r="A107" s="13"/>
      <c r="B107" s="13"/>
      <c r="C107" s="13"/>
      <c r="D107" s="13"/>
      <c r="E107" s="13"/>
      <c r="F107" s="13"/>
      <c r="G107" s="3" t="s">
        <v>17</v>
      </c>
      <c r="H107" s="9">
        <f t="shared" si="35"/>
        <v>10886.64</v>
      </c>
      <c r="I107" s="10">
        <v>0</v>
      </c>
      <c r="J107" s="10">
        <v>0</v>
      </c>
      <c r="K107" s="10">
        <v>0</v>
      </c>
      <c r="L107" s="10">
        <v>0</v>
      </c>
      <c r="M107" s="10">
        <v>0</v>
      </c>
      <c r="N107" s="10">
        <v>0</v>
      </c>
      <c r="O107" s="10">
        <v>10886.64</v>
      </c>
      <c r="P107" s="13"/>
    </row>
    <row r="108" spans="1:16" ht="22.5" customHeight="1" x14ac:dyDescent="0.25">
      <c r="A108" s="11">
        <v>15</v>
      </c>
      <c r="B108" s="11" t="s">
        <v>52</v>
      </c>
      <c r="C108" s="11" t="s">
        <v>53</v>
      </c>
      <c r="D108" s="11">
        <v>400</v>
      </c>
      <c r="E108" s="11" t="s">
        <v>105</v>
      </c>
      <c r="F108" s="11" t="s">
        <v>54</v>
      </c>
      <c r="G108" s="3" t="s">
        <v>1</v>
      </c>
      <c r="H108" s="8">
        <f t="shared" ref="H108:O108" si="36">H109+H110+H111+H112+H113+H114</f>
        <v>181997.3051</v>
      </c>
      <c r="I108" s="8">
        <f t="shared" si="36"/>
        <v>8254.1660800000009</v>
      </c>
      <c r="J108" s="8">
        <f t="shared" si="36"/>
        <v>4981.409020000001</v>
      </c>
      <c r="K108" s="8">
        <f t="shared" si="36"/>
        <v>115120.97742000001</v>
      </c>
      <c r="L108" s="8">
        <f t="shared" si="36"/>
        <v>53640.75258</v>
      </c>
      <c r="M108" s="8">
        <f t="shared" si="36"/>
        <v>0</v>
      </c>
      <c r="N108" s="8">
        <f t="shared" si="36"/>
        <v>0</v>
      </c>
      <c r="O108" s="8">
        <f t="shared" si="36"/>
        <v>0</v>
      </c>
      <c r="P108" s="11" t="s">
        <v>95</v>
      </c>
    </row>
    <row r="109" spans="1:16" ht="22.5" customHeight="1" x14ac:dyDescent="0.25">
      <c r="A109" s="12"/>
      <c r="B109" s="12"/>
      <c r="C109" s="12"/>
      <c r="D109" s="12"/>
      <c r="E109" s="12"/>
      <c r="F109" s="12"/>
      <c r="G109" s="3" t="s">
        <v>34</v>
      </c>
      <c r="H109" s="9">
        <f t="shared" ref="H109:H121" si="37">I109+J109+K109+L109+M109+N109+O109</f>
        <v>0</v>
      </c>
      <c r="I109" s="10">
        <v>0</v>
      </c>
      <c r="J109" s="10">
        <v>0</v>
      </c>
      <c r="K109" s="10">
        <v>0</v>
      </c>
      <c r="L109" s="10">
        <v>0</v>
      </c>
      <c r="M109" s="10">
        <v>0</v>
      </c>
      <c r="N109" s="10">
        <v>0</v>
      </c>
      <c r="O109" s="10">
        <v>0</v>
      </c>
      <c r="P109" s="12"/>
    </row>
    <row r="110" spans="1:16" ht="22.5" customHeight="1" x14ac:dyDescent="0.25">
      <c r="A110" s="12"/>
      <c r="B110" s="12"/>
      <c r="C110" s="12"/>
      <c r="D110" s="12"/>
      <c r="E110" s="12"/>
      <c r="F110" s="12"/>
      <c r="G110" s="3" t="s">
        <v>35</v>
      </c>
      <c r="H110" s="9">
        <f t="shared" si="37"/>
        <v>0</v>
      </c>
      <c r="I110" s="10">
        <v>0</v>
      </c>
      <c r="J110" s="10">
        <v>0</v>
      </c>
      <c r="K110" s="10">
        <v>0</v>
      </c>
      <c r="L110" s="10">
        <v>0</v>
      </c>
      <c r="M110" s="10">
        <v>0</v>
      </c>
      <c r="N110" s="10">
        <v>0</v>
      </c>
      <c r="O110" s="10">
        <v>0</v>
      </c>
      <c r="P110" s="12"/>
    </row>
    <row r="111" spans="1:16" ht="22.5" customHeight="1" x14ac:dyDescent="0.25">
      <c r="A111" s="12"/>
      <c r="B111" s="12"/>
      <c r="C111" s="12"/>
      <c r="D111" s="12"/>
      <c r="E111" s="12"/>
      <c r="F111" s="12"/>
      <c r="G111" s="3" t="s">
        <v>0</v>
      </c>
      <c r="H111" s="9">
        <f t="shared" si="37"/>
        <v>18782.1751</v>
      </c>
      <c r="I111" s="10">
        <v>8254.1660800000009</v>
      </c>
      <c r="J111" s="10">
        <f>8443.79+3231.94644-6457.15342-237.174</f>
        <v>4981.409020000001</v>
      </c>
      <c r="K111" s="10">
        <v>5546.6</v>
      </c>
      <c r="L111" s="10">
        <v>0</v>
      </c>
      <c r="M111" s="10">
        <v>0</v>
      </c>
      <c r="N111" s="10">
        <v>0</v>
      </c>
      <c r="O111" s="10">
        <v>0</v>
      </c>
      <c r="P111" s="12"/>
    </row>
    <row r="112" spans="1:16" ht="22.5" customHeight="1" x14ac:dyDescent="0.25">
      <c r="A112" s="12"/>
      <c r="B112" s="12"/>
      <c r="C112" s="12"/>
      <c r="D112" s="12"/>
      <c r="E112" s="12"/>
      <c r="F112" s="12"/>
      <c r="G112" s="3" t="s">
        <v>36</v>
      </c>
      <c r="H112" s="9">
        <f t="shared" si="37"/>
        <v>0</v>
      </c>
      <c r="I112" s="10">
        <v>0</v>
      </c>
      <c r="J112" s="10">
        <v>0</v>
      </c>
      <c r="K112" s="10">
        <v>0</v>
      </c>
      <c r="L112" s="10">
        <v>0</v>
      </c>
      <c r="M112" s="10">
        <v>0</v>
      </c>
      <c r="N112" s="10">
        <v>0</v>
      </c>
      <c r="O112" s="10">
        <v>0</v>
      </c>
      <c r="P112" s="12"/>
    </row>
    <row r="113" spans="1:16" ht="22.5" customHeight="1" x14ac:dyDescent="0.25">
      <c r="A113" s="12"/>
      <c r="B113" s="12"/>
      <c r="C113" s="12"/>
      <c r="D113" s="12"/>
      <c r="E113" s="12"/>
      <c r="F113" s="12"/>
      <c r="G113" s="3" t="s">
        <v>37</v>
      </c>
      <c r="H113" s="9">
        <f t="shared" si="37"/>
        <v>0</v>
      </c>
      <c r="I113" s="10">
        <v>0</v>
      </c>
      <c r="J113" s="10">
        <v>0</v>
      </c>
      <c r="K113" s="10">
        <v>0</v>
      </c>
      <c r="L113" s="10">
        <v>0</v>
      </c>
      <c r="M113" s="10">
        <v>0</v>
      </c>
      <c r="N113" s="10">
        <v>0</v>
      </c>
      <c r="O113" s="10">
        <v>0</v>
      </c>
      <c r="P113" s="12"/>
    </row>
    <row r="114" spans="1:16" ht="22.5" customHeight="1" x14ac:dyDescent="0.25">
      <c r="A114" s="13"/>
      <c r="B114" s="13"/>
      <c r="C114" s="13"/>
      <c r="D114" s="13"/>
      <c r="E114" s="13"/>
      <c r="F114" s="13"/>
      <c r="G114" s="3" t="s">
        <v>17</v>
      </c>
      <c r="H114" s="9">
        <f t="shared" si="37"/>
        <v>163215.13</v>
      </c>
      <c r="I114" s="10">
        <v>0</v>
      </c>
      <c r="J114" s="10">
        <f>45000-45000</f>
        <v>0</v>
      </c>
      <c r="K114" s="10">
        <f>50419.13334+45000+14155.24408</f>
        <v>109574.37742</v>
      </c>
      <c r="L114" s="10">
        <f>43675.54444+9965.20814</f>
        <v>53640.75258</v>
      </c>
      <c r="M114" s="10">
        <v>0</v>
      </c>
      <c r="N114" s="10">
        <v>0</v>
      </c>
      <c r="O114" s="10">
        <v>0</v>
      </c>
      <c r="P114" s="13"/>
    </row>
    <row r="115" spans="1:16" ht="22.5" customHeight="1" x14ac:dyDescent="0.25">
      <c r="A115" s="4"/>
      <c r="B115" s="11" t="s">
        <v>96</v>
      </c>
      <c r="C115" s="11" t="s">
        <v>38</v>
      </c>
      <c r="D115" s="4"/>
      <c r="E115" s="4"/>
      <c r="F115" s="11" t="s">
        <v>54</v>
      </c>
      <c r="G115" s="3" t="s">
        <v>1</v>
      </c>
      <c r="H115" s="8">
        <f t="shared" ref="H115:O115" si="38">H116+H117+H118+H119+H120+H121</f>
        <v>87200</v>
      </c>
      <c r="I115" s="8">
        <f t="shared" si="38"/>
        <v>200</v>
      </c>
      <c r="J115" s="8">
        <f>J116+J117+J118+J119+J120+J121</f>
        <v>0</v>
      </c>
      <c r="K115" s="8">
        <f t="shared" si="38"/>
        <v>7000</v>
      </c>
      <c r="L115" s="8">
        <f t="shared" si="38"/>
        <v>80000</v>
      </c>
      <c r="M115" s="8">
        <f t="shared" si="38"/>
        <v>0</v>
      </c>
      <c r="N115" s="8">
        <f t="shared" si="38"/>
        <v>0</v>
      </c>
      <c r="O115" s="8">
        <f t="shared" si="38"/>
        <v>0</v>
      </c>
      <c r="P115" s="11" t="s">
        <v>95</v>
      </c>
    </row>
    <row r="116" spans="1:16" ht="22.5" customHeight="1" x14ac:dyDescent="0.25">
      <c r="A116" s="4"/>
      <c r="B116" s="12"/>
      <c r="C116" s="12"/>
      <c r="D116" s="4"/>
      <c r="E116" s="4"/>
      <c r="F116" s="12"/>
      <c r="G116" s="3" t="s">
        <v>34</v>
      </c>
      <c r="H116" s="9">
        <f t="shared" si="37"/>
        <v>0</v>
      </c>
      <c r="I116" s="10">
        <v>0</v>
      </c>
      <c r="J116" s="10">
        <v>0</v>
      </c>
      <c r="K116" s="10">
        <v>0</v>
      </c>
      <c r="L116" s="10">
        <v>0</v>
      </c>
      <c r="M116" s="10">
        <v>0</v>
      </c>
      <c r="N116" s="10">
        <v>0</v>
      </c>
      <c r="O116" s="10">
        <v>0</v>
      </c>
      <c r="P116" s="12"/>
    </row>
    <row r="117" spans="1:16" ht="22.5" customHeight="1" x14ac:dyDescent="0.25">
      <c r="A117" s="4"/>
      <c r="B117" s="12"/>
      <c r="C117" s="12"/>
      <c r="D117" s="4"/>
      <c r="E117" s="4"/>
      <c r="F117" s="12"/>
      <c r="G117" s="3" t="s">
        <v>35</v>
      </c>
      <c r="H117" s="9">
        <f t="shared" si="37"/>
        <v>0</v>
      </c>
      <c r="I117" s="10">
        <v>0</v>
      </c>
      <c r="J117" s="10">
        <v>0</v>
      </c>
      <c r="K117" s="10">
        <v>0</v>
      </c>
      <c r="L117" s="10">
        <v>0</v>
      </c>
      <c r="M117" s="10">
        <v>0</v>
      </c>
      <c r="N117" s="10">
        <v>0</v>
      </c>
      <c r="O117" s="10">
        <v>0</v>
      </c>
      <c r="P117" s="12"/>
    </row>
    <row r="118" spans="1:16" ht="30" customHeight="1" x14ac:dyDescent="0.25">
      <c r="A118" s="4">
        <v>16</v>
      </c>
      <c r="B118" s="12"/>
      <c r="C118" s="12"/>
      <c r="D118" s="4">
        <v>200</v>
      </c>
      <c r="E118" s="4" t="s">
        <v>106</v>
      </c>
      <c r="F118" s="12"/>
      <c r="G118" s="3" t="s">
        <v>0</v>
      </c>
      <c r="H118" s="9">
        <f t="shared" si="37"/>
        <v>200</v>
      </c>
      <c r="I118" s="10">
        <v>200</v>
      </c>
      <c r="J118" s="10"/>
      <c r="K118" s="10">
        <v>0</v>
      </c>
      <c r="L118" s="10">
        <v>0</v>
      </c>
      <c r="M118" s="10">
        <v>0</v>
      </c>
      <c r="N118" s="10">
        <v>0</v>
      </c>
      <c r="O118" s="10">
        <v>0</v>
      </c>
      <c r="P118" s="12"/>
    </row>
    <row r="119" spans="1:16" ht="22.5" customHeight="1" x14ac:dyDescent="0.25">
      <c r="A119" s="4"/>
      <c r="B119" s="12"/>
      <c r="C119" s="12"/>
      <c r="D119" s="4"/>
      <c r="E119" s="4"/>
      <c r="F119" s="12"/>
      <c r="G119" s="3" t="s">
        <v>36</v>
      </c>
      <c r="H119" s="9">
        <f t="shared" si="37"/>
        <v>0</v>
      </c>
      <c r="I119" s="10">
        <v>0</v>
      </c>
      <c r="J119" s="10">
        <v>0</v>
      </c>
      <c r="K119" s="10">
        <v>0</v>
      </c>
      <c r="L119" s="10">
        <v>0</v>
      </c>
      <c r="M119" s="10">
        <v>0</v>
      </c>
      <c r="N119" s="10">
        <v>0</v>
      </c>
      <c r="O119" s="10">
        <v>0</v>
      </c>
      <c r="P119" s="12"/>
    </row>
    <row r="120" spans="1:16" ht="22.5" customHeight="1" x14ac:dyDescent="0.25">
      <c r="A120" s="4"/>
      <c r="B120" s="12"/>
      <c r="C120" s="12"/>
      <c r="D120" s="4"/>
      <c r="E120" s="4"/>
      <c r="F120" s="12"/>
      <c r="G120" s="3" t="s">
        <v>37</v>
      </c>
      <c r="H120" s="9">
        <f t="shared" si="37"/>
        <v>0</v>
      </c>
      <c r="I120" s="10">
        <v>0</v>
      </c>
      <c r="J120" s="10">
        <v>0</v>
      </c>
      <c r="K120" s="10">
        <v>0</v>
      </c>
      <c r="L120" s="10">
        <v>0</v>
      </c>
      <c r="M120" s="10">
        <v>0</v>
      </c>
      <c r="N120" s="10">
        <v>0</v>
      </c>
      <c r="O120" s="10">
        <v>0</v>
      </c>
      <c r="P120" s="12"/>
    </row>
    <row r="121" spans="1:16" ht="22.5" customHeight="1" x14ac:dyDescent="0.25">
      <c r="A121" s="4"/>
      <c r="B121" s="13"/>
      <c r="C121" s="13"/>
      <c r="D121" s="4"/>
      <c r="E121" s="4"/>
      <c r="F121" s="13"/>
      <c r="G121" s="3" t="s">
        <v>17</v>
      </c>
      <c r="H121" s="9">
        <f t="shared" si="37"/>
        <v>87000</v>
      </c>
      <c r="I121" s="10">
        <v>0</v>
      </c>
      <c r="J121" s="10">
        <f>7000-7000</f>
        <v>0</v>
      </c>
      <c r="K121" s="10">
        <f>80000-73000</f>
        <v>7000</v>
      </c>
      <c r="L121" s="10">
        <v>80000</v>
      </c>
      <c r="M121" s="10">
        <v>0</v>
      </c>
      <c r="N121" s="10">
        <v>0</v>
      </c>
      <c r="O121" s="10">
        <v>0</v>
      </c>
      <c r="P121" s="13"/>
    </row>
    <row r="122" spans="1:16" ht="22.5" customHeight="1" x14ac:dyDescent="0.25">
      <c r="A122" s="11">
        <v>17</v>
      </c>
      <c r="B122" s="11" t="s">
        <v>55</v>
      </c>
      <c r="C122" s="11" t="s">
        <v>38</v>
      </c>
      <c r="D122" s="11">
        <v>100</v>
      </c>
      <c r="E122" s="11" t="s">
        <v>107</v>
      </c>
      <c r="F122" s="11" t="s">
        <v>20</v>
      </c>
      <c r="G122" s="3" t="s">
        <v>1</v>
      </c>
      <c r="H122" s="8">
        <f t="shared" ref="H122:O122" si="39">H123+H124+H125+H126+H127+H128</f>
        <v>111769.67</v>
      </c>
      <c r="I122" s="8">
        <f t="shared" si="39"/>
        <v>0</v>
      </c>
      <c r="J122" s="8">
        <f t="shared" si="39"/>
        <v>0</v>
      </c>
      <c r="K122" s="8">
        <f t="shared" si="39"/>
        <v>111769.67</v>
      </c>
      <c r="L122" s="8">
        <f t="shared" si="39"/>
        <v>0</v>
      </c>
      <c r="M122" s="8">
        <f t="shared" si="39"/>
        <v>0</v>
      </c>
      <c r="N122" s="8">
        <f t="shared" si="39"/>
        <v>0</v>
      </c>
      <c r="O122" s="8">
        <f t="shared" si="39"/>
        <v>0</v>
      </c>
      <c r="P122" s="11" t="s">
        <v>95</v>
      </c>
    </row>
    <row r="123" spans="1:16" ht="22.5" customHeight="1" x14ac:dyDescent="0.25">
      <c r="A123" s="12"/>
      <c r="B123" s="12"/>
      <c r="C123" s="12"/>
      <c r="D123" s="12"/>
      <c r="E123" s="12"/>
      <c r="F123" s="12"/>
      <c r="G123" s="3" t="s">
        <v>34</v>
      </c>
      <c r="H123" s="9">
        <f t="shared" ref="H123:H128" si="40">I123+J123+K123+L123+M123+N123+O123</f>
        <v>0</v>
      </c>
      <c r="I123" s="10">
        <v>0</v>
      </c>
      <c r="J123" s="10">
        <v>0</v>
      </c>
      <c r="K123" s="10">
        <v>0</v>
      </c>
      <c r="L123" s="10">
        <v>0</v>
      </c>
      <c r="M123" s="10">
        <v>0</v>
      </c>
      <c r="N123" s="10">
        <v>0</v>
      </c>
      <c r="O123" s="10">
        <v>0</v>
      </c>
      <c r="P123" s="12"/>
    </row>
    <row r="124" spans="1:16" ht="22.5" customHeight="1" x14ac:dyDescent="0.25">
      <c r="A124" s="12"/>
      <c r="B124" s="12"/>
      <c r="C124" s="12"/>
      <c r="D124" s="12"/>
      <c r="E124" s="12"/>
      <c r="F124" s="12"/>
      <c r="G124" s="3" t="s">
        <v>35</v>
      </c>
      <c r="H124" s="9">
        <f t="shared" si="40"/>
        <v>0</v>
      </c>
      <c r="I124" s="10">
        <v>0</v>
      </c>
      <c r="J124" s="10">
        <v>0</v>
      </c>
      <c r="K124" s="10">
        <v>0</v>
      </c>
      <c r="L124" s="10">
        <v>0</v>
      </c>
      <c r="M124" s="10">
        <v>0</v>
      </c>
      <c r="N124" s="10">
        <v>0</v>
      </c>
      <c r="O124" s="10">
        <v>0</v>
      </c>
      <c r="P124" s="12"/>
    </row>
    <row r="125" spans="1:16" ht="22.5" customHeight="1" x14ac:dyDescent="0.25">
      <c r="A125" s="12"/>
      <c r="B125" s="12"/>
      <c r="C125" s="12"/>
      <c r="D125" s="12"/>
      <c r="E125" s="12"/>
      <c r="F125" s="12"/>
      <c r="G125" s="3" t="s">
        <v>0</v>
      </c>
      <c r="H125" s="9">
        <f t="shared" si="40"/>
        <v>0</v>
      </c>
      <c r="I125" s="10">
        <v>0</v>
      </c>
      <c r="J125" s="10">
        <v>0</v>
      </c>
      <c r="K125" s="10">
        <v>0</v>
      </c>
      <c r="L125" s="10">
        <v>0</v>
      </c>
      <c r="M125" s="10">
        <v>0</v>
      </c>
      <c r="N125" s="10">
        <v>0</v>
      </c>
      <c r="O125" s="10">
        <v>0</v>
      </c>
      <c r="P125" s="12"/>
    </row>
    <row r="126" spans="1:16" ht="22.5" customHeight="1" x14ac:dyDescent="0.25">
      <c r="A126" s="12"/>
      <c r="B126" s="12"/>
      <c r="C126" s="12"/>
      <c r="D126" s="12"/>
      <c r="E126" s="12"/>
      <c r="F126" s="12"/>
      <c r="G126" s="3" t="s">
        <v>36</v>
      </c>
      <c r="H126" s="9">
        <f t="shared" si="40"/>
        <v>0</v>
      </c>
      <c r="I126" s="10">
        <v>0</v>
      </c>
      <c r="J126" s="10">
        <v>0</v>
      </c>
      <c r="K126" s="10">
        <v>0</v>
      </c>
      <c r="L126" s="10">
        <v>0</v>
      </c>
      <c r="M126" s="10">
        <v>0</v>
      </c>
      <c r="N126" s="10">
        <v>0</v>
      </c>
      <c r="O126" s="10">
        <v>0</v>
      </c>
      <c r="P126" s="12"/>
    </row>
    <row r="127" spans="1:16" ht="22.5" customHeight="1" x14ac:dyDescent="0.25">
      <c r="A127" s="12"/>
      <c r="B127" s="12"/>
      <c r="C127" s="12"/>
      <c r="D127" s="12"/>
      <c r="E127" s="12"/>
      <c r="F127" s="12"/>
      <c r="G127" s="3" t="s">
        <v>37</v>
      </c>
      <c r="H127" s="9">
        <f t="shared" si="40"/>
        <v>0</v>
      </c>
      <c r="I127" s="10">
        <v>0</v>
      </c>
      <c r="J127" s="10">
        <v>0</v>
      </c>
      <c r="K127" s="10">
        <v>0</v>
      </c>
      <c r="L127" s="10">
        <v>0</v>
      </c>
      <c r="M127" s="10">
        <v>0</v>
      </c>
      <c r="N127" s="10">
        <v>0</v>
      </c>
      <c r="O127" s="10">
        <v>0</v>
      </c>
      <c r="P127" s="12"/>
    </row>
    <row r="128" spans="1:16" ht="22.5" customHeight="1" x14ac:dyDescent="0.25">
      <c r="A128" s="13"/>
      <c r="B128" s="13"/>
      <c r="C128" s="13"/>
      <c r="D128" s="13"/>
      <c r="E128" s="13"/>
      <c r="F128" s="13"/>
      <c r="G128" s="3" t="s">
        <v>17</v>
      </c>
      <c r="H128" s="9">
        <f t="shared" si="40"/>
        <v>111769.67</v>
      </c>
      <c r="I128" s="10">
        <v>0</v>
      </c>
      <c r="J128" s="10">
        <v>0</v>
      </c>
      <c r="K128" s="10">
        <v>111769.67</v>
      </c>
      <c r="L128" s="10">
        <v>0</v>
      </c>
      <c r="M128" s="10">
        <v>0</v>
      </c>
      <c r="N128" s="10">
        <v>0</v>
      </c>
      <c r="O128" s="10">
        <v>0</v>
      </c>
      <c r="P128" s="13"/>
    </row>
    <row r="129" spans="1:16" ht="22.5" customHeight="1" x14ac:dyDescent="0.25">
      <c r="A129" s="11">
        <v>18</v>
      </c>
      <c r="B129" s="11" t="s">
        <v>56</v>
      </c>
      <c r="C129" s="11" t="s">
        <v>38</v>
      </c>
      <c r="D129" s="11">
        <v>100</v>
      </c>
      <c r="E129" s="11" t="s">
        <v>57</v>
      </c>
      <c r="F129" s="11" t="s">
        <v>20</v>
      </c>
      <c r="G129" s="3" t="s">
        <v>1</v>
      </c>
      <c r="H129" s="8">
        <f t="shared" ref="H129:O129" si="41">H130+H131+H132+H133+H134+H135</f>
        <v>136000</v>
      </c>
      <c r="I129" s="8">
        <f t="shared" si="41"/>
        <v>0</v>
      </c>
      <c r="J129" s="8">
        <f t="shared" si="41"/>
        <v>0</v>
      </c>
      <c r="K129" s="8">
        <f t="shared" si="41"/>
        <v>6000</v>
      </c>
      <c r="L129" s="8">
        <f t="shared" si="41"/>
        <v>0</v>
      </c>
      <c r="M129" s="8">
        <f t="shared" si="41"/>
        <v>0</v>
      </c>
      <c r="N129" s="8">
        <f t="shared" si="41"/>
        <v>0</v>
      </c>
      <c r="O129" s="8">
        <f t="shared" si="41"/>
        <v>130000</v>
      </c>
      <c r="P129" s="11" t="s">
        <v>95</v>
      </c>
    </row>
    <row r="130" spans="1:16" ht="22.5" customHeight="1" x14ac:dyDescent="0.25">
      <c r="A130" s="12"/>
      <c r="B130" s="12"/>
      <c r="C130" s="12"/>
      <c r="D130" s="12"/>
      <c r="E130" s="12"/>
      <c r="F130" s="12"/>
      <c r="G130" s="3" t="s">
        <v>34</v>
      </c>
      <c r="H130" s="9">
        <f t="shared" ref="H130:H135" si="42">I130+J130+K130+L130+M130+N130+O130</f>
        <v>0</v>
      </c>
      <c r="I130" s="10">
        <v>0</v>
      </c>
      <c r="J130" s="10">
        <v>0</v>
      </c>
      <c r="K130" s="10">
        <v>0</v>
      </c>
      <c r="L130" s="10">
        <v>0</v>
      </c>
      <c r="M130" s="10">
        <v>0</v>
      </c>
      <c r="N130" s="10">
        <v>0</v>
      </c>
      <c r="O130" s="10">
        <v>0</v>
      </c>
      <c r="P130" s="12"/>
    </row>
    <row r="131" spans="1:16" ht="22.5" customHeight="1" x14ac:dyDescent="0.25">
      <c r="A131" s="12"/>
      <c r="B131" s="12"/>
      <c r="C131" s="12"/>
      <c r="D131" s="12"/>
      <c r="E131" s="12"/>
      <c r="F131" s="12"/>
      <c r="G131" s="3" t="s">
        <v>35</v>
      </c>
      <c r="H131" s="9">
        <f t="shared" si="42"/>
        <v>0</v>
      </c>
      <c r="I131" s="10">
        <v>0</v>
      </c>
      <c r="J131" s="10">
        <v>0</v>
      </c>
      <c r="K131" s="10">
        <v>0</v>
      </c>
      <c r="L131" s="10">
        <v>0</v>
      </c>
      <c r="M131" s="10">
        <v>0</v>
      </c>
      <c r="N131" s="10">
        <v>0</v>
      </c>
      <c r="O131" s="10">
        <v>0</v>
      </c>
      <c r="P131" s="12"/>
    </row>
    <row r="132" spans="1:16" ht="22.5" customHeight="1" x14ac:dyDescent="0.25">
      <c r="A132" s="12"/>
      <c r="B132" s="12"/>
      <c r="C132" s="12"/>
      <c r="D132" s="12"/>
      <c r="E132" s="12"/>
      <c r="F132" s="12"/>
      <c r="G132" s="3" t="s">
        <v>0</v>
      </c>
      <c r="H132" s="9">
        <f t="shared" si="42"/>
        <v>0</v>
      </c>
      <c r="I132" s="10">
        <v>0</v>
      </c>
      <c r="J132" s="10">
        <v>0</v>
      </c>
      <c r="K132" s="10">
        <v>0</v>
      </c>
      <c r="L132" s="10">
        <v>0</v>
      </c>
      <c r="M132" s="10">
        <v>0</v>
      </c>
      <c r="N132" s="10">
        <v>0</v>
      </c>
      <c r="O132" s="10">
        <v>0</v>
      </c>
      <c r="P132" s="12"/>
    </row>
    <row r="133" spans="1:16" ht="22.5" customHeight="1" x14ac:dyDescent="0.25">
      <c r="A133" s="12"/>
      <c r="B133" s="12"/>
      <c r="C133" s="12"/>
      <c r="D133" s="12"/>
      <c r="E133" s="12"/>
      <c r="F133" s="12"/>
      <c r="G133" s="3" t="s">
        <v>36</v>
      </c>
      <c r="H133" s="9">
        <f t="shared" si="42"/>
        <v>0</v>
      </c>
      <c r="I133" s="10">
        <v>0</v>
      </c>
      <c r="J133" s="10">
        <v>0</v>
      </c>
      <c r="K133" s="10">
        <v>0</v>
      </c>
      <c r="L133" s="10">
        <v>0</v>
      </c>
      <c r="M133" s="10">
        <v>0</v>
      </c>
      <c r="N133" s="10">
        <v>0</v>
      </c>
      <c r="O133" s="10">
        <v>0</v>
      </c>
      <c r="P133" s="12"/>
    </row>
    <row r="134" spans="1:16" ht="22.5" customHeight="1" x14ac:dyDescent="0.25">
      <c r="A134" s="12"/>
      <c r="B134" s="12"/>
      <c r="C134" s="12"/>
      <c r="D134" s="12"/>
      <c r="E134" s="12"/>
      <c r="F134" s="12"/>
      <c r="G134" s="3" t="s">
        <v>37</v>
      </c>
      <c r="H134" s="9">
        <f t="shared" si="42"/>
        <v>0</v>
      </c>
      <c r="I134" s="10">
        <v>0</v>
      </c>
      <c r="J134" s="10">
        <v>0</v>
      </c>
      <c r="K134" s="10">
        <v>0</v>
      </c>
      <c r="L134" s="10">
        <v>0</v>
      </c>
      <c r="M134" s="10">
        <v>0</v>
      </c>
      <c r="N134" s="10">
        <v>0</v>
      </c>
      <c r="O134" s="10">
        <v>0</v>
      </c>
      <c r="P134" s="12"/>
    </row>
    <row r="135" spans="1:16" ht="22.5" customHeight="1" x14ac:dyDescent="0.25">
      <c r="A135" s="13"/>
      <c r="B135" s="13"/>
      <c r="C135" s="13"/>
      <c r="D135" s="13"/>
      <c r="E135" s="13"/>
      <c r="F135" s="13"/>
      <c r="G135" s="3" t="s">
        <v>17</v>
      </c>
      <c r="H135" s="9">
        <f t="shared" si="42"/>
        <v>136000</v>
      </c>
      <c r="I135" s="10">
        <v>0</v>
      </c>
      <c r="J135" s="10">
        <v>0</v>
      </c>
      <c r="K135" s="10">
        <v>6000</v>
      </c>
      <c r="L135" s="10">
        <v>0</v>
      </c>
      <c r="M135" s="10">
        <v>0</v>
      </c>
      <c r="N135" s="10">
        <v>0</v>
      </c>
      <c r="O135" s="10">
        <v>130000</v>
      </c>
      <c r="P135" s="13"/>
    </row>
    <row r="136" spans="1:16" ht="22.5" customHeight="1" x14ac:dyDescent="0.25">
      <c r="A136" s="11">
        <v>19</v>
      </c>
      <c r="B136" s="11" t="s">
        <v>59</v>
      </c>
      <c r="C136" s="11" t="s">
        <v>38</v>
      </c>
      <c r="D136" s="11">
        <v>250</v>
      </c>
      <c r="E136" s="11" t="s">
        <v>60</v>
      </c>
      <c r="F136" s="11" t="s">
        <v>61</v>
      </c>
      <c r="G136" s="3" t="s">
        <v>1</v>
      </c>
      <c r="H136" s="8">
        <f t="shared" ref="H136:O136" si="43">H137+H138+H139+H140+H141+H142</f>
        <v>227882.56054000001</v>
      </c>
      <c r="I136" s="8">
        <f t="shared" si="43"/>
        <v>1084.4836700000001</v>
      </c>
      <c r="J136" s="8">
        <f t="shared" si="43"/>
        <v>113807.82719</v>
      </c>
      <c r="K136" s="8">
        <f t="shared" si="43"/>
        <v>112990.24968000001</v>
      </c>
      <c r="L136" s="8">
        <f t="shared" si="43"/>
        <v>0</v>
      </c>
      <c r="M136" s="8">
        <f t="shared" si="43"/>
        <v>0</v>
      </c>
      <c r="N136" s="8">
        <f t="shared" si="43"/>
        <v>0</v>
      </c>
      <c r="O136" s="8">
        <f t="shared" si="43"/>
        <v>0</v>
      </c>
      <c r="P136" s="11" t="s">
        <v>95</v>
      </c>
    </row>
    <row r="137" spans="1:16" ht="22.5" customHeight="1" x14ac:dyDescent="0.25">
      <c r="A137" s="12"/>
      <c r="B137" s="12"/>
      <c r="C137" s="12"/>
      <c r="D137" s="12"/>
      <c r="E137" s="12"/>
      <c r="F137" s="12"/>
      <c r="G137" s="3" t="s">
        <v>34</v>
      </c>
      <c r="H137" s="9">
        <f t="shared" ref="H137:H142" si="44">I137+J137+K137+L137+M137+N137+O137</f>
        <v>0</v>
      </c>
      <c r="I137" s="10">
        <v>0</v>
      </c>
      <c r="J137" s="10">
        <v>0</v>
      </c>
      <c r="K137" s="10">
        <v>0</v>
      </c>
      <c r="L137" s="10">
        <v>0</v>
      </c>
      <c r="M137" s="10">
        <v>0</v>
      </c>
      <c r="N137" s="10">
        <v>0</v>
      </c>
      <c r="O137" s="10">
        <v>0</v>
      </c>
      <c r="P137" s="12"/>
    </row>
    <row r="138" spans="1:16" ht="22.5" customHeight="1" x14ac:dyDescent="0.25">
      <c r="A138" s="12"/>
      <c r="B138" s="12"/>
      <c r="C138" s="12"/>
      <c r="D138" s="12"/>
      <c r="E138" s="12"/>
      <c r="F138" s="12"/>
      <c r="G138" s="3" t="s">
        <v>35</v>
      </c>
      <c r="H138" s="9">
        <f t="shared" si="44"/>
        <v>0</v>
      </c>
      <c r="I138" s="10">
        <v>0</v>
      </c>
      <c r="J138" s="10">
        <v>0</v>
      </c>
      <c r="K138" s="10">
        <v>0</v>
      </c>
      <c r="L138" s="10">
        <v>0</v>
      </c>
      <c r="M138" s="10">
        <v>0</v>
      </c>
      <c r="N138" s="10">
        <v>0</v>
      </c>
      <c r="O138" s="10">
        <v>0</v>
      </c>
      <c r="P138" s="12"/>
    </row>
    <row r="139" spans="1:16" ht="22.5" customHeight="1" x14ac:dyDescent="0.25">
      <c r="A139" s="12"/>
      <c r="B139" s="12"/>
      <c r="C139" s="12"/>
      <c r="D139" s="12"/>
      <c r="E139" s="12"/>
      <c r="F139" s="12"/>
      <c r="G139" s="3" t="s">
        <v>0</v>
      </c>
      <c r="H139" s="9">
        <f t="shared" si="44"/>
        <v>227882.56054000001</v>
      </c>
      <c r="I139" s="10">
        <v>1084.4836700000001</v>
      </c>
      <c r="J139" s="10">
        <f>79500+12700+7637.59484+20742.37413-7009.31578+237.174</f>
        <v>113807.82719</v>
      </c>
      <c r="K139" s="10">
        <f>66253+5417.64452+6819.60516+79500-45000</f>
        <v>112990.24968000001</v>
      </c>
      <c r="L139" s="10">
        <v>0</v>
      </c>
      <c r="M139" s="10">
        <v>0</v>
      </c>
      <c r="N139" s="10">
        <v>0</v>
      </c>
      <c r="O139" s="10">
        <v>0</v>
      </c>
      <c r="P139" s="12"/>
    </row>
    <row r="140" spans="1:16" ht="22.5" customHeight="1" x14ac:dyDescent="0.25">
      <c r="A140" s="12"/>
      <c r="B140" s="12"/>
      <c r="C140" s="12"/>
      <c r="D140" s="12"/>
      <c r="E140" s="12"/>
      <c r="F140" s="12"/>
      <c r="G140" s="3" t="s">
        <v>36</v>
      </c>
      <c r="H140" s="9">
        <f t="shared" si="44"/>
        <v>0</v>
      </c>
      <c r="I140" s="10">
        <v>0</v>
      </c>
      <c r="J140" s="10">
        <v>0</v>
      </c>
      <c r="K140" s="10">
        <v>0</v>
      </c>
      <c r="L140" s="10">
        <v>0</v>
      </c>
      <c r="M140" s="10">
        <v>0</v>
      </c>
      <c r="N140" s="10">
        <v>0</v>
      </c>
      <c r="O140" s="10">
        <v>0</v>
      </c>
      <c r="P140" s="12"/>
    </row>
    <row r="141" spans="1:16" ht="22.5" customHeight="1" x14ac:dyDescent="0.25">
      <c r="A141" s="12"/>
      <c r="B141" s="12"/>
      <c r="C141" s="12"/>
      <c r="D141" s="12"/>
      <c r="E141" s="12"/>
      <c r="F141" s="12"/>
      <c r="G141" s="3" t="s">
        <v>37</v>
      </c>
      <c r="H141" s="9">
        <f t="shared" si="44"/>
        <v>0</v>
      </c>
      <c r="I141" s="10">
        <v>0</v>
      </c>
      <c r="J141" s="10">
        <v>0</v>
      </c>
      <c r="K141" s="10">
        <v>0</v>
      </c>
      <c r="L141" s="10">
        <v>0</v>
      </c>
      <c r="M141" s="10">
        <v>0</v>
      </c>
      <c r="N141" s="10">
        <v>0</v>
      </c>
      <c r="O141" s="10">
        <v>0</v>
      </c>
      <c r="P141" s="12"/>
    </row>
    <row r="142" spans="1:16" ht="22.5" customHeight="1" x14ac:dyDescent="0.25">
      <c r="A142" s="13"/>
      <c r="B142" s="13"/>
      <c r="C142" s="13"/>
      <c r="D142" s="13"/>
      <c r="E142" s="13"/>
      <c r="F142" s="13"/>
      <c r="G142" s="3" t="s">
        <v>17</v>
      </c>
      <c r="H142" s="9">
        <f t="shared" si="44"/>
        <v>0</v>
      </c>
      <c r="I142" s="10">
        <v>0</v>
      </c>
      <c r="J142" s="10">
        <v>0</v>
      </c>
      <c r="K142" s="10">
        <f>98259.18-98259.18</f>
        <v>0</v>
      </c>
      <c r="L142" s="10">
        <v>0</v>
      </c>
      <c r="M142" s="10">
        <v>0</v>
      </c>
      <c r="N142" s="10">
        <v>0</v>
      </c>
      <c r="O142" s="10">
        <v>0</v>
      </c>
      <c r="P142" s="13"/>
    </row>
    <row r="143" spans="1:16" ht="22.5" customHeight="1" x14ac:dyDescent="0.25">
      <c r="A143" s="11">
        <v>20</v>
      </c>
      <c r="B143" s="11" t="s">
        <v>62</v>
      </c>
      <c r="C143" s="11" t="s">
        <v>38</v>
      </c>
      <c r="D143" s="11">
        <v>250</v>
      </c>
      <c r="E143" s="11" t="s">
        <v>97</v>
      </c>
      <c r="F143" s="11" t="s">
        <v>61</v>
      </c>
      <c r="G143" s="3" t="s">
        <v>1</v>
      </c>
      <c r="H143" s="8">
        <f t="shared" ref="H143:O143" si="45">H144+H145+H146+H147+H148+H149</f>
        <v>300</v>
      </c>
      <c r="I143" s="8">
        <f t="shared" si="45"/>
        <v>0</v>
      </c>
      <c r="J143" s="8">
        <f t="shared" si="45"/>
        <v>300</v>
      </c>
      <c r="K143" s="8">
        <f t="shared" si="45"/>
        <v>0</v>
      </c>
      <c r="L143" s="8">
        <f t="shared" si="45"/>
        <v>0</v>
      </c>
      <c r="M143" s="8">
        <f t="shared" si="45"/>
        <v>0</v>
      </c>
      <c r="N143" s="8">
        <f t="shared" si="45"/>
        <v>0</v>
      </c>
      <c r="O143" s="8">
        <f t="shared" si="45"/>
        <v>0</v>
      </c>
      <c r="P143" s="11" t="s">
        <v>95</v>
      </c>
    </row>
    <row r="144" spans="1:16" ht="22.5" customHeight="1" x14ac:dyDescent="0.25">
      <c r="A144" s="12"/>
      <c r="B144" s="12"/>
      <c r="C144" s="12"/>
      <c r="D144" s="12"/>
      <c r="E144" s="12"/>
      <c r="F144" s="12"/>
      <c r="G144" s="3" t="s">
        <v>34</v>
      </c>
      <c r="H144" s="9">
        <f t="shared" ref="H144:H149" si="46">I144+J144+K144+L144+M144+N144+O144</f>
        <v>0</v>
      </c>
      <c r="I144" s="10">
        <v>0</v>
      </c>
      <c r="J144" s="10">
        <v>0</v>
      </c>
      <c r="K144" s="10">
        <v>0</v>
      </c>
      <c r="L144" s="10">
        <v>0</v>
      </c>
      <c r="M144" s="10">
        <v>0</v>
      </c>
      <c r="N144" s="10">
        <v>0</v>
      </c>
      <c r="O144" s="10">
        <v>0</v>
      </c>
      <c r="P144" s="12"/>
    </row>
    <row r="145" spans="1:16" ht="22.5" customHeight="1" x14ac:dyDescent="0.25">
      <c r="A145" s="12"/>
      <c r="B145" s="12"/>
      <c r="C145" s="12"/>
      <c r="D145" s="12"/>
      <c r="E145" s="12"/>
      <c r="F145" s="12"/>
      <c r="G145" s="3" t="s">
        <v>35</v>
      </c>
      <c r="H145" s="9">
        <f t="shared" si="46"/>
        <v>0</v>
      </c>
      <c r="I145" s="10">
        <v>0</v>
      </c>
      <c r="J145" s="10">
        <v>0</v>
      </c>
      <c r="K145" s="10">
        <v>0</v>
      </c>
      <c r="L145" s="10">
        <v>0</v>
      </c>
      <c r="M145" s="10">
        <v>0</v>
      </c>
      <c r="N145" s="10">
        <v>0</v>
      </c>
      <c r="O145" s="10">
        <v>0</v>
      </c>
      <c r="P145" s="12"/>
    </row>
    <row r="146" spans="1:16" ht="22.5" customHeight="1" x14ac:dyDescent="0.25">
      <c r="A146" s="12"/>
      <c r="B146" s="12"/>
      <c r="C146" s="12"/>
      <c r="D146" s="12"/>
      <c r="E146" s="12"/>
      <c r="F146" s="12"/>
      <c r="G146" s="3" t="s">
        <v>0</v>
      </c>
      <c r="H146" s="9">
        <f t="shared" si="46"/>
        <v>300</v>
      </c>
      <c r="I146" s="10">
        <v>0</v>
      </c>
      <c r="J146" s="10">
        <f>500+12500-12700</f>
        <v>300</v>
      </c>
      <c r="K146" s="10">
        <v>0</v>
      </c>
      <c r="L146" s="10">
        <v>0</v>
      </c>
      <c r="M146" s="10">
        <v>0</v>
      </c>
      <c r="N146" s="10">
        <v>0</v>
      </c>
      <c r="O146" s="10">
        <v>0</v>
      </c>
      <c r="P146" s="12"/>
    </row>
    <row r="147" spans="1:16" ht="22.5" customHeight="1" x14ac:dyDescent="0.25">
      <c r="A147" s="12"/>
      <c r="B147" s="12"/>
      <c r="C147" s="12"/>
      <c r="D147" s="12"/>
      <c r="E147" s="12"/>
      <c r="F147" s="12"/>
      <c r="G147" s="3" t="s">
        <v>36</v>
      </c>
      <c r="H147" s="9">
        <f t="shared" si="46"/>
        <v>0</v>
      </c>
      <c r="I147" s="10">
        <v>0</v>
      </c>
      <c r="J147" s="10">
        <v>0</v>
      </c>
      <c r="K147" s="10">
        <v>0</v>
      </c>
      <c r="L147" s="10">
        <v>0</v>
      </c>
      <c r="M147" s="10">
        <v>0</v>
      </c>
      <c r="N147" s="10">
        <v>0</v>
      </c>
      <c r="O147" s="10">
        <v>0</v>
      </c>
      <c r="P147" s="12"/>
    </row>
    <row r="148" spans="1:16" ht="22.5" customHeight="1" x14ac:dyDescent="0.25">
      <c r="A148" s="12"/>
      <c r="B148" s="12"/>
      <c r="C148" s="12"/>
      <c r="D148" s="12"/>
      <c r="E148" s="12"/>
      <c r="F148" s="12"/>
      <c r="G148" s="3" t="s">
        <v>37</v>
      </c>
      <c r="H148" s="9">
        <f t="shared" si="46"/>
        <v>0</v>
      </c>
      <c r="I148" s="10">
        <v>0</v>
      </c>
      <c r="J148" s="10">
        <v>0</v>
      </c>
      <c r="K148" s="10">
        <v>0</v>
      </c>
      <c r="L148" s="10">
        <v>0</v>
      </c>
      <c r="M148" s="10">
        <v>0</v>
      </c>
      <c r="N148" s="10">
        <v>0</v>
      </c>
      <c r="O148" s="10">
        <v>0</v>
      </c>
      <c r="P148" s="12"/>
    </row>
    <row r="149" spans="1:16" ht="22.5" customHeight="1" x14ac:dyDescent="0.25">
      <c r="A149" s="13"/>
      <c r="B149" s="13"/>
      <c r="C149" s="13"/>
      <c r="D149" s="13"/>
      <c r="E149" s="13"/>
      <c r="F149" s="13"/>
      <c r="G149" s="3" t="s">
        <v>17</v>
      </c>
      <c r="H149" s="9">
        <f t="shared" si="46"/>
        <v>0</v>
      </c>
      <c r="I149" s="10">
        <v>0</v>
      </c>
      <c r="J149" s="10">
        <f>12700-12700</f>
        <v>0</v>
      </c>
      <c r="K149" s="10">
        <v>0</v>
      </c>
      <c r="L149" s="10">
        <v>0</v>
      </c>
      <c r="M149" s="10">
        <v>0</v>
      </c>
      <c r="N149" s="10">
        <v>0</v>
      </c>
      <c r="O149" s="10">
        <v>0</v>
      </c>
      <c r="P149" s="13"/>
    </row>
    <row r="150" spans="1:16" ht="22.5" customHeight="1" x14ac:dyDescent="0.25">
      <c r="A150" s="11">
        <v>21</v>
      </c>
      <c r="B150" s="11" t="s">
        <v>92</v>
      </c>
      <c r="C150" s="11" t="s">
        <v>63</v>
      </c>
      <c r="D150" s="11">
        <v>5.1660000000000004</v>
      </c>
      <c r="E150" s="11" t="s">
        <v>58</v>
      </c>
      <c r="F150" s="11" t="s">
        <v>61</v>
      </c>
      <c r="G150" s="3" t="s">
        <v>1</v>
      </c>
      <c r="H150" s="8">
        <f t="shared" ref="H150:O150" si="47">H151+H152+H153+H154+H155+H156</f>
        <v>67193.185079999996</v>
      </c>
      <c r="I150" s="8">
        <f t="shared" si="47"/>
        <v>26940</v>
      </c>
      <c r="J150" s="8">
        <f t="shared" si="47"/>
        <v>33680.455160000005</v>
      </c>
      <c r="K150" s="8">
        <f t="shared" si="47"/>
        <v>1121.75612</v>
      </c>
      <c r="L150" s="8">
        <f t="shared" si="47"/>
        <v>5450.9737999999998</v>
      </c>
      <c r="M150" s="8">
        <f t="shared" si="47"/>
        <v>0</v>
      </c>
      <c r="N150" s="8">
        <f t="shared" si="47"/>
        <v>0</v>
      </c>
      <c r="O150" s="8">
        <f t="shared" si="47"/>
        <v>0</v>
      </c>
      <c r="P150" s="11" t="s">
        <v>95</v>
      </c>
    </row>
    <row r="151" spans="1:16" ht="22.5" customHeight="1" x14ac:dyDescent="0.25">
      <c r="A151" s="12"/>
      <c r="B151" s="12"/>
      <c r="C151" s="12"/>
      <c r="D151" s="12"/>
      <c r="E151" s="12"/>
      <c r="F151" s="12"/>
      <c r="G151" s="3" t="s">
        <v>34</v>
      </c>
      <c r="H151" s="9">
        <f t="shared" ref="H151:H156" si="48">I151+J151+K151+L151+M151+N151+O151</f>
        <v>0</v>
      </c>
      <c r="I151" s="10">
        <v>0</v>
      </c>
      <c r="J151" s="10">
        <v>0</v>
      </c>
      <c r="K151" s="10">
        <v>0</v>
      </c>
      <c r="L151" s="10">
        <v>0</v>
      </c>
      <c r="M151" s="10">
        <v>0</v>
      </c>
      <c r="N151" s="10">
        <v>0</v>
      </c>
      <c r="O151" s="10"/>
      <c r="P151" s="12"/>
    </row>
    <row r="152" spans="1:16" ht="22.5" customHeight="1" x14ac:dyDescent="0.25">
      <c r="A152" s="12"/>
      <c r="B152" s="12"/>
      <c r="C152" s="12"/>
      <c r="D152" s="12"/>
      <c r="E152" s="12"/>
      <c r="F152" s="12"/>
      <c r="G152" s="3" t="s">
        <v>35</v>
      </c>
      <c r="H152" s="9">
        <f t="shared" si="48"/>
        <v>0</v>
      </c>
      <c r="I152" s="10">
        <v>0</v>
      </c>
      <c r="J152" s="10">
        <v>0</v>
      </c>
      <c r="K152" s="10">
        <v>0</v>
      </c>
      <c r="L152" s="10">
        <v>0</v>
      </c>
      <c r="M152" s="10">
        <v>0</v>
      </c>
      <c r="N152" s="10">
        <v>0</v>
      </c>
      <c r="O152" s="10"/>
      <c r="P152" s="12"/>
    </row>
    <row r="153" spans="1:16" ht="22.5" customHeight="1" x14ac:dyDescent="0.25">
      <c r="A153" s="12"/>
      <c r="B153" s="12"/>
      <c r="C153" s="12"/>
      <c r="D153" s="12"/>
      <c r="E153" s="12"/>
      <c r="F153" s="12"/>
      <c r="G153" s="3" t="s">
        <v>0</v>
      </c>
      <c r="H153" s="9">
        <f t="shared" si="48"/>
        <v>61742.211280000003</v>
      </c>
      <c r="I153" s="10">
        <v>26940</v>
      </c>
      <c r="J153" s="10">
        <f>41318.05-7637.59484</f>
        <v>33680.455160000005</v>
      </c>
      <c r="K153" s="10">
        <v>1121.75612</v>
      </c>
      <c r="L153" s="10">
        <v>0</v>
      </c>
      <c r="M153" s="10">
        <v>0</v>
      </c>
      <c r="N153" s="10">
        <v>0</v>
      </c>
      <c r="O153" s="10"/>
      <c r="P153" s="12"/>
    </row>
    <row r="154" spans="1:16" ht="22.5" customHeight="1" x14ac:dyDescent="0.25">
      <c r="A154" s="12"/>
      <c r="B154" s="12"/>
      <c r="C154" s="12"/>
      <c r="D154" s="12"/>
      <c r="E154" s="12"/>
      <c r="F154" s="12"/>
      <c r="G154" s="3" t="s">
        <v>36</v>
      </c>
      <c r="H154" s="9">
        <f t="shared" si="48"/>
        <v>0</v>
      </c>
      <c r="I154" s="10">
        <v>0</v>
      </c>
      <c r="J154" s="10">
        <v>0</v>
      </c>
      <c r="K154" s="10">
        <v>0</v>
      </c>
      <c r="L154" s="10">
        <v>0</v>
      </c>
      <c r="M154" s="10">
        <v>0</v>
      </c>
      <c r="N154" s="10">
        <v>0</v>
      </c>
      <c r="O154" s="10"/>
      <c r="P154" s="12"/>
    </row>
    <row r="155" spans="1:16" ht="22.5" customHeight="1" x14ac:dyDescent="0.25">
      <c r="A155" s="12"/>
      <c r="B155" s="12"/>
      <c r="C155" s="12"/>
      <c r="D155" s="12"/>
      <c r="E155" s="12"/>
      <c r="F155" s="12"/>
      <c r="G155" s="3" t="s">
        <v>37</v>
      </c>
      <c r="H155" s="9">
        <f t="shared" si="48"/>
        <v>0</v>
      </c>
      <c r="I155" s="10">
        <v>0</v>
      </c>
      <c r="J155" s="10">
        <v>0</v>
      </c>
      <c r="K155" s="10">
        <v>0</v>
      </c>
      <c r="L155" s="10">
        <v>0</v>
      </c>
      <c r="M155" s="10">
        <v>0</v>
      </c>
      <c r="N155" s="10">
        <v>0</v>
      </c>
      <c r="O155" s="10"/>
      <c r="P155" s="12"/>
    </row>
    <row r="156" spans="1:16" ht="22.5" customHeight="1" x14ac:dyDescent="0.25">
      <c r="A156" s="13"/>
      <c r="B156" s="13"/>
      <c r="C156" s="13"/>
      <c r="D156" s="13"/>
      <c r="E156" s="13"/>
      <c r="F156" s="13"/>
      <c r="G156" s="3" t="s">
        <v>17</v>
      </c>
      <c r="H156" s="9">
        <f t="shared" si="48"/>
        <v>5450.9737999999998</v>
      </c>
      <c r="I156" s="10">
        <v>0</v>
      </c>
      <c r="J156" s="10">
        <v>0</v>
      </c>
      <c r="K156" s="10">
        <v>0</v>
      </c>
      <c r="L156" s="10">
        <v>5450.9737999999998</v>
      </c>
      <c r="M156" s="10">
        <v>0</v>
      </c>
      <c r="N156" s="10">
        <v>0</v>
      </c>
      <c r="O156" s="10"/>
      <c r="P156" s="13"/>
    </row>
    <row r="157" spans="1:16" ht="22.5" customHeight="1" x14ac:dyDescent="0.25">
      <c r="A157" s="11">
        <v>22</v>
      </c>
      <c r="B157" s="11" t="s">
        <v>64</v>
      </c>
      <c r="C157" s="11" t="s">
        <v>38</v>
      </c>
      <c r="D157" s="11">
        <v>100</v>
      </c>
      <c r="E157" s="11" t="s">
        <v>65</v>
      </c>
      <c r="F157" s="11" t="s">
        <v>66</v>
      </c>
      <c r="G157" s="3" t="s">
        <v>1</v>
      </c>
      <c r="H157" s="8">
        <f t="shared" ref="H157:O157" si="49">H158+H159+H160+H161+H162+H163</f>
        <v>145000</v>
      </c>
      <c r="I157" s="8">
        <f t="shared" si="49"/>
        <v>0</v>
      </c>
      <c r="J157" s="8">
        <f t="shared" si="49"/>
        <v>0</v>
      </c>
      <c r="K157" s="8">
        <f t="shared" si="49"/>
        <v>0</v>
      </c>
      <c r="L157" s="8">
        <f t="shared" si="49"/>
        <v>0</v>
      </c>
      <c r="M157" s="8">
        <f t="shared" si="49"/>
        <v>15000</v>
      </c>
      <c r="N157" s="8">
        <f t="shared" si="49"/>
        <v>130000</v>
      </c>
      <c r="O157" s="8">
        <f t="shared" si="49"/>
        <v>0</v>
      </c>
      <c r="P157" s="11" t="s">
        <v>95</v>
      </c>
    </row>
    <row r="158" spans="1:16" ht="22.5" customHeight="1" x14ac:dyDescent="0.25">
      <c r="A158" s="12"/>
      <c r="B158" s="12"/>
      <c r="C158" s="12"/>
      <c r="D158" s="12"/>
      <c r="E158" s="12"/>
      <c r="F158" s="12"/>
      <c r="G158" s="3" t="s">
        <v>34</v>
      </c>
      <c r="H158" s="9">
        <f t="shared" ref="H158:H163" si="50">I158+J158+K158+L158+M158+N158+O158</f>
        <v>0</v>
      </c>
      <c r="I158" s="10">
        <v>0</v>
      </c>
      <c r="J158" s="10">
        <v>0</v>
      </c>
      <c r="K158" s="10">
        <v>0</v>
      </c>
      <c r="L158" s="10">
        <v>0</v>
      </c>
      <c r="M158" s="10">
        <v>0</v>
      </c>
      <c r="N158" s="10">
        <v>0</v>
      </c>
      <c r="O158" s="10">
        <v>0</v>
      </c>
      <c r="P158" s="12"/>
    </row>
    <row r="159" spans="1:16" ht="22.5" customHeight="1" x14ac:dyDescent="0.25">
      <c r="A159" s="12"/>
      <c r="B159" s="12"/>
      <c r="C159" s="12"/>
      <c r="D159" s="12"/>
      <c r="E159" s="12"/>
      <c r="F159" s="12"/>
      <c r="G159" s="3" t="s">
        <v>35</v>
      </c>
      <c r="H159" s="9">
        <f t="shared" si="50"/>
        <v>0</v>
      </c>
      <c r="I159" s="10">
        <v>0</v>
      </c>
      <c r="J159" s="10">
        <v>0</v>
      </c>
      <c r="K159" s="10">
        <v>0</v>
      </c>
      <c r="L159" s="10">
        <v>0</v>
      </c>
      <c r="M159" s="10">
        <v>0</v>
      </c>
      <c r="N159" s="10">
        <v>0</v>
      </c>
      <c r="O159" s="10">
        <v>0</v>
      </c>
      <c r="P159" s="12"/>
    </row>
    <row r="160" spans="1:16" ht="22.5" customHeight="1" x14ac:dyDescent="0.25">
      <c r="A160" s="12"/>
      <c r="B160" s="12"/>
      <c r="C160" s="12"/>
      <c r="D160" s="12"/>
      <c r="E160" s="12"/>
      <c r="F160" s="12"/>
      <c r="G160" s="3" t="s">
        <v>0</v>
      </c>
      <c r="H160" s="9">
        <f t="shared" si="50"/>
        <v>0</v>
      </c>
      <c r="I160" s="10">
        <v>0</v>
      </c>
      <c r="J160" s="10">
        <v>0</v>
      </c>
      <c r="K160" s="10">
        <v>0</v>
      </c>
      <c r="L160" s="10">
        <v>0</v>
      </c>
      <c r="M160" s="10">
        <v>0</v>
      </c>
      <c r="N160" s="10">
        <v>0</v>
      </c>
      <c r="O160" s="10">
        <v>0</v>
      </c>
      <c r="P160" s="12"/>
    </row>
    <row r="161" spans="1:16" ht="22.5" customHeight="1" x14ac:dyDescent="0.25">
      <c r="A161" s="12"/>
      <c r="B161" s="12"/>
      <c r="C161" s="12"/>
      <c r="D161" s="12"/>
      <c r="E161" s="12"/>
      <c r="F161" s="12"/>
      <c r="G161" s="3" t="s">
        <v>36</v>
      </c>
      <c r="H161" s="9">
        <f t="shared" si="50"/>
        <v>0</v>
      </c>
      <c r="I161" s="10">
        <v>0</v>
      </c>
      <c r="J161" s="10">
        <v>0</v>
      </c>
      <c r="K161" s="10">
        <v>0</v>
      </c>
      <c r="L161" s="10">
        <v>0</v>
      </c>
      <c r="M161" s="10">
        <v>0</v>
      </c>
      <c r="N161" s="10">
        <v>0</v>
      </c>
      <c r="O161" s="10">
        <v>0</v>
      </c>
      <c r="P161" s="12"/>
    </row>
    <row r="162" spans="1:16" ht="22.5" customHeight="1" x14ac:dyDescent="0.25">
      <c r="A162" s="12"/>
      <c r="B162" s="12"/>
      <c r="C162" s="12"/>
      <c r="D162" s="12"/>
      <c r="E162" s="12"/>
      <c r="F162" s="12"/>
      <c r="G162" s="3" t="s">
        <v>37</v>
      </c>
      <c r="H162" s="9">
        <f t="shared" si="50"/>
        <v>0</v>
      </c>
      <c r="I162" s="10">
        <v>0</v>
      </c>
      <c r="J162" s="10">
        <v>0</v>
      </c>
      <c r="K162" s="10">
        <v>0</v>
      </c>
      <c r="L162" s="10">
        <v>0</v>
      </c>
      <c r="M162" s="10">
        <v>0</v>
      </c>
      <c r="N162" s="10">
        <v>0</v>
      </c>
      <c r="O162" s="10">
        <v>0</v>
      </c>
      <c r="P162" s="12"/>
    </row>
    <row r="163" spans="1:16" ht="22.5" customHeight="1" x14ac:dyDescent="0.25">
      <c r="A163" s="13"/>
      <c r="B163" s="13"/>
      <c r="C163" s="13"/>
      <c r="D163" s="13"/>
      <c r="E163" s="13"/>
      <c r="F163" s="13"/>
      <c r="G163" s="3" t="s">
        <v>17</v>
      </c>
      <c r="H163" s="9">
        <f t="shared" si="50"/>
        <v>145000</v>
      </c>
      <c r="I163" s="10">
        <v>0</v>
      </c>
      <c r="J163" s="10">
        <v>0</v>
      </c>
      <c r="K163" s="10">
        <v>0</v>
      </c>
      <c r="L163" s="10">
        <v>0</v>
      </c>
      <c r="M163" s="10">
        <v>15000</v>
      </c>
      <c r="N163" s="10">
        <v>130000</v>
      </c>
      <c r="O163" s="10">
        <v>0</v>
      </c>
      <c r="P163" s="13"/>
    </row>
    <row r="164" spans="1:16" ht="22.5" customHeight="1" x14ac:dyDescent="0.25">
      <c r="A164" s="11">
        <v>23</v>
      </c>
      <c r="B164" s="11" t="s">
        <v>67</v>
      </c>
      <c r="C164" s="11" t="s">
        <v>38</v>
      </c>
      <c r="D164" s="11">
        <v>100</v>
      </c>
      <c r="E164" s="11" t="s">
        <v>65</v>
      </c>
      <c r="F164" s="11" t="s">
        <v>66</v>
      </c>
      <c r="G164" s="3" t="s">
        <v>1</v>
      </c>
      <c r="H164" s="8">
        <f t="shared" ref="H164:O164" si="51">H165+H166+H167+H168+H169+H170</f>
        <v>145000</v>
      </c>
      <c r="I164" s="8">
        <f t="shared" si="51"/>
        <v>0</v>
      </c>
      <c r="J164" s="8">
        <f t="shared" si="51"/>
        <v>0</v>
      </c>
      <c r="K164" s="8">
        <f t="shared" si="51"/>
        <v>0</v>
      </c>
      <c r="L164" s="8">
        <f t="shared" si="51"/>
        <v>0</v>
      </c>
      <c r="M164" s="8">
        <f t="shared" si="51"/>
        <v>15000</v>
      </c>
      <c r="N164" s="8">
        <f t="shared" si="51"/>
        <v>130000</v>
      </c>
      <c r="O164" s="8">
        <f t="shared" si="51"/>
        <v>0</v>
      </c>
      <c r="P164" s="11" t="s">
        <v>95</v>
      </c>
    </row>
    <row r="165" spans="1:16" ht="22.5" customHeight="1" x14ac:dyDescent="0.25">
      <c r="A165" s="12"/>
      <c r="B165" s="12"/>
      <c r="C165" s="12"/>
      <c r="D165" s="12"/>
      <c r="E165" s="12"/>
      <c r="F165" s="12"/>
      <c r="G165" s="3" t="s">
        <v>34</v>
      </c>
      <c r="H165" s="9">
        <f t="shared" ref="H165:H170" si="52">I165+J165+K165+L165+M165+N165+O165</f>
        <v>0</v>
      </c>
      <c r="I165" s="10">
        <v>0</v>
      </c>
      <c r="J165" s="10">
        <v>0</v>
      </c>
      <c r="K165" s="10">
        <v>0</v>
      </c>
      <c r="L165" s="10">
        <v>0</v>
      </c>
      <c r="M165" s="10">
        <v>0</v>
      </c>
      <c r="N165" s="10">
        <v>0</v>
      </c>
      <c r="O165" s="10">
        <v>0</v>
      </c>
      <c r="P165" s="12"/>
    </row>
    <row r="166" spans="1:16" ht="22.5" customHeight="1" x14ac:dyDescent="0.25">
      <c r="A166" s="12"/>
      <c r="B166" s="12"/>
      <c r="C166" s="12"/>
      <c r="D166" s="12"/>
      <c r="E166" s="12"/>
      <c r="F166" s="12"/>
      <c r="G166" s="3" t="s">
        <v>35</v>
      </c>
      <c r="H166" s="9">
        <f t="shared" si="52"/>
        <v>0</v>
      </c>
      <c r="I166" s="10">
        <v>0</v>
      </c>
      <c r="J166" s="10">
        <v>0</v>
      </c>
      <c r="K166" s="10">
        <v>0</v>
      </c>
      <c r="L166" s="10">
        <v>0</v>
      </c>
      <c r="M166" s="10">
        <v>0</v>
      </c>
      <c r="N166" s="10">
        <v>0</v>
      </c>
      <c r="O166" s="10">
        <v>0</v>
      </c>
      <c r="P166" s="12"/>
    </row>
    <row r="167" spans="1:16" ht="22.5" customHeight="1" x14ac:dyDescent="0.25">
      <c r="A167" s="12"/>
      <c r="B167" s="12"/>
      <c r="C167" s="12"/>
      <c r="D167" s="12"/>
      <c r="E167" s="12"/>
      <c r="F167" s="12"/>
      <c r="G167" s="3" t="s">
        <v>0</v>
      </c>
      <c r="H167" s="9">
        <f t="shared" si="52"/>
        <v>0</v>
      </c>
      <c r="I167" s="10">
        <v>0</v>
      </c>
      <c r="J167" s="10">
        <v>0</v>
      </c>
      <c r="K167" s="10">
        <v>0</v>
      </c>
      <c r="L167" s="10">
        <v>0</v>
      </c>
      <c r="M167" s="10">
        <v>0</v>
      </c>
      <c r="N167" s="10">
        <v>0</v>
      </c>
      <c r="O167" s="10">
        <v>0</v>
      </c>
      <c r="P167" s="12"/>
    </row>
    <row r="168" spans="1:16" ht="22.5" customHeight="1" x14ac:dyDescent="0.25">
      <c r="A168" s="12"/>
      <c r="B168" s="12"/>
      <c r="C168" s="12"/>
      <c r="D168" s="12"/>
      <c r="E168" s="12"/>
      <c r="F168" s="12"/>
      <c r="G168" s="3" t="s">
        <v>36</v>
      </c>
      <c r="H168" s="9">
        <f t="shared" si="52"/>
        <v>0</v>
      </c>
      <c r="I168" s="10">
        <v>0</v>
      </c>
      <c r="J168" s="10">
        <v>0</v>
      </c>
      <c r="K168" s="10">
        <v>0</v>
      </c>
      <c r="L168" s="10">
        <v>0</v>
      </c>
      <c r="M168" s="10">
        <v>0</v>
      </c>
      <c r="N168" s="10">
        <v>0</v>
      </c>
      <c r="O168" s="10">
        <v>0</v>
      </c>
      <c r="P168" s="12"/>
    </row>
    <row r="169" spans="1:16" ht="22.5" customHeight="1" x14ac:dyDescent="0.25">
      <c r="A169" s="12"/>
      <c r="B169" s="12"/>
      <c r="C169" s="12"/>
      <c r="D169" s="12"/>
      <c r="E169" s="12"/>
      <c r="F169" s="12"/>
      <c r="G169" s="3" t="s">
        <v>37</v>
      </c>
      <c r="H169" s="9">
        <f t="shared" si="52"/>
        <v>0</v>
      </c>
      <c r="I169" s="10">
        <v>0</v>
      </c>
      <c r="J169" s="10">
        <v>0</v>
      </c>
      <c r="K169" s="10">
        <v>0</v>
      </c>
      <c r="L169" s="10">
        <v>0</v>
      </c>
      <c r="M169" s="10">
        <v>0</v>
      </c>
      <c r="N169" s="10">
        <v>0</v>
      </c>
      <c r="O169" s="10">
        <v>0</v>
      </c>
      <c r="P169" s="12"/>
    </row>
    <row r="170" spans="1:16" ht="22.5" customHeight="1" x14ac:dyDescent="0.25">
      <c r="A170" s="13"/>
      <c r="B170" s="13"/>
      <c r="C170" s="13"/>
      <c r="D170" s="13"/>
      <c r="E170" s="13"/>
      <c r="F170" s="13"/>
      <c r="G170" s="3" t="s">
        <v>17</v>
      </c>
      <c r="H170" s="9">
        <f t="shared" si="52"/>
        <v>145000</v>
      </c>
      <c r="I170" s="10">
        <v>0</v>
      </c>
      <c r="J170" s="10">
        <v>0</v>
      </c>
      <c r="K170" s="10">
        <v>0</v>
      </c>
      <c r="L170" s="10">
        <v>0</v>
      </c>
      <c r="M170" s="10">
        <v>15000</v>
      </c>
      <c r="N170" s="10">
        <v>130000</v>
      </c>
      <c r="O170" s="10">
        <v>0</v>
      </c>
      <c r="P170" s="13"/>
    </row>
    <row r="171" spans="1:16" ht="22.5" customHeight="1" x14ac:dyDescent="0.25">
      <c r="A171" s="11">
        <v>24</v>
      </c>
      <c r="B171" s="11" t="s">
        <v>68</v>
      </c>
      <c r="C171" s="11" t="s">
        <v>38</v>
      </c>
      <c r="D171" s="11">
        <v>100</v>
      </c>
      <c r="E171" s="11" t="s">
        <v>69</v>
      </c>
      <c r="F171" s="11" t="s">
        <v>66</v>
      </c>
      <c r="G171" s="3" t="s">
        <v>1</v>
      </c>
      <c r="H171" s="8">
        <f t="shared" ref="H171:O171" si="53">H172+H173+H174+H175+H176+H177</f>
        <v>145000</v>
      </c>
      <c r="I171" s="8">
        <f t="shared" si="53"/>
        <v>0</v>
      </c>
      <c r="J171" s="8">
        <f t="shared" si="53"/>
        <v>0</v>
      </c>
      <c r="K171" s="8">
        <f t="shared" si="53"/>
        <v>0</v>
      </c>
      <c r="L171" s="8">
        <f t="shared" si="53"/>
        <v>0</v>
      </c>
      <c r="M171" s="8">
        <f t="shared" si="53"/>
        <v>0</v>
      </c>
      <c r="N171" s="8">
        <f t="shared" si="53"/>
        <v>15000</v>
      </c>
      <c r="O171" s="8">
        <f t="shared" si="53"/>
        <v>130000</v>
      </c>
      <c r="P171" s="11" t="s">
        <v>95</v>
      </c>
    </row>
    <row r="172" spans="1:16" ht="22.5" customHeight="1" x14ac:dyDescent="0.25">
      <c r="A172" s="12"/>
      <c r="B172" s="12"/>
      <c r="C172" s="12"/>
      <c r="D172" s="12"/>
      <c r="E172" s="12"/>
      <c r="F172" s="12"/>
      <c r="G172" s="3" t="s">
        <v>34</v>
      </c>
      <c r="H172" s="9">
        <f t="shared" ref="H172:H177" si="54">I172+J172+K172+L172+M172+N172+O172</f>
        <v>0</v>
      </c>
      <c r="I172" s="10">
        <v>0</v>
      </c>
      <c r="J172" s="10">
        <v>0</v>
      </c>
      <c r="K172" s="10">
        <v>0</v>
      </c>
      <c r="L172" s="10">
        <v>0</v>
      </c>
      <c r="M172" s="10">
        <v>0</v>
      </c>
      <c r="N172" s="10">
        <v>0</v>
      </c>
      <c r="O172" s="10"/>
      <c r="P172" s="12"/>
    </row>
    <row r="173" spans="1:16" ht="22.5" customHeight="1" x14ac:dyDescent="0.25">
      <c r="A173" s="12"/>
      <c r="B173" s="12"/>
      <c r="C173" s="12"/>
      <c r="D173" s="12"/>
      <c r="E173" s="12"/>
      <c r="F173" s="12"/>
      <c r="G173" s="3" t="s">
        <v>35</v>
      </c>
      <c r="H173" s="9">
        <f t="shared" si="54"/>
        <v>0</v>
      </c>
      <c r="I173" s="10">
        <v>0</v>
      </c>
      <c r="J173" s="10">
        <v>0</v>
      </c>
      <c r="K173" s="10">
        <v>0</v>
      </c>
      <c r="L173" s="10">
        <v>0</v>
      </c>
      <c r="M173" s="10">
        <v>0</v>
      </c>
      <c r="N173" s="10">
        <v>0</v>
      </c>
      <c r="O173" s="10"/>
      <c r="P173" s="12"/>
    </row>
    <row r="174" spans="1:16" ht="22.5" customHeight="1" x14ac:dyDescent="0.25">
      <c r="A174" s="12"/>
      <c r="B174" s="12"/>
      <c r="C174" s="12"/>
      <c r="D174" s="12"/>
      <c r="E174" s="12"/>
      <c r="F174" s="12"/>
      <c r="G174" s="3" t="s">
        <v>0</v>
      </c>
      <c r="H174" s="9">
        <f t="shared" si="54"/>
        <v>0</v>
      </c>
      <c r="I174" s="10">
        <v>0</v>
      </c>
      <c r="J174" s="10">
        <v>0</v>
      </c>
      <c r="K174" s="10">
        <v>0</v>
      </c>
      <c r="L174" s="10">
        <v>0</v>
      </c>
      <c r="M174" s="10">
        <v>0</v>
      </c>
      <c r="N174" s="10">
        <v>0</v>
      </c>
      <c r="O174" s="10"/>
      <c r="P174" s="12"/>
    </row>
    <row r="175" spans="1:16" ht="22.5" customHeight="1" x14ac:dyDescent="0.25">
      <c r="A175" s="12"/>
      <c r="B175" s="12"/>
      <c r="C175" s="12"/>
      <c r="D175" s="12"/>
      <c r="E175" s="12"/>
      <c r="F175" s="12"/>
      <c r="G175" s="3" t="s">
        <v>36</v>
      </c>
      <c r="H175" s="9">
        <f t="shared" si="54"/>
        <v>0</v>
      </c>
      <c r="I175" s="10">
        <v>0</v>
      </c>
      <c r="J175" s="10">
        <v>0</v>
      </c>
      <c r="K175" s="10">
        <v>0</v>
      </c>
      <c r="L175" s="10">
        <v>0</v>
      </c>
      <c r="M175" s="10">
        <v>0</v>
      </c>
      <c r="N175" s="10">
        <v>0</v>
      </c>
      <c r="O175" s="10"/>
      <c r="P175" s="12"/>
    </row>
    <row r="176" spans="1:16" ht="22.5" customHeight="1" x14ac:dyDescent="0.25">
      <c r="A176" s="12"/>
      <c r="B176" s="12"/>
      <c r="C176" s="12"/>
      <c r="D176" s="12"/>
      <c r="E176" s="12"/>
      <c r="F176" s="12"/>
      <c r="G176" s="3" t="s">
        <v>37</v>
      </c>
      <c r="H176" s="9">
        <f t="shared" si="54"/>
        <v>0</v>
      </c>
      <c r="I176" s="10">
        <v>0</v>
      </c>
      <c r="J176" s="10">
        <v>0</v>
      </c>
      <c r="K176" s="10">
        <v>0</v>
      </c>
      <c r="L176" s="10">
        <v>0</v>
      </c>
      <c r="M176" s="10">
        <v>0</v>
      </c>
      <c r="N176" s="10">
        <v>0</v>
      </c>
      <c r="O176" s="10"/>
      <c r="P176" s="12"/>
    </row>
    <row r="177" spans="1:16" ht="22.5" customHeight="1" x14ac:dyDescent="0.25">
      <c r="A177" s="13"/>
      <c r="B177" s="13"/>
      <c r="C177" s="13"/>
      <c r="D177" s="13"/>
      <c r="E177" s="13"/>
      <c r="F177" s="13"/>
      <c r="G177" s="3" t="s">
        <v>17</v>
      </c>
      <c r="H177" s="9">
        <f t="shared" si="54"/>
        <v>145000</v>
      </c>
      <c r="I177" s="10">
        <v>0</v>
      </c>
      <c r="J177" s="10">
        <v>0</v>
      </c>
      <c r="K177" s="10">
        <v>0</v>
      </c>
      <c r="L177" s="10">
        <v>0</v>
      </c>
      <c r="M177" s="10">
        <v>0</v>
      </c>
      <c r="N177" s="10">
        <v>15000</v>
      </c>
      <c r="O177" s="10">
        <v>130000</v>
      </c>
      <c r="P177" s="13"/>
    </row>
    <row r="178" spans="1:16" ht="22.5" customHeight="1" x14ac:dyDescent="0.25">
      <c r="A178" s="11">
        <v>25</v>
      </c>
      <c r="B178" s="11" t="s">
        <v>70</v>
      </c>
      <c r="C178" s="11" t="s">
        <v>38</v>
      </c>
      <c r="D178" s="11">
        <v>100</v>
      </c>
      <c r="E178" s="11" t="s">
        <v>108</v>
      </c>
      <c r="F178" s="11" t="s">
        <v>71</v>
      </c>
      <c r="G178" s="3" t="s">
        <v>1</v>
      </c>
      <c r="H178" s="8">
        <f t="shared" ref="H178:O178" si="55">H179+H180+H181+H182+H183+H184</f>
        <v>145000</v>
      </c>
      <c r="I178" s="8">
        <f t="shared" si="55"/>
        <v>0</v>
      </c>
      <c r="J178" s="8">
        <f t="shared" si="55"/>
        <v>0</v>
      </c>
      <c r="K178" s="8">
        <f t="shared" si="55"/>
        <v>15000</v>
      </c>
      <c r="L178" s="8">
        <f t="shared" si="55"/>
        <v>0</v>
      </c>
      <c r="M178" s="8">
        <f t="shared" si="55"/>
        <v>130000</v>
      </c>
      <c r="N178" s="8">
        <f t="shared" si="55"/>
        <v>0</v>
      </c>
      <c r="O178" s="8">
        <f t="shared" si="55"/>
        <v>0</v>
      </c>
      <c r="P178" s="11" t="s">
        <v>95</v>
      </c>
    </row>
    <row r="179" spans="1:16" ht="22.5" customHeight="1" x14ac:dyDescent="0.25">
      <c r="A179" s="12"/>
      <c r="B179" s="12"/>
      <c r="C179" s="12"/>
      <c r="D179" s="12"/>
      <c r="E179" s="12"/>
      <c r="F179" s="12"/>
      <c r="G179" s="3" t="s">
        <v>34</v>
      </c>
      <c r="H179" s="9">
        <f t="shared" ref="H179:H184" si="56">I179+J179+K179+L179+M179+N179+O179</f>
        <v>0</v>
      </c>
      <c r="I179" s="10">
        <v>0</v>
      </c>
      <c r="J179" s="10">
        <v>0</v>
      </c>
      <c r="K179" s="10">
        <v>0</v>
      </c>
      <c r="L179" s="10">
        <v>0</v>
      </c>
      <c r="M179" s="10">
        <v>0</v>
      </c>
      <c r="N179" s="10">
        <v>0</v>
      </c>
      <c r="O179" s="10">
        <v>0</v>
      </c>
      <c r="P179" s="12"/>
    </row>
    <row r="180" spans="1:16" ht="22.5" customHeight="1" x14ac:dyDescent="0.25">
      <c r="A180" s="12"/>
      <c r="B180" s="12"/>
      <c r="C180" s="12"/>
      <c r="D180" s="12"/>
      <c r="E180" s="12"/>
      <c r="F180" s="12"/>
      <c r="G180" s="3" t="s">
        <v>35</v>
      </c>
      <c r="H180" s="9">
        <f t="shared" si="56"/>
        <v>0</v>
      </c>
      <c r="I180" s="10">
        <v>0</v>
      </c>
      <c r="J180" s="10">
        <v>0</v>
      </c>
      <c r="K180" s="10">
        <v>0</v>
      </c>
      <c r="L180" s="10">
        <v>0</v>
      </c>
      <c r="M180" s="10">
        <v>0</v>
      </c>
      <c r="N180" s="10">
        <v>0</v>
      </c>
      <c r="O180" s="10">
        <v>0</v>
      </c>
      <c r="P180" s="12"/>
    </row>
    <row r="181" spans="1:16" ht="22.5" customHeight="1" x14ac:dyDescent="0.25">
      <c r="A181" s="12"/>
      <c r="B181" s="12"/>
      <c r="C181" s="12"/>
      <c r="D181" s="12"/>
      <c r="E181" s="12"/>
      <c r="F181" s="12"/>
      <c r="G181" s="3" t="s">
        <v>0</v>
      </c>
      <c r="H181" s="9">
        <f t="shared" si="56"/>
        <v>0</v>
      </c>
      <c r="I181" s="10">
        <v>0</v>
      </c>
      <c r="J181" s="10">
        <v>0</v>
      </c>
      <c r="K181" s="10">
        <v>0</v>
      </c>
      <c r="L181" s="10">
        <v>0</v>
      </c>
      <c r="M181" s="10">
        <v>0</v>
      </c>
      <c r="N181" s="10">
        <v>0</v>
      </c>
      <c r="O181" s="10">
        <v>0</v>
      </c>
      <c r="P181" s="12"/>
    </row>
    <row r="182" spans="1:16" ht="22.5" customHeight="1" x14ac:dyDescent="0.25">
      <c r="A182" s="12"/>
      <c r="B182" s="12"/>
      <c r="C182" s="12"/>
      <c r="D182" s="12"/>
      <c r="E182" s="12"/>
      <c r="F182" s="12"/>
      <c r="G182" s="3" t="s">
        <v>36</v>
      </c>
      <c r="H182" s="9">
        <f t="shared" si="56"/>
        <v>0</v>
      </c>
      <c r="I182" s="10">
        <v>0</v>
      </c>
      <c r="J182" s="10">
        <v>0</v>
      </c>
      <c r="K182" s="10">
        <v>0</v>
      </c>
      <c r="L182" s="10">
        <v>0</v>
      </c>
      <c r="M182" s="10">
        <v>0</v>
      </c>
      <c r="N182" s="10">
        <v>0</v>
      </c>
      <c r="O182" s="10">
        <v>0</v>
      </c>
      <c r="P182" s="12"/>
    </row>
    <row r="183" spans="1:16" ht="22.5" customHeight="1" x14ac:dyDescent="0.25">
      <c r="A183" s="12"/>
      <c r="B183" s="12"/>
      <c r="C183" s="12"/>
      <c r="D183" s="12"/>
      <c r="E183" s="12"/>
      <c r="F183" s="12"/>
      <c r="G183" s="3" t="s">
        <v>37</v>
      </c>
      <c r="H183" s="9">
        <f t="shared" si="56"/>
        <v>0</v>
      </c>
      <c r="I183" s="10">
        <v>0</v>
      </c>
      <c r="J183" s="10">
        <v>0</v>
      </c>
      <c r="K183" s="10">
        <v>0</v>
      </c>
      <c r="L183" s="10">
        <v>0</v>
      </c>
      <c r="M183" s="10">
        <v>0</v>
      </c>
      <c r="N183" s="10">
        <v>0</v>
      </c>
      <c r="O183" s="10">
        <v>0</v>
      </c>
      <c r="P183" s="12"/>
    </row>
    <row r="184" spans="1:16" ht="22.5" customHeight="1" x14ac:dyDescent="0.25">
      <c r="A184" s="13"/>
      <c r="B184" s="13"/>
      <c r="C184" s="13"/>
      <c r="D184" s="13"/>
      <c r="E184" s="13"/>
      <c r="F184" s="13"/>
      <c r="G184" s="3" t="s">
        <v>17</v>
      </c>
      <c r="H184" s="9">
        <f t="shared" si="56"/>
        <v>145000</v>
      </c>
      <c r="I184" s="10">
        <v>0</v>
      </c>
      <c r="J184" s="10">
        <f>15000-15000</f>
        <v>0</v>
      </c>
      <c r="K184" s="10">
        <v>15000</v>
      </c>
      <c r="L184" s="10">
        <v>0</v>
      </c>
      <c r="M184" s="10">
        <v>130000</v>
      </c>
      <c r="N184" s="10">
        <v>0</v>
      </c>
      <c r="O184" s="10">
        <v>0</v>
      </c>
      <c r="P184" s="13"/>
    </row>
    <row r="185" spans="1:16" ht="22.5" customHeight="1" x14ac:dyDescent="0.25">
      <c r="A185" s="11">
        <v>26</v>
      </c>
      <c r="B185" s="11" t="s">
        <v>93</v>
      </c>
      <c r="C185" s="14" t="s">
        <v>38</v>
      </c>
      <c r="D185" s="11">
        <v>8000</v>
      </c>
      <c r="E185" s="11" t="s">
        <v>109</v>
      </c>
      <c r="F185" s="11" t="s">
        <v>12</v>
      </c>
      <c r="G185" s="3" t="s">
        <v>1</v>
      </c>
      <c r="H185" s="8">
        <f t="shared" ref="H185:O185" si="57">H186+H187+H188+H189+H190+H191</f>
        <v>560259.49</v>
      </c>
      <c r="I185" s="8">
        <f t="shared" si="57"/>
        <v>5183.8</v>
      </c>
      <c r="J185" s="8">
        <f t="shared" si="57"/>
        <v>27537.845000000001</v>
      </c>
      <c r="K185" s="8">
        <f t="shared" si="57"/>
        <v>351704.745</v>
      </c>
      <c r="L185" s="8">
        <f t="shared" si="57"/>
        <v>175833.1</v>
      </c>
      <c r="M185" s="8">
        <f t="shared" si="57"/>
        <v>0</v>
      </c>
      <c r="N185" s="8">
        <f t="shared" si="57"/>
        <v>0</v>
      </c>
      <c r="O185" s="8">
        <f t="shared" si="57"/>
        <v>0</v>
      </c>
      <c r="P185" s="11" t="s">
        <v>95</v>
      </c>
    </row>
    <row r="186" spans="1:16" ht="22.5" customHeight="1" x14ac:dyDescent="0.25">
      <c r="A186" s="12"/>
      <c r="B186" s="12"/>
      <c r="C186" s="15"/>
      <c r="D186" s="12"/>
      <c r="E186" s="12"/>
      <c r="F186" s="12"/>
      <c r="G186" s="3" t="s">
        <v>34</v>
      </c>
      <c r="H186" s="9">
        <f t="shared" ref="H186:H191" si="58">I186+J186+K186+L186+M186+N186+O186</f>
        <v>59501</v>
      </c>
      <c r="I186" s="10">
        <v>0</v>
      </c>
      <c r="J186" s="10">
        <v>0</v>
      </c>
      <c r="K186" s="10">
        <v>0</v>
      </c>
      <c r="L186" s="10">
        <v>59501</v>
      </c>
      <c r="M186" s="10">
        <v>0</v>
      </c>
      <c r="N186" s="10">
        <v>0</v>
      </c>
      <c r="O186" s="10">
        <v>0</v>
      </c>
      <c r="P186" s="12"/>
    </row>
    <row r="187" spans="1:16" ht="22.5" customHeight="1" x14ac:dyDescent="0.25">
      <c r="A187" s="12"/>
      <c r="B187" s="12"/>
      <c r="C187" s="15"/>
      <c r="D187" s="12"/>
      <c r="E187" s="12"/>
      <c r="F187" s="12"/>
      <c r="G187" s="3" t="s">
        <v>35</v>
      </c>
      <c r="H187" s="9">
        <f t="shared" si="58"/>
        <v>352399.2</v>
      </c>
      <c r="I187" s="10">
        <v>0</v>
      </c>
      <c r="J187" s="10">
        <v>0</v>
      </c>
      <c r="K187" s="10">
        <v>259333.5</v>
      </c>
      <c r="L187" s="10">
        <v>93065.7</v>
      </c>
      <c r="M187" s="10">
        <v>0</v>
      </c>
      <c r="N187" s="10">
        <v>0</v>
      </c>
      <c r="O187" s="10">
        <v>0</v>
      </c>
      <c r="P187" s="12"/>
    </row>
    <row r="188" spans="1:16" ht="22.5" customHeight="1" x14ac:dyDescent="0.25">
      <c r="A188" s="12"/>
      <c r="B188" s="12"/>
      <c r="C188" s="15"/>
      <c r="D188" s="12"/>
      <c r="E188" s="12"/>
      <c r="F188" s="12"/>
      <c r="G188" s="3" t="s">
        <v>0</v>
      </c>
      <c r="H188" s="9">
        <f t="shared" si="58"/>
        <v>148359.29</v>
      </c>
      <c r="I188" s="10">
        <f>3180+8322-6318.2</f>
        <v>5183.8</v>
      </c>
      <c r="J188" s="10">
        <v>27537.845000000001</v>
      </c>
      <c r="K188" s="10">
        <f>64833.4+22407.70702+5130.13798</f>
        <v>92371.244999999995</v>
      </c>
      <c r="L188" s="10">
        <v>23266.400000000001</v>
      </c>
      <c r="M188" s="10">
        <v>0</v>
      </c>
      <c r="N188" s="10">
        <v>0</v>
      </c>
      <c r="O188" s="10">
        <v>0</v>
      </c>
      <c r="P188" s="12"/>
    </row>
    <row r="189" spans="1:16" ht="22.5" customHeight="1" x14ac:dyDescent="0.25">
      <c r="A189" s="12"/>
      <c r="B189" s="12"/>
      <c r="C189" s="15"/>
      <c r="D189" s="12"/>
      <c r="E189" s="12"/>
      <c r="F189" s="12"/>
      <c r="G189" s="3" t="s">
        <v>36</v>
      </c>
      <c r="H189" s="9">
        <f t="shared" si="58"/>
        <v>0</v>
      </c>
      <c r="I189" s="10">
        <v>0</v>
      </c>
      <c r="J189" s="10">
        <v>0</v>
      </c>
      <c r="K189" s="10">
        <v>0</v>
      </c>
      <c r="L189" s="10">
        <v>0</v>
      </c>
      <c r="M189" s="10">
        <v>0</v>
      </c>
      <c r="N189" s="10">
        <v>0</v>
      </c>
      <c r="O189" s="10">
        <v>0</v>
      </c>
      <c r="P189" s="12"/>
    </row>
    <row r="190" spans="1:16" ht="22.5" customHeight="1" x14ac:dyDescent="0.25">
      <c r="A190" s="12"/>
      <c r="B190" s="12"/>
      <c r="C190" s="15"/>
      <c r="D190" s="12"/>
      <c r="E190" s="12"/>
      <c r="F190" s="12"/>
      <c r="G190" s="3" t="s">
        <v>37</v>
      </c>
      <c r="H190" s="9">
        <f t="shared" si="58"/>
        <v>0</v>
      </c>
      <c r="I190" s="10">
        <v>0</v>
      </c>
      <c r="J190" s="10">
        <v>0</v>
      </c>
      <c r="K190" s="10">
        <v>0</v>
      </c>
      <c r="L190" s="10">
        <v>0</v>
      </c>
      <c r="M190" s="10">
        <v>0</v>
      </c>
      <c r="N190" s="10">
        <v>0</v>
      </c>
      <c r="O190" s="10">
        <v>0</v>
      </c>
      <c r="P190" s="12"/>
    </row>
    <row r="191" spans="1:16" ht="22.5" customHeight="1" x14ac:dyDescent="0.25">
      <c r="A191" s="13"/>
      <c r="B191" s="13"/>
      <c r="C191" s="16"/>
      <c r="D191" s="13"/>
      <c r="E191" s="13"/>
      <c r="F191" s="13"/>
      <c r="G191" s="3" t="s">
        <v>17</v>
      </c>
      <c r="H191" s="9">
        <f t="shared" si="58"/>
        <v>0</v>
      </c>
      <c r="I191" s="10">
        <v>0</v>
      </c>
      <c r="J191" s="10">
        <v>0</v>
      </c>
      <c r="K191" s="10"/>
      <c r="L191" s="10"/>
      <c r="M191" s="10">
        <v>0</v>
      </c>
      <c r="N191" s="10">
        <v>0</v>
      </c>
      <c r="O191" s="10">
        <v>0</v>
      </c>
      <c r="P191" s="13"/>
    </row>
    <row r="192" spans="1:16" ht="22.5" customHeight="1" x14ac:dyDescent="0.25">
      <c r="A192" s="11">
        <v>27</v>
      </c>
      <c r="B192" s="11" t="s">
        <v>94</v>
      </c>
      <c r="C192" s="14" t="s">
        <v>38</v>
      </c>
      <c r="D192" s="11">
        <v>800</v>
      </c>
      <c r="E192" s="11" t="s">
        <v>72</v>
      </c>
      <c r="F192" s="11" t="s">
        <v>10</v>
      </c>
      <c r="G192" s="3" t="s">
        <v>1</v>
      </c>
      <c r="H192" s="8">
        <f t="shared" ref="H192:O192" si="59">H193+H194+H195+H196+H197+H198</f>
        <v>134000</v>
      </c>
      <c r="I192" s="8">
        <f t="shared" si="59"/>
        <v>0</v>
      </c>
      <c r="J192" s="8">
        <f t="shared" si="59"/>
        <v>0</v>
      </c>
      <c r="K192" s="8">
        <f t="shared" si="59"/>
        <v>0</v>
      </c>
      <c r="L192" s="8">
        <f t="shared" si="59"/>
        <v>0</v>
      </c>
      <c r="M192" s="8">
        <f t="shared" si="59"/>
        <v>0</v>
      </c>
      <c r="N192" s="8">
        <f t="shared" si="59"/>
        <v>4000</v>
      </c>
      <c r="O192" s="8">
        <f t="shared" si="59"/>
        <v>130000</v>
      </c>
      <c r="P192" s="11" t="s">
        <v>95</v>
      </c>
    </row>
    <row r="193" spans="1:16" ht="22.5" customHeight="1" x14ac:dyDescent="0.25">
      <c r="A193" s="12"/>
      <c r="B193" s="12"/>
      <c r="C193" s="15"/>
      <c r="D193" s="12"/>
      <c r="E193" s="12"/>
      <c r="F193" s="12"/>
      <c r="G193" s="3" t="s">
        <v>34</v>
      </c>
      <c r="H193" s="9">
        <f t="shared" ref="H193:H198" si="60">I193+J193+K193+L193+M193+N193+O193</f>
        <v>0</v>
      </c>
      <c r="I193" s="10">
        <v>0</v>
      </c>
      <c r="J193" s="10">
        <v>0</v>
      </c>
      <c r="K193" s="10">
        <v>0</v>
      </c>
      <c r="L193" s="10">
        <v>0</v>
      </c>
      <c r="M193" s="10">
        <v>0</v>
      </c>
      <c r="N193" s="10">
        <v>0</v>
      </c>
      <c r="O193" s="10">
        <v>0</v>
      </c>
      <c r="P193" s="12"/>
    </row>
    <row r="194" spans="1:16" ht="22.5" customHeight="1" x14ac:dyDescent="0.25">
      <c r="A194" s="12"/>
      <c r="B194" s="12"/>
      <c r="C194" s="15"/>
      <c r="D194" s="12"/>
      <c r="E194" s="12"/>
      <c r="F194" s="12"/>
      <c r="G194" s="3" t="s">
        <v>35</v>
      </c>
      <c r="H194" s="9">
        <f t="shared" si="60"/>
        <v>0</v>
      </c>
      <c r="I194" s="10">
        <v>0</v>
      </c>
      <c r="J194" s="10">
        <v>0</v>
      </c>
      <c r="K194" s="10">
        <v>0</v>
      </c>
      <c r="L194" s="10">
        <v>0</v>
      </c>
      <c r="M194" s="10">
        <v>0</v>
      </c>
      <c r="N194" s="10">
        <v>0</v>
      </c>
      <c r="O194" s="10">
        <v>0</v>
      </c>
      <c r="P194" s="12"/>
    </row>
    <row r="195" spans="1:16" ht="22.5" customHeight="1" x14ac:dyDescent="0.25">
      <c r="A195" s="12"/>
      <c r="B195" s="12"/>
      <c r="C195" s="15"/>
      <c r="D195" s="12"/>
      <c r="E195" s="12"/>
      <c r="F195" s="12"/>
      <c r="G195" s="3" t="s">
        <v>0</v>
      </c>
      <c r="H195" s="9">
        <f t="shared" si="60"/>
        <v>0</v>
      </c>
      <c r="I195" s="10">
        <v>0</v>
      </c>
      <c r="J195" s="10">
        <v>0</v>
      </c>
      <c r="K195" s="10">
        <v>0</v>
      </c>
      <c r="L195" s="10">
        <v>0</v>
      </c>
      <c r="M195" s="10">
        <v>0</v>
      </c>
      <c r="N195" s="10">
        <v>0</v>
      </c>
      <c r="O195" s="10">
        <v>0</v>
      </c>
      <c r="P195" s="12"/>
    </row>
    <row r="196" spans="1:16" ht="22.5" customHeight="1" x14ac:dyDescent="0.25">
      <c r="A196" s="12"/>
      <c r="B196" s="12"/>
      <c r="C196" s="15"/>
      <c r="D196" s="12"/>
      <c r="E196" s="12"/>
      <c r="F196" s="12"/>
      <c r="G196" s="3" t="s">
        <v>36</v>
      </c>
      <c r="H196" s="9">
        <f t="shared" si="60"/>
        <v>0</v>
      </c>
      <c r="I196" s="10">
        <v>0</v>
      </c>
      <c r="J196" s="10">
        <v>0</v>
      </c>
      <c r="K196" s="10">
        <v>0</v>
      </c>
      <c r="L196" s="10">
        <v>0</v>
      </c>
      <c r="M196" s="10">
        <v>0</v>
      </c>
      <c r="N196" s="10">
        <v>0</v>
      </c>
      <c r="O196" s="10">
        <v>0</v>
      </c>
      <c r="P196" s="12"/>
    </row>
    <row r="197" spans="1:16" ht="22.5" customHeight="1" x14ac:dyDescent="0.25">
      <c r="A197" s="12"/>
      <c r="B197" s="12"/>
      <c r="C197" s="15"/>
      <c r="D197" s="12"/>
      <c r="E197" s="12"/>
      <c r="F197" s="12"/>
      <c r="G197" s="3" t="s">
        <v>37</v>
      </c>
      <c r="H197" s="9">
        <f t="shared" si="60"/>
        <v>0</v>
      </c>
      <c r="I197" s="10">
        <v>0</v>
      </c>
      <c r="J197" s="10">
        <v>0</v>
      </c>
      <c r="K197" s="10">
        <v>0</v>
      </c>
      <c r="L197" s="10">
        <v>0</v>
      </c>
      <c r="M197" s="10">
        <v>0</v>
      </c>
      <c r="N197" s="10">
        <v>0</v>
      </c>
      <c r="O197" s="10">
        <v>0</v>
      </c>
      <c r="P197" s="12"/>
    </row>
    <row r="198" spans="1:16" ht="22.5" customHeight="1" x14ac:dyDescent="0.25">
      <c r="A198" s="13"/>
      <c r="B198" s="13"/>
      <c r="C198" s="16"/>
      <c r="D198" s="13"/>
      <c r="E198" s="13"/>
      <c r="F198" s="13"/>
      <c r="G198" s="3" t="s">
        <v>17</v>
      </c>
      <c r="H198" s="9">
        <f t="shared" si="60"/>
        <v>134000</v>
      </c>
      <c r="I198" s="10">
        <v>0</v>
      </c>
      <c r="J198" s="10">
        <v>0</v>
      </c>
      <c r="K198" s="10">
        <v>0</v>
      </c>
      <c r="L198" s="10">
        <v>0</v>
      </c>
      <c r="M198" s="10">
        <v>0</v>
      </c>
      <c r="N198" s="10">
        <v>4000</v>
      </c>
      <c r="O198" s="10">
        <v>130000</v>
      </c>
      <c r="P198" s="13"/>
    </row>
    <row r="199" spans="1:16" ht="22.5" customHeight="1" x14ac:dyDescent="0.25">
      <c r="A199" s="11">
        <v>28</v>
      </c>
      <c r="B199" s="11" t="s">
        <v>98</v>
      </c>
      <c r="C199" s="14" t="s">
        <v>38</v>
      </c>
      <c r="D199" s="11">
        <v>800</v>
      </c>
      <c r="E199" s="11" t="s">
        <v>110</v>
      </c>
      <c r="F199" s="11" t="s">
        <v>10</v>
      </c>
      <c r="G199" s="3" t="s">
        <v>1</v>
      </c>
      <c r="H199" s="8">
        <f t="shared" ref="H199:O199" si="61">H200+H201+H202+H203+H204+H205</f>
        <v>109616.93241000001</v>
      </c>
      <c r="I199" s="8">
        <f t="shared" si="61"/>
        <v>3047.8790000000008</v>
      </c>
      <c r="J199" s="8">
        <f t="shared" si="61"/>
        <v>4167.6791800000001</v>
      </c>
      <c r="K199" s="8">
        <f t="shared" si="61"/>
        <v>102401.37423</v>
      </c>
      <c r="L199" s="8">
        <f t="shared" si="61"/>
        <v>0</v>
      </c>
      <c r="M199" s="8">
        <f t="shared" si="61"/>
        <v>0</v>
      </c>
      <c r="N199" s="8">
        <f t="shared" si="61"/>
        <v>0</v>
      </c>
      <c r="O199" s="8">
        <f t="shared" si="61"/>
        <v>0</v>
      </c>
      <c r="P199" s="11" t="s">
        <v>95</v>
      </c>
    </row>
    <row r="200" spans="1:16" ht="22.5" customHeight="1" x14ac:dyDescent="0.25">
      <c r="A200" s="12"/>
      <c r="B200" s="12"/>
      <c r="C200" s="15"/>
      <c r="D200" s="12"/>
      <c r="E200" s="12"/>
      <c r="F200" s="12"/>
      <c r="G200" s="3" t="s">
        <v>34</v>
      </c>
      <c r="H200" s="9">
        <f t="shared" ref="H200:H205" si="62">I200+J200+K200+L200+M200+N200+O200</f>
        <v>0</v>
      </c>
      <c r="I200" s="10">
        <v>0</v>
      </c>
      <c r="J200" s="10">
        <v>0</v>
      </c>
      <c r="K200" s="10">
        <v>0</v>
      </c>
      <c r="L200" s="10">
        <v>0</v>
      </c>
      <c r="M200" s="10">
        <v>0</v>
      </c>
      <c r="N200" s="10">
        <v>0</v>
      </c>
      <c r="O200" s="10"/>
      <c r="P200" s="12"/>
    </row>
    <row r="201" spans="1:16" ht="22.5" customHeight="1" x14ac:dyDescent="0.25">
      <c r="A201" s="12"/>
      <c r="B201" s="12"/>
      <c r="C201" s="15"/>
      <c r="D201" s="12"/>
      <c r="E201" s="12"/>
      <c r="F201" s="12"/>
      <c r="G201" s="3" t="s">
        <v>35</v>
      </c>
      <c r="H201" s="9">
        <f t="shared" si="62"/>
        <v>0</v>
      </c>
      <c r="I201" s="10">
        <v>0</v>
      </c>
      <c r="J201" s="10">
        <v>0</v>
      </c>
      <c r="K201" s="10">
        <v>0</v>
      </c>
      <c r="L201" s="10">
        <v>0</v>
      </c>
      <c r="M201" s="10">
        <v>0</v>
      </c>
      <c r="N201" s="10">
        <v>0</v>
      </c>
      <c r="O201" s="10"/>
      <c r="P201" s="12"/>
    </row>
    <row r="202" spans="1:16" ht="22.5" customHeight="1" x14ac:dyDescent="0.25">
      <c r="A202" s="12"/>
      <c r="B202" s="12"/>
      <c r="C202" s="15"/>
      <c r="D202" s="12"/>
      <c r="E202" s="12"/>
      <c r="F202" s="12"/>
      <c r="G202" s="3" t="s">
        <v>0</v>
      </c>
      <c r="H202" s="9">
        <f t="shared" si="62"/>
        <v>9616.9324100000013</v>
      </c>
      <c r="I202" s="10">
        <f>11700-130.121-200-8322</f>
        <v>3047.8790000000008</v>
      </c>
      <c r="J202" s="10">
        <v>4167.6791800000001</v>
      </c>
      <c r="K202" s="10">
        <v>2401.3742299999999</v>
      </c>
      <c r="L202" s="10">
        <v>0</v>
      </c>
      <c r="M202" s="10">
        <v>0</v>
      </c>
      <c r="N202" s="10">
        <v>0</v>
      </c>
      <c r="O202" s="10"/>
      <c r="P202" s="12"/>
    </row>
    <row r="203" spans="1:16" ht="22.5" customHeight="1" x14ac:dyDescent="0.25">
      <c r="A203" s="12"/>
      <c r="B203" s="12"/>
      <c r="C203" s="15"/>
      <c r="D203" s="12"/>
      <c r="E203" s="12"/>
      <c r="F203" s="12"/>
      <c r="G203" s="3" t="s">
        <v>36</v>
      </c>
      <c r="H203" s="9">
        <f t="shared" si="62"/>
        <v>0</v>
      </c>
      <c r="I203" s="10">
        <v>0</v>
      </c>
      <c r="J203" s="10">
        <v>0</v>
      </c>
      <c r="K203" s="10">
        <v>0</v>
      </c>
      <c r="L203" s="10">
        <v>0</v>
      </c>
      <c r="M203" s="10">
        <v>0</v>
      </c>
      <c r="N203" s="10">
        <v>0</v>
      </c>
      <c r="O203" s="10"/>
      <c r="P203" s="12"/>
    </row>
    <row r="204" spans="1:16" ht="22.5" customHeight="1" x14ac:dyDescent="0.25">
      <c r="A204" s="12"/>
      <c r="B204" s="12"/>
      <c r="C204" s="15"/>
      <c r="D204" s="12"/>
      <c r="E204" s="12"/>
      <c r="F204" s="12"/>
      <c r="G204" s="3" t="s">
        <v>37</v>
      </c>
      <c r="H204" s="9">
        <f t="shared" si="62"/>
        <v>0</v>
      </c>
      <c r="I204" s="10">
        <v>0</v>
      </c>
      <c r="J204" s="10">
        <v>0</v>
      </c>
      <c r="K204" s="10">
        <v>0</v>
      </c>
      <c r="L204" s="10">
        <v>0</v>
      </c>
      <c r="M204" s="10">
        <v>0</v>
      </c>
      <c r="N204" s="10">
        <v>0</v>
      </c>
      <c r="O204" s="10"/>
      <c r="P204" s="12"/>
    </row>
    <row r="205" spans="1:16" ht="22.5" customHeight="1" x14ac:dyDescent="0.25">
      <c r="A205" s="13"/>
      <c r="B205" s="13"/>
      <c r="C205" s="16"/>
      <c r="D205" s="13"/>
      <c r="E205" s="13"/>
      <c r="F205" s="13"/>
      <c r="G205" s="3" t="s">
        <v>17</v>
      </c>
      <c r="H205" s="9">
        <f t="shared" si="62"/>
        <v>100000</v>
      </c>
      <c r="I205" s="10">
        <v>0</v>
      </c>
      <c r="J205" s="10">
        <v>0</v>
      </c>
      <c r="K205" s="10">
        <v>100000</v>
      </c>
      <c r="L205" s="10">
        <v>0</v>
      </c>
      <c r="M205" s="10">
        <v>0</v>
      </c>
      <c r="N205" s="10">
        <v>0</v>
      </c>
      <c r="O205" s="10"/>
      <c r="P205" s="13"/>
    </row>
    <row r="206" spans="1:16" ht="22.5" customHeight="1" x14ac:dyDescent="0.25">
      <c r="A206" s="11">
        <v>29</v>
      </c>
      <c r="B206" s="11" t="s">
        <v>73</v>
      </c>
      <c r="C206" s="14" t="s">
        <v>74</v>
      </c>
      <c r="D206" s="11"/>
      <c r="E206" s="11" t="s">
        <v>111</v>
      </c>
      <c r="F206" s="11" t="s">
        <v>22</v>
      </c>
      <c r="G206" s="3" t="s">
        <v>1</v>
      </c>
      <c r="H206" s="8">
        <f t="shared" ref="H206:O206" si="63">H207+H208+H209+H210+H211+H212</f>
        <v>29200</v>
      </c>
      <c r="I206" s="8">
        <f t="shared" si="63"/>
        <v>0</v>
      </c>
      <c r="J206" s="8">
        <f t="shared" si="63"/>
        <v>0</v>
      </c>
      <c r="K206" s="8">
        <f t="shared" si="63"/>
        <v>0</v>
      </c>
      <c r="L206" s="8">
        <f t="shared" si="63"/>
        <v>0</v>
      </c>
      <c r="M206" s="8">
        <f t="shared" si="63"/>
        <v>2200</v>
      </c>
      <c r="N206" s="8">
        <f t="shared" si="63"/>
        <v>0</v>
      </c>
      <c r="O206" s="8">
        <f t="shared" si="63"/>
        <v>27000</v>
      </c>
      <c r="P206" s="11" t="s">
        <v>95</v>
      </c>
    </row>
    <row r="207" spans="1:16" ht="22.5" customHeight="1" x14ac:dyDescent="0.25">
      <c r="A207" s="12"/>
      <c r="B207" s="12"/>
      <c r="C207" s="15"/>
      <c r="D207" s="12"/>
      <c r="E207" s="15"/>
      <c r="F207" s="12"/>
      <c r="G207" s="3" t="s">
        <v>34</v>
      </c>
      <c r="H207" s="9">
        <f t="shared" ref="H207:H212" si="64">I207+J207+K207+L207+M207+N207+O207</f>
        <v>0</v>
      </c>
      <c r="I207" s="10">
        <v>0</v>
      </c>
      <c r="J207" s="10">
        <v>0</v>
      </c>
      <c r="K207" s="10">
        <v>0</v>
      </c>
      <c r="L207" s="10">
        <v>0</v>
      </c>
      <c r="M207" s="10">
        <v>0</v>
      </c>
      <c r="N207" s="10">
        <v>0</v>
      </c>
      <c r="O207" s="10"/>
      <c r="P207" s="12"/>
    </row>
    <row r="208" spans="1:16" ht="22.5" customHeight="1" x14ac:dyDescent="0.25">
      <c r="A208" s="12"/>
      <c r="B208" s="12"/>
      <c r="C208" s="15"/>
      <c r="D208" s="12"/>
      <c r="E208" s="15"/>
      <c r="F208" s="12"/>
      <c r="G208" s="3" t="s">
        <v>35</v>
      </c>
      <c r="H208" s="9">
        <f t="shared" si="64"/>
        <v>0</v>
      </c>
      <c r="I208" s="10">
        <v>0</v>
      </c>
      <c r="J208" s="10">
        <v>0</v>
      </c>
      <c r="K208" s="10">
        <v>0</v>
      </c>
      <c r="L208" s="10">
        <v>0</v>
      </c>
      <c r="M208" s="10">
        <v>0</v>
      </c>
      <c r="N208" s="10">
        <v>0</v>
      </c>
      <c r="O208" s="10"/>
      <c r="P208" s="12"/>
    </row>
    <row r="209" spans="1:16" ht="22.5" customHeight="1" x14ac:dyDescent="0.25">
      <c r="A209" s="12"/>
      <c r="B209" s="12"/>
      <c r="C209" s="15"/>
      <c r="D209" s="12"/>
      <c r="E209" s="15"/>
      <c r="F209" s="12"/>
      <c r="G209" s="3" t="s">
        <v>0</v>
      </c>
      <c r="H209" s="9">
        <f t="shared" si="64"/>
        <v>0</v>
      </c>
      <c r="I209" s="10">
        <v>0</v>
      </c>
      <c r="J209" s="10">
        <v>0</v>
      </c>
      <c r="K209" s="10">
        <v>0</v>
      </c>
      <c r="L209" s="10">
        <v>0</v>
      </c>
      <c r="M209" s="10">
        <v>0</v>
      </c>
      <c r="N209" s="10">
        <v>0</v>
      </c>
      <c r="O209" s="10"/>
      <c r="P209" s="12"/>
    </row>
    <row r="210" spans="1:16" ht="22.5" customHeight="1" x14ac:dyDescent="0.25">
      <c r="A210" s="12"/>
      <c r="B210" s="12"/>
      <c r="C210" s="15"/>
      <c r="D210" s="12"/>
      <c r="E210" s="15"/>
      <c r="F210" s="12"/>
      <c r="G210" s="3" t="s">
        <v>36</v>
      </c>
      <c r="H210" s="9">
        <f t="shared" si="64"/>
        <v>0</v>
      </c>
      <c r="I210" s="10">
        <v>0</v>
      </c>
      <c r="J210" s="10">
        <v>0</v>
      </c>
      <c r="K210" s="10">
        <v>0</v>
      </c>
      <c r="L210" s="10">
        <v>0</v>
      </c>
      <c r="M210" s="10">
        <v>0</v>
      </c>
      <c r="N210" s="10">
        <v>0</v>
      </c>
      <c r="O210" s="10"/>
      <c r="P210" s="12"/>
    </row>
    <row r="211" spans="1:16" ht="22.5" customHeight="1" x14ac:dyDescent="0.25">
      <c r="A211" s="12"/>
      <c r="B211" s="12"/>
      <c r="C211" s="15"/>
      <c r="D211" s="12"/>
      <c r="E211" s="15"/>
      <c r="F211" s="12"/>
      <c r="G211" s="3" t="s">
        <v>37</v>
      </c>
      <c r="H211" s="9">
        <f t="shared" si="64"/>
        <v>0</v>
      </c>
      <c r="I211" s="10">
        <v>0</v>
      </c>
      <c r="J211" s="10">
        <v>0</v>
      </c>
      <c r="K211" s="10">
        <v>0</v>
      </c>
      <c r="L211" s="10">
        <v>0</v>
      </c>
      <c r="M211" s="10">
        <v>0</v>
      </c>
      <c r="N211" s="10">
        <v>0</v>
      </c>
      <c r="O211" s="10"/>
      <c r="P211" s="12"/>
    </row>
    <row r="212" spans="1:16" ht="22.5" customHeight="1" x14ac:dyDescent="0.25">
      <c r="A212" s="13"/>
      <c r="B212" s="13"/>
      <c r="C212" s="16"/>
      <c r="D212" s="13"/>
      <c r="E212" s="16"/>
      <c r="F212" s="13"/>
      <c r="G212" s="3" t="s">
        <v>17</v>
      </c>
      <c r="H212" s="9">
        <f t="shared" si="64"/>
        <v>29200</v>
      </c>
      <c r="I212" s="10">
        <v>0</v>
      </c>
      <c r="J212" s="10">
        <v>0</v>
      </c>
      <c r="K212" s="10">
        <v>0</v>
      </c>
      <c r="L212" s="10">
        <v>0</v>
      </c>
      <c r="M212" s="10">
        <v>2200</v>
      </c>
      <c r="N212" s="10">
        <v>0</v>
      </c>
      <c r="O212" s="10">
        <v>27000</v>
      </c>
      <c r="P212" s="13"/>
    </row>
    <row r="213" spans="1:16" ht="22.5" customHeight="1" x14ac:dyDescent="0.25">
      <c r="A213" s="11">
        <v>30</v>
      </c>
      <c r="B213" s="11" t="s">
        <v>75</v>
      </c>
      <c r="C213" s="11"/>
      <c r="D213" s="11"/>
      <c r="E213" s="11" t="s">
        <v>76</v>
      </c>
      <c r="F213" s="11" t="s">
        <v>10</v>
      </c>
      <c r="G213" s="3" t="s">
        <v>1</v>
      </c>
      <c r="H213" s="8">
        <f t="shared" ref="H213:O213" si="65">H214+H215+H216+H217+H218+H219</f>
        <v>65000</v>
      </c>
      <c r="I213" s="8">
        <f t="shared" si="65"/>
        <v>0</v>
      </c>
      <c r="J213" s="8">
        <f t="shared" si="65"/>
        <v>0</v>
      </c>
      <c r="K213" s="8">
        <f t="shared" si="65"/>
        <v>0</v>
      </c>
      <c r="L213" s="8">
        <f t="shared" si="65"/>
        <v>0</v>
      </c>
      <c r="M213" s="8">
        <f t="shared" si="65"/>
        <v>0</v>
      </c>
      <c r="N213" s="8">
        <f t="shared" si="65"/>
        <v>5000</v>
      </c>
      <c r="O213" s="8">
        <f t="shared" si="65"/>
        <v>60000</v>
      </c>
      <c r="P213" s="11" t="s">
        <v>95</v>
      </c>
    </row>
    <row r="214" spans="1:16" ht="22.5" customHeight="1" x14ac:dyDescent="0.25">
      <c r="A214" s="12"/>
      <c r="B214" s="12"/>
      <c r="C214" s="12"/>
      <c r="D214" s="12"/>
      <c r="E214" s="12"/>
      <c r="F214" s="12"/>
      <c r="G214" s="3" t="s">
        <v>34</v>
      </c>
      <c r="H214" s="9">
        <f t="shared" ref="H214:H219" si="66">I214+J214+K214+L214+M214+N214+O214</f>
        <v>0</v>
      </c>
      <c r="I214" s="10">
        <v>0</v>
      </c>
      <c r="J214" s="10">
        <v>0</v>
      </c>
      <c r="K214" s="10">
        <v>0</v>
      </c>
      <c r="L214" s="10">
        <v>0</v>
      </c>
      <c r="M214" s="10">
        <v>0</v>
      </c>
      <c r="N214" s="10">
        <v>0</v>
      </c>
      <c r="O214" s="10"/>
      <c r="P214" s="12"/>
    </row>
    <row r="215" spans="1:16" ht="22.5" customHeight="1" x14ac:dyDescent="0.25">
      <c r="A215" s="12"/>
      <c r="B215" s="12"/>
      <c r="C215" s="12"/>
      <c r="D215" s="12"/>
      <c r="E215" s="12"/>
      <c r="F215" s="12"/>
      <c r="G215" s="3" t="s">
        <v>35</v>
      </c>
      <c r="H215" s="9">
        <f t="shared" si="66"/>
        <v>0</v>
      </c>
      <c r="I215" s="10">
        <v>0</v>
      </c>
      <c r="J215" s="10">
        <v>0</v>
      </c>
      <c r="K215" s="10">
        <v>0</v>
      </c>
      <c r="L215" s="10">
        <v>0</v>
      </c>
      <c r="M215" s="10">
        <v>0</v>
      </c>
      <c r="N215" s="10">
        <v>0</v>
      </c>
      <c r="O215" s="10"/>
      <c r="P215" s="12"/>
    </row>
    <row r="216" spans="1:16" ht="22.5" customHeight="1" x14ac:dyDescent="0.25">
      <c r="A216" s="12"/>
      <c r="B216" s="12"/>
      <c r="C216" s="12"/>
      <c r="D216" s="12"/>
      <c r="E216" s="12"/>
      <c r="F216" s="12"/>
      <c r="G216" s="3" t="s">
        <v>0</v>
      </c>
      <c r="H216" s="9">
        <f t="shared" si="66"/>
        <v>0</v>
      </c>
      <c r="I216" s="10">
        <v>0</v>
      </c>
      <c r="J216" s="10">
        <v>0</v>
      </c>
      <c r="K216" s="10">
        <v>0</v>
      </c>
      <c r="L216" s="10">
        <v>0</v>
      </c>
      <c r="M216" s="10">
        <v>0</v>
      </c>
      <c r="N216" s="10">
        <v>0</v>
      </c>
      <c r="O216" s="10"/>
      <c r="P216" s="12"/>
    </row>
    <row r="217" spans="1:16" ht="22.5" customHeight="1" x14ac:dyDescent="0.25">
      <c r="A217" s="12"/>
      <c r="B217" s="12"/>
      <c r="C217" s="12"/>
      <c r="D217" s="12"/>
      <c r="E217" s="12"/>
      <c r="F217" s="12"/>
      <c r="G217" s="3" t="s">
        <v>36</v>
      </c>
      <c r="H217" s="9">
        <f t="shared" si="66"/>
        <v>0</v>
      </c>
      <c r="I217" s="10">
        <v>0</v>
      </c>
      <c r="J217" s="10">
        <v>0</v>
      </c>
      <c r="K217" s="10">
        <v>0</v>
      </c>
      <c r="L217" s="10">
        <v>0</v>
      </c>
      <c r="M217" s="10">
        <v>0</v>
      </c>
      <c r="N217" s="10">
        <v>0</v>
      </c>
      <c r="O217" s="10"/>
      <c r="P217" s="12"/>
    </row>
    <row r="218" spans="1:16" ht="22.5" customHeight="1" x14ac:dyDescent="0.25">
      <c r="A218" s="12"/>
      <c r="B218" s="12"/>
      <c r="C218" s="12"/>
      <c r="D218" s="12"/>
      <c r="E218" s="12"/>
      <c r="F218" s="12"/>
      <c r="G218" s="3" t="s">
        <v>37</v>
      </c>
      <c r="H218" s="9">
        <f t="shared" si="66"/>
        <v>0</v>
      </c>
      <c r="I218" s="10">
        <v>0</v>
      </c>
      <c r="J218" s="10">
        <v>0</v>
      </c>
      <c r="K218" s="10">
        <v>0</v>
      </c>
      <c r="L218" s="10">
        <v>0</v>
      </c>
      <c r="M218" s="10">
        <v>0</v>
      </c>
      <c r="N218" s="10">
        <v>0</v>
      </c>
      <c r="O218" s="10"/>
      <c r="P218" s="12"/>
    </row>
    <row r="219" spans="1:16" ht="22.5" customHeight="1" x14ac:dyDescent="0.25">
      <c r="A219" s="13"/>
      <c r="B219" s="13"/>
      <c r="C219" s="13"/>
      <c r="D219" s="13"/>
      <c r="E219" s="13"/>
      <c r="F219" s="13"/>
      <c r="G219" s="3" t="s">
        <v>17</v>
      </c>
      <c r="H219" s="9">
        <f t="shared" si="66"/>
        <v>65000</v>
      </c>
      <c r="I219" s="10">
        <v>0</v>
      </c>
      <c r="J219" s="10">
        <v>0</v>
      </c>
      <c r="K219" s="10">
        <v>0</v>
      </c>
      <c r="L219" s="10">
        <v>0</v>
      </c>
      <c r="M219" s="10">
        <v>0</v>
      </c>
      <c r="N219" s="10">
        <v>5000</v>
      </c>
      <c r="O219" s="10">
        <v>60000</v>
      </c>
      <c r="P219" s="13"/>
    </row>
    <row r="220" spans="1:16" ht="22.5" customHeight="1" x14ac:dyDescent="0.25">
      <c r="A220" s="11">
        <v>31</v>
      </c>
      <c r="B220" s="11" t="s">
        <v>77</v>
      </c>
      <c r="C220" s="11"/>
      <c r="D220" s="11"/>
      <c r="E220" s="11" t="s">
        <v>76</v>
      </c>
      <c r="F220" s="11" t="s">
        <v>12</v>
      </c>
      <c r="G220" s="3" t="s">
        <v>1</v>
      </c>
      <c r="H220" s="8">
        <f t="shared" ref="H220:O220" si="67">H221+H222+H223+H224+H225+H226</f>
        <v>85000</v>
      </c>
      <c r="I220" s="8">
        <f t="shared" si="67"/>
        <v>0</v>
      </c>
      <c r="J220" s="8">
        <f t="shared" si="67"/>
        <v>0</v>
      </c>
      <c r="K220" s="8">
        <f t="shared" si="67"/>
        <v>0</v>
      </c>
      <c r="L220" s="8">
        <f t="shared" si="67"/>
        <v>0</v>
      </c>
      <c r="M220" s="8">
        <f t="shared" si="67"/>
        <v>0</v>
      </c>
      <c r="N220" s="8">
        <f t="shared" si="67"/>
        <v>5000</v>
      </c>
      <c r="O220" s="8">
        <f t="shared" si="67"/>
        <v>80000</v>
      </c>
      <c r="P220" s="11" t="s">
        <v>95</v>
      </c>
    </row>
    <row r="221" spans="1:16" ht="22.5" customHeight="1" x14ac:dyDescent="0.25">
      <c r="A221" s="12"/>
      <c r="B221" s="12"/>
      <c r="C221" s="12"/>
      <c r="D221" s="12"/>
      <c r="E221" s="12"/>
      <c r="F221" s="12"/>
      <c r="G221" s="3" t="s">
        <v>34</v>
      </c>
      <c r="H221" s="9">
        <f t="shared" ref="H221:H226" si="68">I221+J221+K221+L221+M221+N221+O221</f>
        <v>0</v>
      </c>
      <c r="I221" s="10">
        <v>0</v>
      </c>
      <c r="J221" s="10">
        <v>0</v>
      </c>
      <c r="K221" s="10">
        <v>0</v>
      </c>
      <c r="L221" s="10">
        <v>0</v>
      </c>
      <c r="M221" s="10">
        <v>0</v>
      </c>
      <c r="N221" s="10">
        <v>0</v>
      </c>
      <c r="O221" s="10"/>
      <c r="P221" s="12"/>
    </row>
    <row r="222" spans="1:16" ht="22.5" customHeight="1" x14ac:dyDescent="0.25">
      <c r="A222" s="12"/>
      <c r="B222" s="12"/>
      <c r="C222" s="12"/>
      <c r="D222" s="12"/>
      <c r="E222" s="12"/>
      <c r="F222" s="12"/>
      <c r="G222" s="3" t="s">
        <v>35</v>
      </c>
      <c r="H222" s="9">
        <f t="shared" si="68"/>
        <v>0</v>
      </c>
      <c r="I222" s="10">
        <v>0</v>
      </c>
      <c r="J222" s="10">
        <v>0</v>
      </c>
      <c r="K222" s="10">
        <v>0</v>
      </c>
      <c r="L222" s="10">
        <v>0</v>
      </c>
      <c r="M222" s="10">
        <v>0</v>
      </c>
      <c r="N222" s="10">
        <v>0</v>
      </c>
      <c r="O222" s="10"/>
      <c r="P222" s="12"/>
    </row>
    <row r="223" spans="1:16" ht="22.5" customHeight="1" x14ac:dyDescent="0.25">
      <c r="A223" s="12"/>
      <c r="B223" s="12"/>
      <c r="C223" s="12"/>
      <c r="D223" s="12"/>
      <c r="E223" s="12"/>
      <c r="F223" s="12"/>
      <c r="G223" s="3" t="s">
        <v>0</v>
      </c>
      <c r="H223" s="9">
        <f t="shared" si="68"/>
        <v>0</v>
      </c>
      <c r="I223" s="10">
        <v>0</v>
      </c>
      <c r="J223" s="10">
        <v>0</v>
      </c>
      <c r="K223" s="10">
        <v>0</v>
      </c>
      <c r="L223" s="10">
        <v>0</v>
      </c>
      <c r="M223" s="10">
        <v>0</v>
      </c>
      <c r="N223" s="10">
        <v>0</v>
      </c>
      <c r="O223" s="10"/>
      <c r="P223" s="12"/>
    </row>
    <row r="224" spans="1:16" ht="22.5" customHeight="1" x14ac:dyDescent="0.25">
      <c r="A224" s="12"/>
      <c r="B224" s="12"/>
      <c r="C224" s="12"/>
      <c r="D224" s="12"/>
      <c r="E224" s="12"/>
      <c r="F224" s="12"/>
      <c r="G224" s="3" t="s">
        <v>36</v>
      </c>
      <c r="H224" s="9">
        <f t="shared" si="68"/>
        <v>0</v>
      </c>
      <c r="I224" s="10">
        <v>0</v>
      </c>
      <c r="J224" s="10">
        <v>0</v>
      </c>
      <c r="K224" s="10">
        <v>0</v>
      </c>
      <c r="L224" s="10">
        <v>0</v>
      </c>
      <c r="M224" s="10">
        <v>0</v>
      </c>
      <c r="N224" s="10">
        <v>0</v>
      </c>
      <c r="O224" s="10"/>
      <c r="P224" s="12"/>
    </row>
    <row r="225" spans="1:16" ht="22.5" customHeight="1" x14ac:dyDescent="0.25">
      <c r="A225" s="12"/>
      <c r="B225" s="12"/>
      <c r="C225" s="12"/>
      <c r="D225" s="12"/>
      <c r="E225" s="12"/>
      <c r="F225" s="12"/>
      <c r="G225" s="3" t="s">
        <v>37</v>
      </c>
      <c r="H225" s="9">
        <f t="shared" si="68"/>
        <v>0</v>
      </c>
      <c r="I225" s="10">
        <v>0</v>
      </c>
      <c r="J225" s="10">
        <v>0</v>
      </c>
      <c r="K225" s="10">
        <v>0</v>
      </c>
      <c r="L225" s="10">
        <v>0</v>
      </c>
      <c r="M225" s="10">
        <v>0</v>
      </c>
      <c r="N225" s="10">
        <v>0</v>
      </c>
      <c r="O225" s="10"/>
      <c r="P225" s="12"/>
    </row>
    <row r="226" spans="1:16" ht="22.5" customHeight="1" x14ac:dyDescent="0.25">
      <c r="A226" s="13"/>
      <c r="B226" s="13"/>
      <c r="C226" s="13"/>
      <c r="D226" s="13"/>
      <c r="E226" s="13"/>
      <c r="F226" s="13"/>
      <c r="G226" s="3" t="s">
        <v>17</v>
      </c>
      <c r="H226" s="9">
        <f t="shared" si="68"/>
        <v>85000</v>
      </c>
      <c r="I226" s="10">
        <v>0</v>
      </c>
      <c r="J226" s="10">
        <v>0</v>
      </c>
      <c r="K226" s="10">
        <v>0</v>
      </c>
      <c r="L226" s="10">
        <v>0</v>
      </c>
      <c r="M226" s="10">
        <v>0</v>
      </c>
      <c r="N226" s="10">
        <v>5000</v>
      </c>
      <c r="O226" s="10">
        <v>80000</v>
      </c>
      <c r="P226" s="13"/>
    </row>
    <row r="227" spans="1:16" ht="22.5" customHeight="1" x14ac:dyDescent="0.25">
      <c r="A227" s="11">
        <v>32</v>
      </c>
      <c r="B227" s="11" t="s">
        <v>78</v>
      </c>
      <c r="C227" s="11"/>
      <c r="D227" s="11"/>
      <c r="E227" s="11" t="s">
        <v>76</v>
      </c>
      <c r="F227" s="11" t="s">
        <v>61</v>
      </c>
      <c r="G227" s="3" t="s">
        <v>1</v>
      </c>
      <c r="H227" s="8">
        <f t="shared" ref="H227:O227" si="69">H228+H229+H230+H231+H232+H233</f>
        <v>55000</v>
      </c>
      <c r="I227" s="8">
        <f t="shared" si="69"/>
        <v>0</v>
      </c>
      <c r="J227" s="8">
        <f t="shared" si="69"/>
        <v>0</v>
      </c>
      <c r="K227" s="8">
        <f t="shared" si="69"/>
        <v>0</v>
      </c>
      <c r="L227" s="8">
        <f t="shared" si="69"/>
        <v>0</v>
      </c>
      <c r="M227" s="8">
        <f t="shared" si="69"/>
        <v>0</v>
      </c>
      <c r="N227" s="8">
        <f t="shared" si="69"/>
        <v>5000</v>
      </c>
      <c r="O227" s="8">
        <f t="shared" si="69"/>
        <v>50000</v>
      </c>
      <c r="P227" s="11" t="s">
        <v>95</v>
      </c>
    </row>
    <row r="228" spans="1:16" ht="22.5" customHeight="1" x14ac:dyDescent="0.25">
      <c r="A228" s="12"/>
      <c r="B228" s="12"/>
      <c r="C228" s="12"/>
      <c r="D228" s="12"/>
      <c r="E228" s="12"/>
      <c r="F228" s="12"/>
      <c r="G228" s="3" t="s">
        <v>34</v>
      </c>
      <c r="H228" s="9">
        <f t="shared" ref="H228:H233" si="70">I228+J228+K228+L228+M228+N228+O228</f>
        <v>0</v>
      </c>
      <c r="I228" s="10">
        <v>0</v>
      </c>
      <c r="J228" s="10">
        <v>0</v>
      </c>
      <c r="K228" s="10">
        <v>0</v>
      </c>
      <c r="L228" s="10">
        <v>0</v>
      </c>
      <c r="M228" s="10">
        <v>0</v>
      </c>
      <c r="N228" s="10">
        <v>0</v>
      </c>
      <c r="O228" s="10"/>
      <c r="P228" s="12"/>
    </row>
    <row r="229" spans="1:16" ht="22.5" customHeight="1" x14ac:dyDescent="0.25">
      <c r="A229" s="12"/>
      <c r="B229" s="12"/>
      <c r="C229" s="12"/>
      <c r="D229" s="12"/>
      <c r="E229" s="12"/>
      <c r="F229" s="12"/>
      <c r="G229" s="3" t="s">
        <v>35</v>
      </c>
      <c r="H229" s="9">
        <f t="shared" si="70"/>
        <v>0</v>
      </c>
      <c r="I229" s="10">
        <v>0</v>
      </c>
      <c r="J229" s="10">
        <v>0</v>
      </c>
      <c r="K229" s="10">
        <v>0</v>
      </c>
      <c r="L229" s="10">
        <v>0</v>
      </c>
      <c r="M229" s="10">
        <v>0</v>
      </c>
      <c r="N229" s="10">
        <v>0</v>
      </c>
      <c r="O229" s="10"/>
      <c r="P229" s="12"/>
    </row>
    <row r="230" spans="1:16" ht="22.5" customHeight="1" x14ac:dyDescent="0.25">
      <c r="A230" s="12"/>
      <c r="B230" s="12"/>
      <c r="C230" s="12"/>
      <c r="D230" s="12"/>
      <c r="E230" s="12"/>
      <c r="F230" s="12"/>
      <c r="G230" s="3" t="s">
        <v>0</v>
      </c>
      <c r="H230" s="9">
        <f t="shared" si="70"/>
        <v>0</v>
      </c>
      <c r="I230" s="10">
        <v>0</v>
      </c>
      <c r="J230" s="10">
        <v>0</v>
      </c>
      <c r="K230" s="10">
        <v>0</v>
      </c>
      <c r="L230" s="10">
        <v>0</v>
      </c>
      <c r="M230" s="10">
        <v>0</v>
      </c>
      <c r="N230" s="10">
        <v>0</v>
      </c>
      <c r="O230" s="10"/>
      <c r="P230" s="12"/>
    </row>
    <row r="231" spans="1:16" ht="22.5" customHeight="1" x14ac:dyDescent="0.25">
      <c r="A231" s="12"/>
      <c r="B231" s="12"/>
      <c r="C231" s="12"/>
      <c r="D231" s="12"/>
      <c r="E231" s="12"/>
      <c r="F231" s="12"/>
      <c r="G231" s="3" t="s">
        <v>36</v>
      </c>
      <c r="H231" s="9">
        <f t="shared" si="70"/>
        <v>0</v>
      </c>
      <c r="I231" s="10">
        <v>0</v>
      </c>
      <c r="J231" s="10">
        <v>0</v>
      </c>
      <c r="K231" s="10">
        <v>0</v>
      </c>
      <c r="L231" s="10">
        <v>0</v>
      </c>
      <c r="M231" s="10">
        <v>0</v>
      </c>
      <c r="N231" s="10">
        <v>0</v>
      </c>
      <c r="O231" s="10"/>
      <c r="P231" s="12"/>
    </row>
    <row r="232" spans="1:16" ht="22.5" customHeight="1" x14ac:dyDescent="0.25">
      <c r="A232" s="12"/>
      <c r="B232" s="12"/>
      <c r="C232" s="12"/>
      <c r="D232" s="12"/>
      <c r="E232" s="12"/>
      <c r="F232" s="12"/>
      <c r="G232" s="3" t="s">
        <v>37</v>
      </c>
      <c r="H232" s="9">
        <f t="shared" si="70"/>
        <v>0</v>
      </c>
      <c r="I232" s="10">
        <v>0</v>
      </c>
      <c r="J232" s="10">
        <v>0</v>
      </c>
      <c r="K232" s="10">
        <v>0</v>
      </c>
      <c r="L232" s="10">
        <v>0</v>
      </c>
      <c r="M232" s="10">
        <v>0</v>
      </c>
      <c r="N232" s="10">
        <v>0</v>
      </c>
      <c r="O232" s="10"/>
      <c r="P232" s="12"/>
    </row>
    <row r="233" spans="1:16" ht="22.5" customHeight="1" x14ac:dyDescent="0.25">
      <c r="A233" s="13"/>
      <c r="B233" s="13"/>
      <c r="C233" s="13"/>
      <c r="D233" s="13"/>
      <c r="E233" s="13"/>
      <c r="F233" s="13"/>
      <c r="G233" s="3" t="s">
        <v>17</v>
      </c>
      <c r="H233" s="9">
        <f t="shared" si="70"/>
        <v>55000</v>
      </c>
      <c r="I233" s="10">
        <v>0</v>
      </c>
      <c r="J233" s="10">
        <v>0</v>
      </c>
      <c r="K233" s="10">
        <v>0</v>
      </c>
      <c r="L233" s="10">
        <v>0</v>
      </c>
      <c r="M233" s="10">
        <v>0</v>
      </c>
      <c r="N233" s="10">
        <v>5000</v>
      </c>
      <c r="O233" s="10">
        <v>50000</v>
      </c>
      <c r="P233" s="13"/>
    </row>
    <row r="234" spans="1:16" ht="22.5" customHeight="1" x14ac:dyDescent="0.25">
      <c r="A234" s="11">
        <v>33</v>
      </c>
      <c r="B234" s="11" t="s">
        <v>79</v>
      </c>
      <c r="C234" s="11"/>
      <c r="D234" s="11"/>
      <c r="E234" s="11" t="s">
        <v>76</v>
      </c>
      <c r="F234" s="11" t="s">
        <v>20</v>
      </c>
      <c r="G234" s="3" t="s">
        <v>1</v>
      </c>
      <c r="H234" s="8">
        <f t="shared" ref="H234:O234" si="71">H235+H236+H237+H238+H239+H240</f>
        <v>55000</v>
      </c>
      <c r="I234" s="8">
        <f t="shared" si="71"/>
        <v>0</v>
      </c>
      <c r="J234" s="8">
        <f t="shared" si="71"/>
        <v>0</v>
      </c>
      <c r="K234" s="8">
        <f t="shared" si="71"/>
        <v>0</v>
      </c>
      <c r="L234" s="8">
        <f t="shared" si="71"/>
        <v>0</v>
      </c>
      <c r="M234" s="8">
        <f t="shared" si="71"/>
        <v>0</v>
      </c>
      <c r="N234" s="8">
        <f t="shared" si="71"/>
        <v>5000</v>
      </c>
      <c r="O234" s="8">
        <f t="shared" si="71"/>
        <v>50000</v>
      </c>
      <c r="P234" s="11" t="s">
        <v>95</v>
      </c>
    </row>
    <row r="235" spans="1:16" ht="22.5" customHeight="1" x14ac:dyDescent="0.25">
      <c r="A235" s="12"/>
      <c r="B235" s="12"/>
      <c r="C235" s="12"/>
      <c r="D235" s="12"/>
      <c r="E235" s="12"/>
      <c r="F235" s="12"/>
      <c r="G235" s="3" t="s">
        <v>34</v>
      </c>
      <c r="H235" s="9">
        <f t="shared" ref="H235:H240" si="72">I235+J235+K235+L235+M235+N235+O235</f>
        <v>0</v>
      </c>
      <c r="I235" s="10">
        <v>0</v>
      </c>
      <c r="J235" s="10">
        <v>0</v>
      </c>
      <c r="K235" s="10">
        <v>0</v>
      </c>
      <c r="L235" s="10">
        <v>0</v>
      </c>
      <c r="M235" s="10">
        <v>0</v>
      </c>
      <c r="N235" s="10">
        <v>0</v>
      </c>
      <c r="O235" s="10"/>
      <c r="P235" s="12"/>
    </row>
    <row r="236" spans="1:16" ht="22.5" customHeight="1" x14ac:dyDescent="0.25">
      <c r="A236" s="12"/>
      <c r="B236" s="12"/>
      <c r="C236" s="12"/>
      <c r="D236" s="12"/>
      <c r="E236" s="12"/>
      <c r="F236" s="12"/>
      <c r="G236" s="3" t="s">
        <v>35</v>
      </c>
      <c r="H236" s="9">
        <f t="shared" si="72"/>
        <v>0</v>
      </c>
      <c r="I236" s="10">
        <v>0</v>
      </c>
      <c r="J236" s="10">
        <v>0</v>
      </c>
      <c r="K236" s="10">
        <v>0</v>
      </c>
      <c r="L236" s="10">
        <v>0</v>
      </c>
      <c r="M236" s="10">
        <v>0</v>
      </c>
      <c r="N236" s="10">
        <v>0</v>
      </c>
      <c r="O236" s="10"/>
      <c r="P236" s="12"/>
    </row>
    <row r="237" spans="1:16" ht="22.5" customHeight="1" x14ac:dyDescent="0.25">
      <c r="A237" s="12"/>
      <c r="B237" s="12"/>
      <c r="C237" s="12"/>
      <c r="D237" s="12"/>
      <c r="E237" s="12"/>
      <c r="F237" s="12"/>
      <c r="G237" s="3" t="s">
        <v>0</v>
      </c>
      <c r="H237" s="9">
        <f t="shared" si="72"/>
        <v>0</v>
      </c>
      <c r="I237" s="10">
        <v>0</v>
      </c>
      <c r="J237" s="10">
        <v>0</v>
      </c>
      <c r="K237" s="10">
        <v>0</v>
      </c>
      <c r="L237" s="10">
        <v>0</v>
      </c>
      <c r="M237" s="10">
        <v>0</v>
      </c>
      <c r="N237" s="10">
        <v>0</v>
      </c>
      <c r="O237" s="10"/>
      <c r="P237" s="12"/>
    </row>
    <row r="238" spans="1:16" ht="22.5" customHeight="1" x14ac:dyDescent="0.25">
      <c r="A238" s="12"/>
      <c r="B238" s="12"/>
      <c r="C238" s="12"/>
      <c r="D238" s="12"/>
      <c r="E238" s="12"/>
      <c r="F238" s="12"/>
      <c r="G238" s="3" t="s">
        <v>36</v>
      </c>
      <c r="H238" s="9">
        <f t="shared" si="72"/>
        <v>0</v>
      </c>
      <c r="I238" s="10">
        <v>0</v>
      </c>
      <c r="J238" s="10">
        <v>0</v>
      </c>
      <c r="K238" s="10">
        <v>0</v>
      </c>
      <c r="L238" s="10">
        <v>0</v>
      </c>
      <c r="M238" s="10">
        <v>0</v>
      </c>
      <c r="N238" s="10">
        <v>0</v>
      </c>
      <c r="O238" s="10"/>
      <c r="P238" s="12"/>
    </row>
    <row r="239" spans="1:16" ht="22.5" customHeight="1" x14ac:dyDescent="0.25">
      <c r="A239" s="12"/>
      <c r="B239" s="12"/>
      <c r="C239" s="12"/>
      <c r="D239" s="12"/>
      <c r="E239" s="12"/>
      <c r="F239" s="12"/>
      <c r="G239" s="3" t="s">
        <v>37</v>
      </c>
      <c r="H239" s="9">
        <f t="shared" si="72"/>
        <v>0</v>
      </c>
      <c r="I239" s="10">
        <v>0</v>
      </c>
      <c r="J239" s="10">
        <v>0</v>
      </c>
      <c r="K239" s="10">
        <v>0</v>
      </c>
      <c r="L239" s="10">
        <v>0</v>
      </c>
      <c r="M239" s="10">
        <v>0</v>
      </c>
      <c r="N239" s="10">
        <v>0</v>
      </c>
      <c r="O239" s="10"/>
      <c r="P239" s="12"/>
    </row>
    <row r="240" spans="1:16" ht="22.5" customHeight="1" x14ac:dyDescent="0.25">
      <c r="A240" s="13"/>
      <c r="B240" s="13"/>
      <c r="C240" s="13"/>
      <c r="D240" s="13"/>
      <c r="E240" s="13"/>
      <c r="F240" s="13"/>
      <c r="G240" s="3" t="s">
        <v>17</v>
      </c>
      <c r="H240" s="9">
        <f t="shared" si="72"/>
        <v>55000</v>
      </c>
      <c r="I240" s="10">
        <v>0</v>
      </c>
      <c r="J240" s="10">
        <v>0</v>
      </c>
      <c r="K240" s="10">
        <v>0</v>
      </c>
      <c r="L240" s="10">
        <v>0</v>
      </c>
      <c r="M240" s="10">
        <v>0</v>
      </c>
      <c r="N240" s="10">
        <v>5000</v>
      </c>
      <c r="O240" s="10">
        <v>50000</v>
      </c>
      <c r="P240" s="13"/>
    </row>
    <row r="241" spans="1:16" ht="22.5" customHeight="1" x14ac:dyDescent="0.25">
      <c r="A241" s="11">
        <v>34</v>
      </c>
      <c r="B241" s="11" t="s">
        <v>80</v>
      </c>
      <c r="C241" s="11"/>
      <c r="D241" s="11"/>
      <c r="E241" s="11" t="s">
        <v>76</v>
      </c>
      <c r="F241" s="11" t="s">
        <v>66</v>
      </c>
      <c r="G241" s="3" t="s">
        <v>1</v>
      </c>
      <c r="H241" s="8">
        <f t="shared" ref="H241:O241" si="73">H242+H243+H244+H245+H246+H247</f>
        <v>55000</v>
      </c>
      <c r="I241" s="8">
        <f t="shared" si="73"/>
        <v>0</v>
      </c>
      <c r="J241" s="8">
        <f t="shared" si="73"/>
        <v>0</v>
      </c>
      <c r="K241" s="8">
        <f t="shared" si="73"/>
        <v>0</v>
      </c>
      <c r="L241" s="8">
        <f t="shared" si="73"/>
        <v>0</v>
      </c>
      <c r="M241" s="8">
        <f t="shared" si="73"/>
        <v>0</v>
      </c>
      <c r="N241" s="8">
        <f t="shared" si="73"/>
        <v>5000</v>
      </c>
      <c r="O241" s="8">
        <f t="shared" si="73"/>
        <v>50000</v>
      </c>
      <c r="P241" s="11" t="s">
        <v>95</v>
      </c>
    </row>
    <row r="242" spans="1:16" ht="22.5" customHeight="1" x14ac:dyDescent="0.25">
      <c r="A242" s="12"/>
      <c r="B242" s="12"/>
      <c r="C242" s="12"/>
      <c r="D242" s="12"/>
      <c r="E242" s="12"/>
      <c r="F242" s="12"/>
      <c r="G242" s="3" t="s">
        <v>34</v>
      </c>
      <c r="H242" s="9">
        <f t="shared" ref="H242:H247" si="74">I242+J242+K242+L242+M242+N242+O242</f>
        <v>0</v>
      </c>
      <c r="I242" s="10">
        <v>0</v>
      </c>
      <c r="J242" s="10">
        <v>0</v>
      </c>
      <c r="K242" s="10">
        <v>0</v>
      </c>
      <c r="L242" s="10">
        <v>0</v>
      </c>
      <c r="M242" s="10">
        <v>0</v>
      </c>
      <c r="N242" s="10">
        <v>0</v>
      </c>
      <c r="O242" s="10"/>
      <c r="P242" s="12"/>
    </row>
    <row r="243" spans="1:16" ht="22.5" customHeight="1" x14ac:dyDescent="0.25">
      <c r="A243" s="12"/>
      <c r="B243" s="12"/>
      <c r="C243" s="12"/>
      <c r="D243" s="12"/>
      <c r="E243" s="12"/>
      <c r="F243" s="12"/>
      <c r="G243" s="3" t="s">
        <v>35</v>
      </c>
      <c r="H243" s="9">
        <f t="shared" si="74"/>
        <v>0</v>
      </c>
      <c r="I243" s="10">
        <v>0</v>
      </c>
      <c r="J243" s="10">
        <v>0</v>
      </c>
      <c r="K243" s="10">
        <v>0</v>
      </c>
      <c r="L243" s="10">
        <v>0</v>
      </c>
      <c r="M243" s="10">
        <v>0</v>
      </c>
      <c r="N243" s="10">
        <v>0</v>
      </c>
      <c r="O243" s="10"/>
      <c r="P243" s="12"/>
    </row>
    <row r="244" spans="1:16" ht="22.5" customHeight="1" x14ac:dyDescent="0.25">
      <c r="A244" s="12"/>
      <c r="B244" s="12"/>
      <c r="C244" s="12"/>
      <c r="D244" s="12"/>
      <c r="E244" s="12"/>
      <c r="F244" s="12"/>
      <c r="G244" s="3" t="s">
        <v>0</v>
      </c>
      <c r="H244" s="9">
        <f t="shared" si="74"/>
        <v>0</v>
      </c>
      <c r="I244" s="10">
        <v>0</v>
      </c>
      <c r="J244" s="10">
        <v>0</v>
      </c>
      <c r="K244" s="10">
        <v>0</v>
      </c>
      <c r="L244" s="10">
        <v>0</v>
      </c>
      <c r="M244" s="10">
        <v>0</v>
      </c>
      <c r="N244" s="10">
        <v>0</v>
      </c>
      <c r="O244" s="10"/>
      <c r="P244" s="12"/>
    </row>
    <row r="245" spans="1:16" ht="22.5" customHeight="1" x14ac:dyDescent="0.25">
      <c r="A245" s="12"/>
      <c r="B245" s="12"/>
      <c r="C245" s="12"/>
      <c r="D245" s="12"/>
      <c r="E245" s="12"/>
      <c r="F245" s="12"/>
      <c r="G245" s="3" t="s">
        <v>36</v>
      </c>
      <c r="H245" s="9">
        <f t="shared" si="74"/>
        <v>0</v>
      </c>
      <c r="I245" s="10">
        <v>0</v>
      </c>
      <c r="J245" s="10">
        <v>0</v>
      </c>
      <c r="K245" s="10">
        <v>0</v>
      </c>
      <c r="L245" s="10">
        <v>0</v>
      </c>
      <c r="M245" s="10">
        <v>0</v>
      </c>
      <c r="N245" s="10">
        <v>0</v>
      </c>
      <c r="O245" s="10"/>
      <c r="P245" s="12"/>
    </row>
    <row r="246" spans="1:16" ht="22.5" customHeight="1" x14ac:dyDescent="0.25">
      <c r="A246" s="12"/>
      <c r="B246" s="12"/>
      <c r="C246" s="12"/>
      <c r="D246" s="12"/>
      <c r="E246" s="12"/>
      <c r="F246" s="12"/>
      <c r="G246" s="3" t="s">
        <v>37</v>
      </c>
      <c r="H246" s="9">
        <f t="shared" si="74"/>
        <v>0</v>
      </c>
      <c r="I246" s="10">
        <v>0</v>
      </c>
      <c r="J246" s="10">
        <v>0</v>
      </c>
      <c r="K246" s="10">
        <v>0</v>
      </c>
      <c r="L246" s="10">
        <v>0</v>
      </c>
      <c r="M246" s="10">
        <v>0</v>
      </c>
      <c r="N246" s="10">
        <v>0</v>
      </c>
      <c r="O246" s="10"/>
      <c r="P246" s="12"/>
    </row>
    <row r="247" spans="1:16" ht="22.5" customHeight="1" x14ac:dyDescent="0.25">
      <c r="A247" s="13"/>
      <c r="B247" s="13"/>
      <c r="C247" s="13"/>
      <c r="D247" s="13"/>
      <c r="E247" s="13"/>
      <c r="F247" s="13"/>
      <c r="G247" s="3" t="s">
        <v>17</v>
      </c>
      <c r="H247" s="9">
        <f t="shared" si="74"/>
        <v>55000</v>
      </c>
      <c r="I247" s="10">
        <v>0</v>
      </c>
      <c r="J247" s="10">
        <v>0</v>
      </c>
      <c r="K247" s="10">
        <v>0</v>
      </c>
      <c r="L247" s="10">
        <v>0</v>
      </c>
      <c r="M247" s="10">
        <v>0</v>
      </c>
      <c r="N247" s="10">
        <v>5000</v>
      </c>
      <c r="O247" s="10">
        <v>50000</v>
      </c>
      <c r="P247" s="13"/>
    </row>
    <row r="248" spans="1:16" ht="22.5" customHeight="1" x14ac:dyDescent="0.25">
      <c r="A248" s="11">
        <v>35</v>
      </c>
      <c r="B248" s="11" t="s">
        <v>81</v>
      </c>
      <c r="C248" s="11"/>
      <c r="D248" s="11"/>
      <c r="E248" s="11" t="s">
        <v>76</v>
      </c>
      <c r="F248" s="11" t="s">
        <v>66</v>
      </c>
      <c r="G248" s="3" t="s">
        <v>1</v>
      </c>
      <c r="H248" s="8">
        <f t="shared" ref="H248:O248" si="75">H249+H250+H251+H252+H253+H254</f>
        <v>55000</v>
      </c>
      <c r="I248" s="8">
        <f t="shared" si="75"/>
        <v>0</v>
      </c>
      <c r="J248" s="8">
        <f t="shared" si="75"/>
        <v>0</v>
      </c>
      <c r="K248" s="8">
        <f t="shared" si="75"/>
        <v>0</v>
      </c>
      <c r="L248" s="8">
        <f t="shared" si="75"/>
        <v>0</v>
      </c>
      <c r="M248" s="8">
        <f t="shared" si="75"/>
        <v>0</v>
      </c>
      <c r="N248" s="8">
        <f t="shared" si="75"/>
        <v>5000</v>
      </c>
      <c r="O248" s="8">
        <f t="shared" si="75"/>
        <v>50000</v>
      </c>
      <c r="P248" s="11" t="s">
        <v>95</v>
      </c>
    </row>
    <row r="249" spans="1:16" ht="22.5" customHeight="1" x14ac:dyDescent="0.25">
      <c r="A249" s="12"/>
      <c r="B249" s="12"/>
      <c r="C249" s="12"/>
      <c r="D249" s="12"/>
      <c r="E249" s="12"/>
      <c r="F249" s="12"/>
      <c r="G249" s="3" t="s">
        <v>34</v>
      </c>
      <c r="H249" s="9">
        <f t="shared" ref="H249:H254" si="76">I249+J249+K249+L249+M249+N249+O249</f>
        <v>0</v>
      </c>
      <c r="I249" s="10">
        <v>0</v>
      </c>
      <c r="J249" s="10">
        <v>0</v>
      </c>
      <c r="K249" s="10">
        <v>0</v>
      </c>
      <c r="L249" s="10">
        <v>0</v>
      </c>
      <c r="M249" s="10">
        <v>0</v>
      </c>
      <c r="N249" s="10">
        <v>0</v>
      </c>
      <c r="O249" s="10"/>
      <c r="P249" s="12"/>
    </row>
    <row r="250" spans="1:16" ht="22.5" customHeight="1" x14ac:dyDescent="0.25">
      <c r="A250" s="12"/>
      <c r="B250" s="12"/>
      <c r="C250" s="12"/>
      <c r="D250" s="12"/>
      <c r="E250" s="12"/>
      <c r="F250" s="12"/>
      <c r="G250" s="3" t="s">
        <v>35</v>
      </c>
      <c r="H250" s="9">
        <f t="shared" si="76"/>
        <v>0</v>
      </c>
      <c r="I250" s="10">
        <v>0</v>
      </c>
      <c r="J250" s="10">
        <v>0</v>
      </c>
      <c r="K250" s="10">
        <v>0</v>
      </c>
      <c r="L250" s="10">
        <v>0</v>
      </c>
      <c r="M250" s="10">
        <v>0</v>
      </c>
      <c r="N250" s="10">
        <v>0</v>
      </c>
      <c r="O250" s="10"/>
      <c r="P250" s="12"/>
    </row>
    <row r="251" spans="1:16" ht="22.5" customHeight="1" x14ac:dyDescent="0.25">
      <c r="A251" s="12"/>
      <c r="B251" s="12"/>
      <c r="C251" s="12"/>
      <c r="D251" s="12"/>
      <c r="E251" s="12"/>
      <c r="F251" s="12"/>
      <c r="G251" s="3" t="s">
        <v>0</v>
      </c>
      <c r="H251" s="9">
        <f t="shared" si="76"/>
        <v>0</v>
      </c>
      <c r="I251" s="10">
        <v>0</v>
      </c>
      <c r="J251" s="10">
        <v>0</v>
      </c>
      <c r="K251" s="10">
        <v>0</v>
      </c>
      <c r="L251" s="10">
        <v>0</v>
      </c>
      <c r="M251" s="10">
        <v>0</v>
      </c>
      <c r="N251" s="10">
        <v>0</v>
      </c>
      <c r="O251" s="10"/>
      <c r="P251" s="12"/>
    </row>
    <row r="252" spans="1:16" ht="22.5" customHeight="1" x14ac:dyDescent="0.25">
      <c r="A252" s="12"/>
      <c r="B252" s="12"/>
      <c r="C252" s="12"/>
      <c r="D252" s="12"/>
      <c r="E252" s="12"/>
      <c r="F252" s="12"/>
      <c r="G252" s="3" t="s">
        <v>36</v>
      </c>
      <c r="H252" s="9">
        <f t="shared" si="76"/>
        <v>0</v>
      </c>
      <c r="I252" s="10">
        <v>0</v>
      </c>
      <c r="J252" s="10">
        <v>0</v>
      </c>
      <c r="K252" s="10">
        <v>0</v>
      </c>
      <c r="L252" s="10">
        <v>0</v>
      </c>
      <c r="M252" s="10">
        <v>0</v>
      </c>
      <c r="N252" s="10">
        <v>0</v>
      </c>
      <c r="O252" s="10"/>
      <c r="P252" s="12"/>
    </row>
    <row r="253" spans="1:16" ht="22.5" customHeight="1" x14ac:dyDescent="0.25">
      <c r="A253" s="12"/>
      <c r="B253" s="12"/>
      <c r="C253" s="12"/>
      <c r="D253" s="12"/>
      <c r="E253" s="12"/>
      <c r="F253" s="12"/>
      <c r="G253" s="3" t="s">
        <v>37</v>
      </c>
      <c r="H253" s="9">
        <f t="shared" si="76"/>
        <v>0</v>
      </c>
      <c r="I253" s="10">
        <v>0</v>
      </c>
      <c r="J253" s="10">
        <v>0</v>
      </c>
      <c r="K253" s="10">
        <v>0</v>
      </c>
      <c r="L253" s="10">
        <v>0</v>
      </c>
      <c r="M253" s="10">
        <v>0</v>
      </c>
      <c r="N253" s="10">
        <v>0</v>
      </c>
      <c r="O253" s="10"/>
      <c r="P253" s="12"/>
    </row>
    <row r="254" spans="1:16" ht="22.5" customHeight="1" x14ac:dyDescent="0.25">
      <c r="A254" s="13"/>
      <c r="B254" s="13"/>
      <c r="C254" s="13"/>
      <c r="D254" s="13"/>
      <c r="E254" s="13"/>
      <c r="F254" s="13"/>
      <c r="G254" s="3" t="s">
        <v>17</v>
      </c>
      <c r="H254" s="9">
        <f t="shared" si="76"/>
        <v>55000</v>
      </c>
      <c r="I254" s="10">
        <v>0</v>
      </c>
      <c r="J254" s="10">
        <v>0</v>
      </c>
      <c r="K254" s="10">
        <v>0</v>
      </c>
      <c r="L254" s="10">
        <v>0</v>
      </c>
      <c r="M254" s="10">
        <v>0</v>
      </c>
      <c r="N254" s="10">
        <v>5000</v>
      </c>
      <c r="O254" s="10">
        <v>50000</v>
      </c>
      <c r="P254" s="13"/>
    </row>
    <row r="255" spans="1:16" ht="22.5" customHeight="1" x14ac:dyDescent="0.25">
      <c r="A255" s="11">
        <v>36</v>
      </c>
      <c r="B255" s="11" t="s">
        <v>82</v>
      </c>
      <c r="C255" s="11"/>
      <c r="D255" s="11"/>
      <c r="E255" s="11" t="s">
        <v>76</v>
      </c>
      <c r="F255" s="11" t="s">
        <v>22</v>
      </c>
      <c r="G255" s="3" t="s">
        <v>1</v>
      </c>
      <c r="H255" s="8">
        <f t="shared" ref="H255:O255" si="77">H256+H257+H258+H259+H260+H261</f>
        <v>55000</v>
      </c>
      <c r="I255" s="8">
        <f t="shared" si="77"/>
        <v>0</v>
      </c>
      <c r="J255" s="8">
        <f t="shared" si="77"/>
        <v>0</v>
      </c>
      <c r="K255" s="8">
        <f t="shared" si="77"/>
        <v>0</v>
      </c>
      <c r="L255" s="8">
        <f t="shared" si="77"/>
        <v>0</v>
      </c>
      <c r="M255" s="8">
        <f t="shared" si="77"/>
        <v>0</v>
      </c>
      <c r="N255" s="8">
        <f t="shared" si="77"/>
        <v>5000</v>
      </c>
      <c r="O255" s="8">
        <f t="shared" si="77"/>
        <v>50000</v>
      </c>
      <c r="P255" s="11" t="s">
        <v>95</v>
      </c>
    </row>
    <row r="256" spans="1:16" ht="22.5" customHeight="1" x14ac:dyDescent="0.25">
      <c r="A256" s="12"/>
      <c r="B256" s="12"/>
      <c r="C256" s="12"/>
      <c r="D256" s="12"/>
      <c r="E256" s="12"/>
      <c r="F256" s="12"/>
      <c r="G256" s="3" t="s">
        <v>34</v>
      </c>
      <c r="H256" s="9">
        <f t="shared" ref="H256:H261" si="78">I256+J256+K256+L256+M256+N256+O256</f>
        <v>0</v>
      </c>
      <c r="I256" s="10">
        <v>0</v>
      </c>
      <c r="J256" s="10">
        <v>0</v>
      </c>
      <c r="K256" s="10">
        <v>0</v>
      </c>
      <c r="L256" s="10">
        <v>0</v>
      </c>
      <c r="M256" s="10">
        <v>0</v>
      </c>
      <c r="N256" s="10">
        <v>0</v>
      </c>
      <c r="O256" s="10"/>
      <c r="P256" s="12"/>
    </row>
    <row r="257" spans="1:16" ht="22.5" customHeight="1" x14ac:dyDescent="0.25">
      <c r="A257" s="12"/>
      <c r="B257" s="12"/>
      <c r="C257" s="12"/>
      <c r="D257" s="12"/>
      <c r="E257" s="12"/>
      <c r="F257" s="12"/>
      <c r="G257" s="3" t="s">
        <v>35</v>
      </c>
      <c r="H257" s="9">
        <f t="shared" si="78"/>
        <v>0</v>
      </c>
      <c r="I257" s="10">
        <v>0</v>
      </c>
      <c r="J257" s="10">
        <v>0</v>
      </c>
      <c r="K257" s="10">
        <v>0</v>
      </c>
      <c r="L257" s="10">
        <v>0</v>
      </c>
      <c r="M257" s="10">
        <v>0</v>
      </c>
      <c r="N257" s="10">
        <v>0</v>
      </c>
      <c r="O257" s="10"/>
      <c r="P257" s="12"/>
    </row>
    <row r="258" spans="1:16" ht="22.5" customHeight="1" x14ac:dyDescent="0.25">
      <c r="A258" s="12"/>
      <c r="B258" s="12"/>
      <c r="C258" s="12"/>
      <c r="D258" s="12"/>
      <c r="E258" s="12"/>
      <c r="F258" s="12"/>
      <c r="G258" s="3" t="s">
        <v>0</v>
      </c>
      <c r="H258" s="9">
        <f t="shared" si="78"/>
        <v>0</v>
      </c>
      <c r="I258" s="10">
        <v>0</v>
      </c>
      <c r="J258" s="10">
        <v>0</v>
      </c>
      <c r="K258" s="10">
        <v>0</v>
      </c>
      <c r="L258" s="10">
        <v>0</v>
      </c>
      <c r="M258" s="10">
        <v>0</v>
      </c>
      <c r="N258" s="10">
        <v>0</v>
      </c>
      <c r="O258" s="10"/>
      <c r="P258" s="12"/>
    </row>
    <row r="259" spans="1:16" ht="22.5" customHeight="1" x14ac:dyDescent="0.25">
      <c r="A259" s="12"/>
      <c r="B259" s="12"/>
      <c r="C259" s="12"/>
      <c r="D259" s="12"/>
      <c r="E259" s="12"/>
      <c r="F259" s="12"/>
      <c r="G259" s="3" t="s">
        <v>36</v>
      </c>
      <c r="H259" s="9">
        <f t="shared" si="78"/>
        <v>0</v>
      </c>
      <c r="I259" s="10">
        <v>0</v>
      </c>
      <c r="J259" s="10">
        <v>0</v>
      </c>
      <c r="K259" s="10">
        <v>0</v>
      </c>
      <c r="L259" s="10">
        <v>0</v>
      </c>
      <c r="M259" s="10">
        <v>0</v>
      </c>
      <c r="N259" s="10">
        <v>0</v>
      </c>
      <c r="O259" s="10"/>
      <c r="P259" s="12"/>
    </row>
    <row r="260" spans="1:16" ht="22.5" customHeight="1" x14ac:dyDescent="0.25">
      <c r="A260" s="12"/>
      <c r="B260" s="12"/>
      <c r="C260" s="12"/>
      <c r="D260" s="12"/>
      <c r="E260" s="12"/>
      <c r="F260" s="12"/>
      <c r="G260" s="3" t="s">
        <v>37</v>
      </c>
      <c r="H260" s="9">
        <f t="shared" si="78"/>
        <v>0</v>
      </c>
      <c r="I260" s="10">
        <v>0</v>
      </c>
      <c r="J260" s="10">
        <v>0</v>
      </c>
      <c r="K260" s="10">
        <v>0</v>
      </c>
      <c r="L260" s="10">
        <v>0</v>
      </c>
      <c r="M260" s="10">
        <v>0</v>
      </c>
      <c r="N260" s="10">
        <v>0</v>
      </c>
      <c r="O260" s="10"/>
      <c r="P260" s="12"/>
    </row>
    <row r="261" spans="1:16" ht="22.5" customHeight="1" x14ac:dyDescent="0.25">
      <c r="A261" s="13"/>
      <c r="B261" s="13"/>
      <c r="C261" s="13"/>
      <c r="D261" s="13"/>
      <c r="E261" s="13"/>
      <c r="F261" s="13"/>
      <c r="G261" s="3" t="s">
        <v>17</v>
      </c>
      <c r="H261" s="9">
        <f t="shared" si="78"/>
        <v>55000</v>
      </c>
      <c r="I261" s="10">
        <v>0</v>
      </c>
      <c r="J261" s="10">
        <v>0</v>
      </c>
      <c r="K261" s="10">
        <v>0</v>
      </c>
      <c r="L261" s="10">
        <v>0</v>
      </c>
      <c r="M261" s="10">
        <v>0</v>
      </c>
      <c r="N261" s="10">
        <v>5000</v>
      </c>
      <c r="O261" s="10">
        <v>50000</v>
      </c>
      <c r="P261" s="13"/>
    </row>
    <row r="262" spans="1:16" ht="22.5" customHeight="1" x14ac:dyDescent="0.25">
      <c r="A262" s="11">
        <v>37</v>
      </c>
      <c r="B262" s="11" t="s">
        <v>83</v>
      </c>
      <c r="C262" s="11"/>
      <c r="D262" s="11"/>
      <c r="E262" s="11" t="s">
        <v>76</v>
      </c>
      <c r="F262" s="11" t="s">
        <v>84</v>
      </c>
      <c r="G262" s="3" t="s">
        <v>1</v>
      </c>
      <c r="H262" s="8">
        <f t="shared" ref="H262:O262" si="79">H263+H264+H265+H266+H267+H268</f>
        <v>55000</v>
      </c>
      <c r="I262" s="8">
        <f t="shared" si="79"/>
        <v>0</v>
      </c>
      <c r="J262" s="8">
        <f t="shared" si="79"/>
        <v>0</v>
      </c>
      <c r="K262" s="8">
        <f t="shared" si="79"/>
        <v>0</v>
      </c>
      <c r="L262" s="8">
        <f t="shared" si="79"/>
        <v>0</v>
      </c>
      <c r="M262" s="8">
        <f t="shared" si="79"/>
        <v>0</v>
      </c>
      <c r="N262" s="8">
        <f t="shared" si="79"/>
        <v>5000</v>
      </c>
      <c r="O262" s="8">
        <f t="shared" si="79"/>
        <v>50000</v>
      </c>
      <c r="P262" s="11" t="s">
        <v>95</v>
      </c>
    </row>
    <row r="263" spans="1:16" ht="22.5" customHeight="1" x14ac:dyDescent="0.25">
      <c r="A263" s="12"/>
      <c r="B263" s="12"/>
      <c r="C263" s="12"/>
      <c r="D263" s="12"/>
      <c r="E263" s="12"/>
      <c r="F263" s="12"/>
      <c r="G263" s="3" t="s">
        <v>34</v>
      </c>
      <c r="H263" s="9">
        <f t="shared" ref="H263:H268" si="80">I263+J263+K263+L263+M263+N263+O263</f>
        <v>0</v>
      </c>
      <c r="I263" s="10">
        <v>0</v>
      </c>
      <c r="J263" s="10">
        <v>0</v>
      </c>
      <c r="K263" s="10">
        <v>0</v>
      </c>
      <c r="L263" s="10">
        <v>0</v>
      </c>
      <c r="M263" s="10">
        <v>0</v>
      </c>
      <c r="N263" s="10">
        <v>0</v>
      </c>
      <c r="O263" s="10"/>
      <c r="P263" s="12"/>
    </row>
    <row r="264" spans="1:16" ht="22.5" customHeight="1" x14ac:dyDescent="0.25">
      <c r="A264" s="12"/>
      <c r="B264" s="12"/>
      <c r="C264" s="12"/>
      <c r="D264" s="12"/>
      <c r="E264" s="12"/>
      <c r="F264" s="12"/>
      <c r="G264" s="3" t="s">
        <v>35</v>
      </c>
      <c r="H264" s="9">
        <f t="shared" si="80"/>
        <v>0</v>
      </c>
      <c r="I264" s="10">
        <v>0</v>
      </c>
      <c r="J264" s="10">
        <v>0</v>
      </c>
      <c r="K264" s="10">
        <v>0</v>
      </c>
      <c r="L264" s="10">
        <v>0</v>
      </c>
      <c r="M264" s="10">
        <v>0</v>
      </c>
      <c r="N264" s="10">
        <v>0</v>
      </c>
      <c r="O264" s="10"/>
      <c r="P264" s="12"/>
    </row>
    <row r="265" spans="1:16" ht="22.5" customHeight="1" x14ac:dyDescent="0.25">
      <c r="A265" s="12"/>
      <c r="B265" s="12"/>
      <c r="C265" s="12"/>
      <c r="D265" s="12"/>
      <c r="E265" s="12"/>
      <c r="F265" s="12"/>
      <c r="G265" s="3" t="s">
        <v>0</v>
      </c>
      <c r="H265" s="9">
        <f t="shared" si="80"/>
        <v>0</v>
      </c>
      <c r="I265" s="10">
        <v>0</v>
      </c>
      <c r="J265" s="10">
        <v>0</v>
      </c>
      <c r="K265" s="10">
        <v>0</v>
      </c>
      <c r="L265" s="10">
        <v>0</v>
      </c>
      <c r="M265" s="10">
        <v>0</v>
      </c>
      <c r="N265" s="10">
        <v>0</v>
      </c>
      <c r="O265" s="10"/>
      <c r="P265" s="12"/>
    </row>
    <row r="266" spans="1:16" ht="22.5" customHeight="1" x14ac:dyDescent="0.25">
      <c r="A266" s="12"/>
      <c r="B266" s="12"/>
      <c r="C266" s="12"/>
      <c r="D266" s="12"/>
      <c r="E266" s="12"/>
      <c r="F266" s="12"/>
      <c r="G266" s="3" t="s">
        <v>36</v>
      </c>
      <c r="H266" s="9">
        <f t="shared" si="80"/>
        <v>0</v>
      </c>
      <c r="I266" s="10">
        <v>0</v>
      </c>
      <c r="J266" s="10">
        <v>0</v>
      </c>
      <c r="K266" s="10">
        <v>0</v>
      </c>
      <c r="L266" s="10">
        <v>0</v>
      </c>
      <c r="M266" s="10">
        <v>0</v>
      </c>
      <c r="N266" s="10">
        <v>0</v>
      </c>
      <c r="O266" s="10"/>
      <c r="P266" s="12"/>
    </row>
    <row r="267" spans="1:16" ht="22.5" customHeight="1" x14ac:dyDescent="0.25">
      <c r="A267" s="12"/>
      <c r="B267" s="12"/>
      <c r="C267" s="12"/>
      <c r="D267" s="12"/>
      <c r="E267" s="12"/>
      <c r="F267" s="12"/>
      <c r="G267" s="3" t="s">
        <v>37</v>
      </c>
      <c r="H267" s="9">
        <f t="shared" si="80"/>
        <v>0</v>
      </c>
      <c r="I267" s="10">
        <v>0</v>
      </c>
      <c r="J267" s="10">
        <v>0</v>
      </c>
      <c r="K267" s="10">
        <v>0</v>
      </c>
      <c r="L267" s="10">
        <v>0</v>
      </c>
      <c r="M267" s="10">
        <v>0</v>
      </c>
      <c r="N267" s="10">
        <v>0</v>
      </c>
      <c r="O267" s="10"/>
      <c r="P267" s="12"/>
    </row>
    <row r="268" spans="1:16" ht="22.5" customHeight="1" x14ac:dyDescent="0.25">
      <c r="A268" s="13"/>
      <c r="B268" s="13"/>
      <c r="C268" s="13"/>
      <c r="D268" s="13"/>
      <c r="E268" s="13"/>
      <c r="F268" s="13"/>
      <c r="G268" s="3" t="s">
        <v>17</v>
      </c>
      <c r="H268" s="9">
        <f t="shared" si="80"/>
        <v>55000</v>
      </c>
      <c r="I268" s="10">
        <v>0</v>
      </c>
      <c r="J268" s="10">
        <v>0</v>
      </c>
      <c r="K268" s="10">
        <v>0</v>
      </c>
      <c r="L268" s="10">
        <v>0</v>
      </c>
      <c r="M268" s="10">
        <v>0</v>
      </c>
      <c r="N268" s="10">
        <v>5000</v>
      </c>
      <c r="O268" s="10">
        <v>50000</v>
      </c>
      <c r="P268" s="13"/>
    </row>
    <row r="269" spans="1:16" ht="31.5" customHeight="1" x14ac:dyDescent="0.25">
      <c r="A269" s="17" t="s">
        <v>51</v>
      </c>
      <c r="B269" s="18"/>
      <c r="C269" s="18"/>
      <c r="D269" s="18"/>
      <c r="E269" s="18"/>
      <c r="F269" s="19"/>
      <c r="G269" s="3" t="s">
        <v>1</v>
      </c>
      <c r="H269" s="8">
        <f>H270+H271+H272+H273+H274+H275</f>
        <v>3405072.93994</v>
      </c>
      <c r="I269" s="8">
        <f>I270+I271+I272+I273+I274+I275</f>
        <v>57852.891980000008</v>
      </c>
      <c r="J269" s="8">
        <f t="shared" ref="J269:N269" si="81">J270+J271+J272+J273+J274+J275</f>
        <v>195618.90187</v>
      </c>
      <c r="K269" s="8">
        <f t="shared" si="81"/>
        <v>883263.55971000006</v>
      </c>
      <c r="L269" s="8">
        <f t="shared" si="81"/>
        <v>542124.82637999998</v>
      </c>
      <c r="M269" s="8">
        <f t="shared" si="81"/>
        <v>324328.65000000002</v>
      </c>
      <c r="N269" s="8">
        <f t="shared" si="81"/>
        <v>510427</v>
      </c>
      <c r="O269" s="8">
        <f t="shared" ref="O269" si="82">O270+O271+O272+O273+O274+O275</f>
        <v>891457.11</v>
      </c>
      <c r="P269" s="11"/>
    </row>
    <row r="270" spans="1:16" ht="36" customHeight="1" x14ac:dyDescent="0.25">
      <c r="A270" s="20"/>
      <c r="B270" s="21"/>
      <c r="C270" s="21"/>
      <c r="D270" s="21"/>
      <c r="E270" s="21"/>
      <c r="F270" s="22"/>
      <c r="G270" s="3" t="s">
        <v>34</v>
      </c>
      <c r="H270" s="9">
        <f t="shared" ref="H270:H275" si="83">I270+J270+K270+L270+M270+N270+O270</f>
        <v>59501</v>
      </c>
      <c r="I270" s="10">
        <f>I11+I18+I25+I32+I39+I46+I53+I60+I74+I81+I88+I95+I102+I109+I123+I130+I137+I144+I151+I158+I165+I172+I179+I186+I193+I200+I207+I214+I221+I228+I235+I242+I249+I256+I263+I116+I67</f>
        <v>0</v>
      </c>
      <c r="J270" s="10">
        <f t="shared" ref="J270:O270" si="84">J11+J18+J25+J32+J39+J46+J53+J60+J74+J81+J88+J95+J102+J109+J123+J130+J137+J144+J151+J158+J165+J172+J179+J186+J193+J200+J207+J214+J221+J228+J235+J242+J249+J256+J263+J116+J67</f>
        <v>0</v>
      </c>
      <c r="K270" s="10">
        <f t="shared" si="84"/>
        <v>0</v>
      </c>
      <c r="L270" s="10">
        <f t="shared" si="84"/>
        <v>59501</v>
      </c>
      <c r="M270" s="10">
        <f t="shared" si="84"/>
        <v>0</v>
      </c>
      <c r="N270" s="10">
        <f t="shared" si="84"/>
        <v>0</v>
      </c>
      <c r="O270" s="10">
        <f t="shared" si="84"/>
        <v>0</v>
      </c>
      <c r="P270" s="12"/>
    </row>
    <row r="271" spans="1:16" ht="48" customHeight="1" x14ac:dyDescent="0.25">
      <c r="A271" s="20"/>
      <c r="B271" s="21"/>
      <c r="C271" s="21"/>
      <c r="D271" s="21"/>
      <c r="E271" s="21"/>
      <c r="F271" s="22"/>
      <c r="G271" s="3" t="s">
        <v>35</v>
      </c>
      <c r="H271" s="9">
        <f t="shared" si="83"/>
        <v>352399.2</v>
      </c>
      <c r="I271" s="10">
        <f t="shared" ref="I271:O275" si="85">I12+I19+I26+I33+I40+I47+I54+I61+I75+I82+I89+I96+I103+I110+I124+I131+I138+I145+I152+I159+I166+I173+I180+I187+I194+I201+I208+I215+I222+I229+I236+I243+I250+I257+I264+I117+I68</f>
        <v>0</v>
      </c>
      <c r="J271" s="10">
        <f t="shared" si="85"/>
        <v>0</v>
      </c>
      <c r="K271" s="10">
        <f t="shared" si="85"/>
        <v>259333.5</v>
      </c>
      <c r="L271" s="10">
        <f t="shared" si="85"/>
        <v>93065.7</v>
      </c>
      <c r="M271" s="10">
        <f t="shared" si="85"/>
        <v>0</v>
      </c>
      <c r="N271" s="10">
        <f t="shared" si="85"/>
        <v>0</v>
      </c>
      <c r="O271" s="10">
        <f t="shared" si="85"/>
        <v>0</v>
      </c>
      <c r="P271" s="12"/>
    </row>
    <row r="272" spans="1:16" ht="27.75" customHeight="1" x14ac:dyDescent="0.25">
      <c r="A272" s="20"/>
      <c r="B272" s="21"/>
      <c r="C272" s="21"/>
      <c r="D272" s="21"/>
      <c r="E272" s="21"/>
      <c r="F272" s="22"/>
      <c r="G272" s="3" t="s">
        <v>0</v>
      </c>
      <c r="H272" s="9">
        <f>I272+J272+K272+L272+M272+N272+O272</f>
        <v>494218.32520000008</v>
      </c>
      <c r="I272" s="10">
        <f t="shared" si="85"/>
        <v>57852.891980000008</v>
      </c>
      <c r="J272" s="10">
        <f t="shared" si="85"/>
        <v>195618.90187</v>
      </c>
      <c r="K272" s="10">
        <f t="shared" si="85"/>
        <v>217480.13135000001</v>
      </c>
      <c r="L272" s="10">
        <f t="shared" si="85"/>
        <v>23266.400000000001</v>
      </c>
      <c r="M272" s="10">
        <f t="shared" si="85"/>
        <v>0</v>
      </c>
      <c r="N272" s="10">
        <f t="shared" si="85"/>
        <v>0</v>
      </c>
      <c r="O272" s="10">
        <f t="shared" si="85"/>
        <v>0</v>
      </c>
      <c r="P272" s="12"/>
    </row>
    <row r="273" spans="1:16" ht="30" customHeight="1" x14ac:dyDescent="0.25">
      <c r="A273" s="20"/>
      <c r="B273" s="21"/>
      <c r="C273" s="21"/>
      <c r="D273" s="21"/>
      <c r="E273" s="21"/>
      <c r="F273" s="22"/>
      <c r="G273" s="3" t="s">
        <v>36</v>
      </c>
      <c r="H273" s="9">
        <f t="shared" si="83"/>
        <v>0</v>
      </c>
      <c r="I273" s="10">
        <f t="shared" si="85"/>
        <v>0</v>
      </c>
      <c r="J273" s="10">
        <f t="shared" si="85"/>
        <v>0</v>
      </c>
      <c r="K273" s="10">
        <f t="shared" si="85"/>
        <v>0</v>
      </c>
      <c r="L273" s="10">
        <f t="shared" si="85"/>
        <v>0</v>
      </c>
      <c r="M273" s="10">
        <f t="shared" si="85"/>
        <v>0</v>
      </c>
      <c r="N273" s="10">
        <f t="shared" si="85"/>
        <v>0</v>
      </c>
      <c r="O273" s="10">
        <f t="shared" si="85"/>
        <v>0</v>
      </c>
      <c r="P273" s="12"/>
    </row>
    <row r="274" spans="1:16" ht="31.5" customHeight="1" x14ac:dyDescent="0.25">
      <c r="A274" s="20"/>
      <c r="B274" s="21"/>
      <c r="C274" s="21"/>
      <c r="D274" s="21"/>
      <c r="E274" s="21"/>
      <c r="F274" s="22"/>
      <c r="G274" s="3" t="s">
        <v>37</v>
      </c>
      <c r="H274" s="9">
        <f t="shared" si="83"/>
        <v>0</v>
      </c>
      <c r="I274" s="10">
        <f t="shared" si="85"/>
        <v>0</v>
      </c>
      <c r="J274" s="10">
        <f t="shared" si="85"/>
        <v>0</v>
      </c>
      <c r="K274" s="10">
        <f t="shared" si="85"/>
        <v>0</v>
      </c>
      <c r="L274" s="10">
        <f t="shared" si="85"/>
        <v>0</v>
      </c>
      <c r="M274" s="10">
        <f t="shared" si="85"/>
        <v>0</v>
      </c>
      <c r="N274" s="10">
        <f t="shared" si="85"/>
        <v>0</v>
      </c>
      <c r="O274" s="10">
        <f t="shared" si="85"/>
        <v>0</v>
      </c>
      <c r="P274" s="12"/>
    </row>
    <row r="275" spans="1:16" ht="25.5" customHeight="1" x14ac:dyDescent="0.25">
      <c r="A275" s="23"/>
      <c r="B275" s="24"/>
      <c r="C275" s="24"/>
      <c r="D275" s="24"/>
      <c r="E275" s="24"/>
      <c r="F275" s="25"/>
      <c r="G275" s="3" t="s">
        <v>17</v>
      </c>
      <c r="H275" s="9">
        <f t="shared" si="83"/>
        <v>2498954.4147399999</v>
      </c>
      <c r="I275" s="10">
        <f t="shared" si="85"/>
        <v>0</v>
      </c>
      <c r="J275" s="10">
        <f t="shared" si="85"/>
        <v>0</v>
      </c>
      <c r="K275" s="10">
        <f t="shared" si="85"/>
        <v>406449.92836000002</v>
      </c>
      <c r="L275" s="10">
        <f t="shared" si="85"/>
        <v>366291.72637999995</v>
      </c>
      <c r="M275" s="10">
        <f t="shared" si="85"/>
        <v>324328.65000000002</v>
      </c>
      <c r="N275" s="10">
        <f t="shared" si="85"/>
        <v>510427</v>
      </c>
      <c r="O275" s="10">
        <f t="shared" si="85"/>
        <v>891457.11</v>
      </c>
      <c r="P275" s="13"/>
    </row>
  </sheetData>
  <mergeCells count="270">
    <mergeCell ref="A101:A107"/>
    <mergeCell ref="B101:B107"/>
    <mergeCell ref="C101:C107"/>
    <mergeCell ref="D101:D107"/>
    <mergeCell ref="E101:E107"/>
    <mergeCell ref="F101:F107"/>
    <mergeCell ref="P101:P107"/>
    <mergeCell ref="P52:P58"/>
    <mergeCell ref="A94:A100"/>
    <mergeCell ref="B94:B100"/>
    <mergeCell ref="C94:C100"/>
    <mergeCell ref="D94:D100"/>
    <mergeCell ref="E94:E100"/>
    <mergeCell ref="A87:A93"/>
    <mergeCell ref="B87:B93"/>
    <mergeCell ref="C87:C93"/>
    <mergeCell ref="D87:D93"/>
    <mergeCell ref="E87:E93"/>
    <mergeCell ref="A80:A86"/>
    <mergeCell ref="B80:B86"/>
    <mergeCell ref="F94:F100"/>
    <mergeCell ref="P94:P100"/>
    <mergeCell ref="P87:P93"/>
    <mergeCell ref="P80:P86"/>
    <mergeCell ref="P73:P79"/>
    <mergeCell ref="F80:F86"/>
    <mergeCell ref="F87:F93"/>
    <mergeCell ref="F31:F37"/>
    <mergeCell ref="E59:E65"/>
    <mergeCell ref="F59:F65"/>
    <mergeCell ref="P59:P65"/>
    <mergeCell ref="P45:P51"/>
    <mergeCell ref="C80:C86"/>
    <mergeCell ref="D80:D86"/>
    <mergeCell ref="E80:E86"/>
    <mergeCell ref="F52:F58"/>
    <mergeCell ref="C66:C72"/>
    <mergeCell ref="D66:D72"/>
    <mergeCell ref="E66:E72"/>
    <mergeCell ref="F66:F72"/>
    <mergeCell ref="A73:A79"/>
    <mergeCell ref="B73:B79"/>
    <mergeCell ref="C73:C79"/>
    <mergeCell ref="D73:D79"/>
    <mergeCell ref="E73:E79"/>
    <mergeCell ref="F73:F79"/>
    <mergeCell ref="A52:A58"/>
    <mergeCell ref="B52:B58"/>
    <mergeCell ref="C52:C58"/>
    <mergeCell ref="D52:D58"/>
    <mergeCell ref="E52:E58"/>
    <mergeCell ref="A59:A65"/>
    <mergeCell ref="B59:B65"/>
    <mergeCell ref="C59:C65"/>
    <mergeCell ref="D59:D65"/>
    <mergeCell ref="A66:A72"/>
    <mergeCell ref="B66:B72"/>
    <mergeCell ref="P10:P16"/>
    <mergeCell ref="F17:F23"/>
    <mergeCell ref="E17:E23"/>
    <mergeCell ref="D17:D23"/>
    <mergeCell ref="C17:C23"/>
    <mergeCell ref="A38:A44"/>
    <mergeCell ref="B38:B44"/>
    <mergeCell ref="C38:C44"/>
    <mergeCell ref="D38:D44"/>
    <mergeCell ref="E38:E44"/>
    <mergeCell ref="F38:F44"/>
    <mergeCell ref="A31:A37"/>
    <mergeCell ref="B31:B37"/>
    <mergeCell ref="C31:C37"/>
    <mergeCell ref="D31:D37"/>
    <mergeCell ref="E31:E37"/>
    <mergeCell ref="P38:P44"/>
    <mergeCell ref="P31:P37"/>
    <mergeCell ref="P24:P30"/>
    <mergeCell ref="P17:P23"/>
    <mergeCell ref="C3:N3"/>
    <mergeCell ref="C4:N4"/>
    <mergeCell ref="A10:A16"/>
    <mergeCell ref="B10:B16"/>
    <mergeCell ref="C10:C16"/>
    <mergeCell ref="D10:D16"/>
    <mergeCell ref="E10:E16"/>
    <mergeCell ref="F10:F16"/>
    <mergeCell ref="A6:A8"/>
    <mergeCell ref="B6:B8"/>
    <mergeCell ref="C6:C8"/>
    <mergeCell ref="P269:P275"/>
    <mergeCell ref="A269:F275"/>
    <mergeCell ref="P6:P8"/>
    <mergeCell ref="G6:G8"/>
    <mergeCell ref="H7:H8"/>
    <mergeCell ref="D6:D8"/>
    <mergeCell ref="E6:E8"/>
    <mergeCell ref="F6:F8"/>
    <mergeCell ref="H6:O6"/>
    <mergeCell ref="I7:O7"/>
    <mergeCell ref="F45:F51"/>
    <mergeCell ref="A45:A51"/>
    <mergeCell ref="B45:B51"/>
    <mergeCell ref="C45:C51"/>
    <mergeCell ref="D45:D51"/>
    <mergeCell ref="E45:E51"/>
    <mergeCell ref="B17:B23"/>
    <mergeCell ref="A17:A23"/>
    <mergeCell ref="F24:F30"/>
    <mergeCell ref="E24:E30"/>
    <mergeCell ref="D24:D30"/>
    <mergeCell ref="C24:C30"/>
    <mergeCell ref="B24:B30"/>
    <mergeCell ref="A24:A30"/>
    <mergeCell ref="A262:A268"/>
    <mergeCell ref="B262:B268"/>
    <mergeCell ref="C262:C268"/>
    <mergeCell ref="D262:D268"/>
    <mergeCell ref="E262:E268"/>
    <mergeCell ref="F262:F268"/>
    <mergeCell ref="A255:A261"/>
    <mergeCell ref="B255:B261"/>
    <mergeCell ref="C255:C261"/>
    <mergeCell ref="D255:D261"/>
    <mergeCell ref="E255:E261"/>
    <mergeCell ref="F255:F261"/>
    <mergeCell ref="A234:A240"/>
    <mergeCell ref="F227:F233"/>
    <mergeCell ref="E227:E233"/>
    <mergeCell ref="D227:D233"/>
    <mergeCell ref="C227:C233"/>
    <mergeCell ref="A227:A233"/>
    <mergeCell ref="F234:F240"/>
    <mergeCell ref="A248:A254"/>
    <mergeCell ref="B248:B254"/>
    <mergeCell ref="C248:C254"/>
    <mergeCell ref="D248:D254"/>
    <mergeCell ref="E248:E254"/>
    <mergeCell ref="F248:F254"/>
    <mergeCell ref="F241:F247"/>
    <mergeCell ref="E241:E247"/>
    <mergeCell ref="D241:D247"/>
    <mergeCell ref="C241:C247"/>
    <mergeCell ref="B241:B247"/>
    <mergeCell ref="A241:A247"/>
    <mergeCell ref="A206:A212"/>
    <mergeCell ref="F199:F205"/>
    <mergeCell ref="E199:E205"/>
    <mergeCell ref="D199:D205"/>
    <mergeCell ref="C199:C205"/>
    <mergeCell ref="B199:B205"/>
    <mergeCell ref="A199:A205"/>
    <mergeCell ref="F220:F226"/>
    <mergeCell ref="E220:E226"/>
    <mergeCell ref="D220:D226"/>
    <mergeCell ref="C220:C226"/>
    <mergeCell ref="B220:B226"/>
    <mergeCell ref="A220:A226"/>
    <mergeCell ref="A213:A219"/>
    <mergeCell ref="B213:B219"/>
    <mergeCell ref="C213:C219"/>
    <mergeCell ref="D213:D219"/>
    <mergeCell ref="E213:E219"/>
    <mergeCell ref="F213:F219"/>
    <mergeCell ref="F206:F212"/>
    <mergeCell ref="E206:E212"/>
    <mergeCell ref="D206:D212"/>
    <mergeCell ref="C206:C212"/>
    <mergeCell ref="B206:B212"/>
    <mergeCell ref="A178:A184"/>
    <mergeCell ref="F171:F177"/>
    <mergeCell ref="E171:E177"/>
    <mergeCell ref="D171:D177"/>
    <mergeCell ref="C171:C177"/>
    <mergeCell ref="B171:B177"/>
    <mergeCell ref="A171:A177"/>
    <mergeCell ref="E192:E198"/>
    <mergeCell ref="F192:F198"/>
    <mergeCell ref="D192:D198"/>
    <mergeCell ref="C192:C198"/>
    <mergeCell ref="B192:B198"/>
    <mergeCell ref="A192:A198"/>
    <mergeCell ref="F185:F191"/>
    <mergeCell ref="E185:E191"/>
    <mergeCell ref="D185:D191"/>
    <mergeCell ref="C185:C191"/>
    <mergeCell ref="B185:B191"/>
    <mergeCell ref="A185:A191"/>
    <mergeCell ref="F178:F184"/>
    <mergeCell ref="E178:E184"/>
    <mergeCell ref="D178:D184"/>
    <mergeCell ref="C178:C184"/>
    <mergeCell ref="B178:B184"/>
    <mergeCell ref="A143:A149"/>
    <mergeCell ref="F164:F170"/>
    <mergeCell ref="E164:E170"/>
    <mergeCell ref="D164:D170"/>
    <mergeCell ref="C164:C170"/>
    <mergeCell ref="B164:B170"/>
    <mergeCell ref="A164:A170"/>
    <mergeCell ref="F157:F163"/>
    <mergeCell ref="E157:E163"/>
    <mergeCell ref="D157:D163"/>
    <mergeCell ref="C157:C163"/>
    <mergeCell ref="B157:B163"/>
    <mergeCell ref="A157:A163"/>
    <mergeCell ref="E150:E156"/>
    <mergeCell ref="D150:D156"/>
    <mergeCell ref="C150:C156"/>
    <mergeCell ref="B150:B156"/>
    <mergeCell ref="A150:A156"/>
    <mergeCell ref="C108:C114"/>
    <mergeCell ref="B108:B114"/>
    <mergeCell ref="A108:A114"/>
    <mergeCell ref="F136:F142"/>
    <mergeCell ref="E136:E142"/>
    <mergeCell ref="D136:D142"/>
    <mergeCell ref="C136:C142"/>
    <mergeCell ref="B136:B142"/>
    <mergeCell ref="A136:A142"/>
    <mergeCell ref="F129:F135"/>
    <mergeCell ref="E129:E135"/>
    <mergeCell ref="D129:D135"/>
    <mergeCell ref="C129:C135"/>
    <mergeCell ref="B129:B135"/>
    <mergeCell ref="A129:A135"/>
    <mergeCell ref="A122:A128"/>
    <mergeCell ref="P108:P114"/>
    <mergeCell ref="B227:B233"/>
    <mergeCell ref="P199:P205"/>
    <mergeCell ref="P192:P198"/>
    <mergeCell ref="P185:P191"/>
    <mergeCell ref="P178:P184"/>
    <mergeCell ref="P171:P177"/>
    <mergeCell ref="P164:P170"/>
    <mergeCell ref="P157:P163"/>
    <mergeCell ref="P150:P156"/>
    <mergeCell ref="P143:P149"/>
    <mergeCell ref="F122:F128"/>
    <mergeCell ref="E122:E128"/>
    <mergeCell ref="D122:D128"/>
    <mergeCell ref="C122:C128"/>
    <mergeCell ref="B122:B128"/>
    <mergeCell ref="F150:F156"/>
    <mergeCell ref="P227:P233"/>
    <mergeCell ref="P220:P226"/>
    <mergeCell ref="P213:P219"/>
    <mergeCell ref="P206:P212"/>
    <mergeCell ref="F108:F114"/>
    <mergeCell ref="E108:E114"/>
    <mergeCell ref="D108:D114"/>
    <mergeCell ref="P115:P121"/>
    <mergeCell ref="B115:B121"/>
    <mergeCell ref="C115:C121"/>
    <mergeCell ref="F115:F121"/>
    <mergeCell ref="P136:P142"/>
    <mergeCell ref="P129:P135"/>
    <mergeCell ref="P122:P128"/>
    <mergeCell ref="P262:P268"/>
    <mergeCell ref="P255:P261"/>
    <mergeCell ref="P248:P254"/>
    <mergeCell ref="P241:P247"/>
    <mergeCell ref="P234:P240"/>
    <mergeCell ref="F143:F149"/>
    <mergeCell ref="E143:E149"/>
    <mergeCell ref="D143:D149"/>
    <mergeCell ref="C143:C149"/>
    <mergeCell ref="B143:B149"/>
    <mergeCell ref="E234:E240"/>
    <mergeCell ref="D234:D240"/>
    <mergeCell ref="C234:C240"/>
    <mergeCell ref="B234:B240"/>
  </mergeCells>
  <pageMargins left="0.59055118110236227" right="0.19685039370078741" top="0.74803149606299213" bottom="0.74803149606299213" header="0.31496062992125984" footer="0.31496062992125984"/>
  <pageSetup paperSize="9" scale="5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2021-03-12T05:48:17Z</dcterms:modified>
</cp:coreProperties>
</file>