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65" windowWidth="14805" windowHeight="6750"/>
  </bookViews>
  <sheets>
    <sheet name="таблица 4" sheetId="4" r:id="rId1"/>
    <sheet name="таблица 6" sheetId="5" r:id="rId2"/>
  </sheets>
  <definedNames>
    <definedName name="_xlnm.Print_Titles" localSheetId="0">'таблица 4'!$5:$6</definedName>
    <definedName name="_xlnm.Print_Area" localSheetId="0">'таблица 4'!$A$1:$S$40</definedName>
  </definedNames>
  <calcPr calcId="145621" iterate="1"/>
</workbook>
</file>

<file path=xl/calcChain.xml><?xml version="1.0" encoding="utf-8"?>
<calcChain xmlns="http://schemas.openxmlformats.org/spreadsheetml/2006/main">
  <c r="K19" i="4" l="1"/>
  <c r="J19" i="4" l="1"/>
  <c r="I19" i="4" l="1"/>
  <c r="I12" i="4" l="1"/>
  <c r="I22" i="4" l="1"/>
  <c r="J24" i="4" l="1"/>
  <c r="K24" i="4"/>
  <c r="K31" i="4" s="1"/>
  <c r="L24" i="4"/>
  <c r="L31" i="4" s="1"/>
  <c r="M24" i="4"/>
  <c r="M31" i="4" s="1"/>
  <c r="N24" i="4"/>
  <c r="N31" i="4" s="1"/>
  <c r="O24" i="4"/>
  <c r="P24" i="4"/>
  <c r="P31" i="4" s="1"/>
  <c r="J25" i="4"/>
  <c r="J32" i="4" s="1"/>
  <c r="K25" i="4"/>
  <c r="L25" i="4"/>
  <c r="M25" i="4"/>
  <c r="M32" i="4" s="1"/>
  <c r="N25" i="4"/>
  <c r="O25" i="4"/>
  <c r="P25" i="4"/>
  <c r="J26" i="4"/>
  <c r="K26" i="4"/>
  <c r="L26" i="4"/>
  <c r="M26" i="4"/>
  <c r="N26" i="4"/>
  <c r="O26" i="4"/>
  <c r="P26" i="4"/>
  <c r="J27" i="4"/>
  <c r="K27" i="4"/>
  <c r="L27" i="4"/>
  <c r="L34" i="4" s="1"/>
  <c r="M27" i="4"/>
  <c r="N27" i="4"/>
  <c r="O27" i="4"/>
  <c r="P27" i="4"/>
  <c r="J28" i="4"/>
  <c r="K28" i="4"/>
  <c r="L28" i="4"/>
  <c r="M28" i="4"/>
  <c r="N28" i="4"/>
  <c r="O28" i="4"/>
  <c r="P28" i="4"/>
  <c r="I24" i="4"/>
  <c r="I31" i="4" s="1"/>
  <c r="I25" i="4"/>
  <c r="I32" i="4" s="1"/>
  <c r="I26" i="4"/>
  <c r="I33" i="4" s="1"/>
  <c r="I27" i="4"/>
  <c r="I34" i="4" s="1"/>
  <c r="I28" i="4"/>
  <c r="I35" i="4" s="1"/>
  <c r="O29" i="4"/>
  <c r="O36" i="4" s="1"/>
  <c r="O30" i="4" s="1"/>
  <c r="N29" i="4"/>
  <c r="M29" i="4"/>
  <c r="L29" i="4"/>
  <c r="K29" i="4"/>
  <c r="J29" i="4"/>
  <c r="J36" i="4" s="1"/>
  <c r="J16" i="4"/>
  <c r="K16" i="4"/>
  <c r="L16" i="4"/>
  <c r="M16" i="4"/>
  <c r="N16" i="4"/>
  <c r="O16" i="4"/>
  <c r="H17" i="4"/>
  <c r="H18" i="4"/>
  <c r="H19" i="4"/>
  <c r="H20" i="4"/>
  <c r="H21" i="4"/>
  <c r="I16" i="4"/>
  <c r="P16" i="4"/>
  <c r="L9" i="4"/>
  <c r="M9" i="4"/>
  <c r="N9" i="4"/>
  <c r="O9" i="4"/>
  <c r="K9" i="4"/>
  <c r="J9" i="4"/>
  <c r="I15" i="4"/>
  <c r="I29" i="4" s="1"/>
  <c r="I36" i="4" s="1"/>
  <c r="H12" i="4"/>
  <c r="H10" i="4"/>
  <c r="H11" i="4"/>
  <c r="H13" i="4"/>
  <c r="H14" i="4"/>
  <c r="L36" i="4" l="1"/>
  <c r="I30" i="4"/>
  <c r="N32" i="4"/>
  <c r="M36" i="4"/>
  <c r="P35" i="4"/>
  <c r="L35" i="4"/>
  <c r="K34" i="4"/>
  <c r="N33" i="4"/>
  <c r="N36" i="4"/>
  <c r="K35" i="4"/>
  <c r="N34" i="4"/>
  <c r="J34" i="4"/>
  <c r="M33" i="4"/>
  <c r="P32" i="4"/>
  <c r="L32" i="4"/>
  <c r="K36" i="4"/>
  <c r="N35" i="4"/>
  <c r="J35" i="4"/>
  <c r="M34" i="4"/>
  <c r="P33" i="4"/>
  <c r="L33" i="4"/>
  <c r="K32" i="4"/>
  <c r="N30" i="4"/>
  <c r="J31" i="4"/>
  <c r="K33" i="4"/>
  <c r="M35" i="4"/>
  <c r="J33" i="4"/>
  <c r="P34" i="4"/>
  <c r="I9" i="4"/>
  <c r="H27" i="4"/>
  <c r="O23" i="4"/>
  <c r="L23" i="4"/>
  <c r="J23" i="4"/>
  <c r="H25" i="4"/>
  <c r="K23" i="4"/>
  <c r="H28" i="4"/>
  <c r="H24" i="4"/>
  <c r="N23" i="4"/>
  <c r="M23" i="4"/>
  <c r="I23" i="4"/>
  <c r="H26" i="4"/>
  <c r="H22" i="4"/>
  <c r="H16" i="4" s="1"/>
  <c r="H34" i="4" l="1"/>
  <c r="K30" i="4"/>
  <c r="M30" i="4"/>
  <c r="H32" i="4"/>
  <c r="H33" i="4"/>
  <c r="L30" i="4"/>
  <c r="H35" i="4"/>
  <c r="J30" i="4"/>
  <c r="H31" i="4"/>
  <c r="P29" i="4" l="1"/>
  <c r="P36" i="4" s="1"/>
  <c r="P9" i="4"/>
  <c r="H15" i="4"/>
  <c r="H36" i="4" l="1"/>
  <c r="H30" i="4" s="1"/>
  <c r="P30" i="4"/>
  <c r="P23" i="4"/>
  <c r="H29" i="4"/>
  <c r="H23" i="4" s="1"/>
  <c r="H9" i="4"/>
</calcChain>
</file>

<file path=xl/sharedStrings.xml><?xml version="1.0" encoding="utf-8"?>
<sst xmlns="http://schemas.openxmlformats.org/spreadsheetml/2006/main" count="108" uniqueCount="85">
  <si>
    <t>всего</t>
  </si>
  <si>
    <t>федеральный бюджет</t>
  </si>
  <si>
    <t>средства по Соглашениям по передаче полномочий</t>
  </si>
  <si>
    <t>местный бюджет</t>
  </si>
  <si>
    <t>средства поселений *</t>
  </si>
  <si>
    <t>бюджет автономного округа</t>
  </si>
  <si>
    <t>иные источники</t>
  </si>
  <si>
    <t>Срок реализации</t>
  </si>
  <si>
    <t xml:space="preserve">Источники финансирования </t>
  </si>
  <si>
    <t>Параметры финансового обеспечения, тыс. рублей</t>
  </si>
  <si>
    <t xml:space="preserve">всего </t>
  </si>
  <si>
    <t>Таблица 4</t>
  </si>
  <si>
    <t>№
п/п</t>
  </si>
  <si>
    <t>№ п/п</t>
  </si>
  <si>
    <t>Основные мероприятия</t>
  </si>
  <si>
    <t>Содержание (направления расходов)</t>
  </si>
  <si>
    <t>Примечания:</t>
  </si>
  <si>
    <t>* Заполняется при наличии.</t>
  </si>
  <si>
    <t>*** Указывается при наличии подпрограмм.</t>
  </si>
  <si>
    <r>
      <t>Наименование целевого показателя</t>
    </r>
    <r>
      <rPr>
        <vertAlign val="superscript"/>
        <sz val="12"/>
        <color theme="1"/>
        <rFont val="Times New Roman"/>
        <family val="1"/>
        <charset val="204"/>
      </rPr>
      <t>**</t>
    </r>
  </si>
  <si>
    <t>Характеристика основных мероприятий, их связь с целевыми показателями</t>
  </si>
  <si>
    <t>Наименование основного мероприятия</t>
  </si>
  <si>
    <t>** Характеристика, методика расчета, ссылка на форму федерального статистического наблюдения.</t>
  </si>
  <si>
    <t>Всего по проектам</t>
  </si>
  <si>
    <t>Таблица 6</t>
  </si>
  <si>
    <r>
      <t>Механизм реализации (</t>
    </r>
    <r>
      <rPr>
        <sz val="12"/>
        <rFont val="Times New Roman"/>
        <family val="1"/>
        <charset val="204"/>
      </rPr>
      <t>в том числе</t>
    </r>
    <r>
      <rPr>
        <sz val="12"/>
        <color theme="1"/>
        <rFont val="Times New Roman"/>
        <family val="1"/>
        <charset val="204"/>
      </rPr>
      <t xml:space="preserve"> реквизиты нормативного правового акта, наименование портфеля проектов (проекта))</t>
    </r>
    <r>
      <rPr>
        <vertAlign val="superscript"/>
        <sz val="12"/>
        <color theme="1"/>
        <rFont val="Times New Roman"/>
        <family val="1"/>
        <charset val="204"/>
      </rPr>
      <t>*</t>
    </r>
  </si>
  <si>
    <t>1.</t>
  </si>
  <si>
    <t xml:space="preserve">Основное мероприятие 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«Спасти  
и сохранить"           </t>
  </si>
  <si>
    <t>2.</t>
  </si>
  <si>
    <t xml:space="preserve">Основное мероприятие  Организация деятельности по обращению с отходами производства и потребления                              </t>
  </si>
  <si>
    <t>3.</t>
  </si>
  <si>
    <t xml:space="preserve">Основное мероприятие  Повышение экологически безопасного уровня обращения с отходами и качества жизни 
населения                              </t>
  </si>
  <si>
    <t>4.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</si>
  <si>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</si>
  <si>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4.1. Проведение субботников по очистке береговой линии от мусора.</t>
  </si>
  <si>
    <t>2019г.</t>
  </si>
  <si>
    <t>2020 г.</t>
  </si>
  <si>
    <t>2023г.</t>
  </si>
  <si>
    <t>2024г.</t>
  </si>
  <si>
    <t>2025г.</t>
  </si>
  <si>
    <t>2021г.</t>
  </si>
  <si>
    <t>2022г.</t>
  </si>
  <si>
    <t>2025-2030гг.</t>
  </si>
  <si>
    <r>
      <rPr>
        <sz val="12"/>
        <rFont val="Times New Roman"/>
        <family val="1"/>
        <charset val="204"/>
      </rPr>
      <t>Задачи: 1.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свалок;
2.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свалок;
3.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технологий;
4. Сохранение уникальных водных объектов, в том числе участие в реализации мероприятий по очистке от мусора берегов и прибрежной акватории Оби.</t>
    </r>
    <r>
      <rPr>
        <sz val="12"/>
        <color rgb="FFFF0000"/>
        <rFont val="Times New Roman"/>
        <family val="1"/>
        <charset val="204"/>
      </rPr>
      <t xml:space="preserve">
</t>
    </r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</si>
  <si>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</si>
  <si>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Мероприятие реализуется в соответствии с  Постановление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 - приложение 2, Концепцией обращения с отходами производства и потребления в Ханты-Мансийском автономном округе - Югре на период до 2020 года»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</si>
  <si>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Нефтеюганского района"</t>
  </si>
  <si>
    <t>2019-2030</t>
  </si>
  <si>
    <t>Департамент строительства и жилищно-коммунального комплекса</t>
  </si>
  <si>
    <t xml:space="preserve">5. </t>
  </si>
  <si>
    <t xml:space="preserve">
В случае поступления субсидий из окружного бюджета реализация основного мероприятия будет осуществляться в соответствии с приложением 1 к Государственной программе Ханты-Мансийского автономного округа – Югры «Жилищно-коммунальный комплекс и городская среда», утвержденной постановлением правительства Ханты-Мансийского автономного округа – Югры от 05.10.2018 № 347-п, Федеральный приоритетный проект "Экология" в соответствии с Указом Президента Российской Федерации от 07.08.2018 № 204 "О национальных целях и стратегических задачах развития Российской Федерации на период до 2024 года". </t>
  </si>
  <si>
    <t>Мероприятие реализуется в соответствии  с 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</t>
  </si>
  <si>
    <t>Мероприятие реализуется в соответствии с  Постановление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Законом Ханты – Мансийского автономного округа - Югры от 17 ноября 2016 года № 79-оз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в сфере обращения с твердыми коммунальными отходами».</t>
  </si>
  <si>
    <t xml:space="preserve">Показатель 1 - Доля населения, вовлеченного в эколого- просветительские и эколого-образовательные мероприятия, от общего количества населения района (%), рассчитывается по формуле:
В / Г x 100%, где:
В - численность населения, принявшего участие в эколого-просветительских 
и эколого-образовательных мероприятиях, проведенных на территории Нефтеюганского района за отчетный год;
Г - общая численность населения Нефтеюганского района.
Информация представлена отделом государственной статистики.
</t>
  </si>
  <si>
    <t xml:space="preserve">Показатель 4 - Доля обеспечения поселений Нефтеюганского района канализационно-очистными сооружениями  до 100%, расчитывается по формуле:
Д/Е x 100%,  где:
Д – количество приведенных к нормативному состоянию КОС;
Е – общее количество поселений района.
 </t>
  </si>
  <si>
    <t>Показатель 3 - Протяженность очищенной прибрежной полосы водных объектов   до 7 км., определяется из отчетных данных, полученных от поселений Нефтеюганского района;                                  Показатель 6 -  Количество населения, вовлеченного в мероприятия по очистке берегов водных объектов, (нарастающим итогом), тыс. человек, определяется из отчетных данных, полученных от поселений Нефтеюганского района</t>
  </si>
  <si>
    <t xml:space="preserve">Показатель 5 - Построены и реконструированы крупные объекты питьевого водоснабжения, нарастающим итогом, ед. определяется после регистрации права собственности объекта и передачи объекта в управление эксплуатирующей организации.  </t>
  </si>
  <si>
    <t>Показатель 2 - Доля ликвидированных несанкционированных свалок, в том числе выявленных на 01.01.2018  (%), расчитывается по формуле:
А/Б x 100%,  где:
А – количество ликвидированных объектов мест размещения несанкционированных свалок;
Б – общее количество мест размещения несанкционированных свалок, подлежащих ликвидации.
Показатель 7 - Отношение обустроенных мест (площадок) накопления твердых коммунальных отходов к запланированному количеству до 100%, расчитывается по формуле: А/Б x 100%,  где:
А – количество обустроенных мест (площадок) накопления твердых коммунальных отходов;
Б – общее количество запланированных мест (площадок) накопления твердых коммунальных отходов.</t>
  </si>
  <si>
    <t>Основное мероприятие Сохранение уникальных водных объектов</t>
  </si>
  <si>
    <t>Основное мероприятие: Чистая вода</t>
  </si>
  <si>
    <t>Основное мероприятие 4 Сохранение уникальных водных объектов</t>
  </si>
  <si>
    <t>Региональные проекты, направленные на реализацию национальных проектов Российской Федерации, в которых принимает участие Нефтеюганский район</t>
  </si>
  <si>
    <t>Наименование национального проекта</t>
  </si>
  <si>
    <t xml:space="preserve"> "Экология"</t>
  </si>
  <si>
    <t>Наименование регионального проекта</t>
  </si>
  <si>
    <t xml:space="preserve"> "Сохранение уникальных водных объектов"</t>
  </si>
  <si>
    <t>Региональные проекты, основанные на национальных проектах Российской Федерации, в которых принимает участие Нефтеюганский район</t>
  </si>
  <si>
    <t>Целевой показатель*,**</t>
  </si>
  <si>
    <t xml:space="preserve">Наименование основного мероприятия, направленного на достижение целевых показателей в муниципальной программе </t>
  </si>
  <si>
    <t>ответственное структурное подразделение</t>
  </si>
  <si>
    <t xml:space="preserve"> "Чистая вода"</t>
  </si>
  <si>
    <t>Протяженность очищенной прибрежной полосы водных объектов (км.)</t>
  </si>
  <si>
    <t xml:space="preserve"> Количество населения, вовлеченного в мероприятия по очистке берегов водных объектов, (нарастающим итогом), тыс. человек </t>
  </si>
  <si>
    <t>Итого по региональным проектам, основанным на национальных проектах Российской Федерации</t>
  </si>
  <si>
    <t>Примечание: 
*отражается согласно целевого показателя регионального проекта (при отсутствии установленного целевого показателя для МО Нефтеюганский район в графе заполняется "целевой показатель отсутствует").
**целевые показатели могут не совпадать с таблицей 1.</t>
  </si>
  <si>
    <t>целевой показатель отсутствует</t>
  </si>
  <si>
    <t xml:space="preserve">3.1. Утилизация ЖБО сп. Лемпино;                              3.2. Утилизация ЖБО сп.Усть-Юган;                        3.3. Реконструкция  КОС - 400 куб.м с увеличением до 800 куб.м (ПИР) в сп.Салым Нефтеюганского района;           3.4. Приобретение и монтаж установки заводской готовности модульного типа для очистки бытовых стоков, производительностью 200 м3/сут. В сп.Усть-Юган Нефтеюганского района";  3.5. «Реконструкция КНС с увеличением мощности сп. Сингапай Нефтеюганского района»;             3.6.Реконструкция  КОС производительностью 200 м3/сут. в сп.Куть-Ях.                              3.7. Приобретение и монтаж установки заводской готовности модульного типа для очистки бытовых стоков, производительностью 20 м3/сут. в сп.Лемпино
</t>
  </si>
  <si>
    <t>6.</t>
  </si>
  <si>
    <t>Основное мероприятие: Региональный проект "Чистая вода"</t>
  </si>
  <si>
    <t xml:space="preserve">5.1. Комплекс сооружений водоснабжения, водоочистки и сетей водоснабжения в сп. Сингапай Нефтеюганского района; 5.2. Строительство блочно-модульной водоочистной установки производительностью 250 м3/сут в с.п.Каркатеевы Нефтеюганского района (геологоразведка и обустройство скважин); 5.3. Сети водоснабжения сп. Каркатеевы Нефтеюганского района;   5.4. Модернизация объекта "Установка обезжелезивания" в сп. Салым; 5.5. Реконструкция ВОС с. Чеускино. </t>
  </si>
  <si>
    <t>6.1. Реконструкция ВОС Пойковский</t>
  </si>
  <si>
    <t xml:space="preserve">
Реализация основного мероприятия осуществляется в соответствии с приложением 1 к Государственной программе Ханты-Мансийского автономного округа – Югры «Жилищно-коммунальный комплекс и городская среда», утвержденной постановлением правительства Ханты-Мансийского автономного округа – Югры от 05.10.2018 № 347-п, Федеральный приоритетный проект "Экология" в соответствии с Указом Президента Российской Федерации от 07.08.2018 № 204 "О национальных целях и стратегических задачах развития Российской Федерации на период до 2024 года". </t>
  </si>
  <si>
    <t>2.1.  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2.2. Установление нормативов накопления ТКО на территории садоводческих товариществ и дачных кооперативов;     2.3. Рекультивация земель, подвергшихся загрязнению отходами производства и потребления, гп.Пойковский;                 2.4. ликвидация мест захламления.</t>
  </si>
  <si>
    <t xml:space="preserve">1.1. 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1.2.участие в международной экологической акции «Спасти и сохранить»;
1.3. организации деятельности школьных лесничеств;
1.4. проведение экологических форумов в образовательных учреждениях района;
1.5. поощрение общественных деятелей.
</t>
  </si>
  <si>
    <t>Основное мероприятие 5 Чистая вода, Основное мероприятие 6 Региональный проект Чистая 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</si>
</sst>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000\ _₽_-;\-* #,##0.00000\ _₽_-;_-* &quot;-&quot;??\ _₽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/>
    <xf numFmtId="43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4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3" fontId="5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3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BreakPreview" topLeftCell="A7" zoomScale="62" zoomScaleNormal="100" zoomScaleSheetLayoutView="62" workbookViewId="0">
      <selection activeCell="G20" sqref="G20"/>
    </sheetView>
  </sheetViews>
  <sheetFormatPr defaultRowHeight="15.75" x14ac:dyDescent="0.25"/>
  <cols>
    <col min="1" max="1" width="4.140625" style="8" bestFit="1" customWidth="1"/>
    <col min="2" max="2" width="19.42578125" style="8" customWidth="1"/>
    <col min="3" max="3" width="28.85546875" style="9" customWidth="1"/>
    <col min="4" max="4" width="21.28515625" style="8" customWidth="1"/>
    <col min="5" max="5" width="20.42578125" style="8" customWidth="1"/>
    <col min="6" max="6" width="13.140625" style="8" customWidth="1"/>
    <col min="7" max="7" width="18.42578125" style="8" customWidth="1"/>
    <col min="8" max="8" width="17.85546875" style="8" customWidth="1"/>
    <col min="9" max="9" width="16.7109375" style="8" customWidth="1"/>
    <col min="10" max="10" width="17.5703125" style="8" bestFit="1" customWidth="1"/>
    <col min="11" max="11" width="19.7109375" style="8" customWidth="1"/>
    <col min="12" max="12" width="20.140625" style="8" customWidth="1"/>
    <col min="13" max="13" width="13.7109375" style="8" bestFit="1" customWidth="1"/>
    <col min="14" max="14" width="14.85546875" style="8" bestFit="1" customWidth="1"/>
    <col min="15" max="15" width="0" style="8" hidden="1" customWidth="1"/>
    <col min="16" max="16" width="14.85546875" style="8" bestFit="1" customWidth="1"/>
    <col min="17" max="17" width="27.140625" style="1" customWidth="1"/>
    <col min="18" max="16384" width="9.140625" style="1"/>
  </cols>
  <sheetData>
    <row r="1" spans="1:17" ht="19.5" x14ac:dyDescent="0.25">
      <c r="M1" s="10" t="s">
        <v>11</v>
      </c>
    </row>
    <row r="2" spans="1:17" x14ac:dyDescent="0.25">
      <c r="M2" s="11"/>
    </row>
    <row r="3" spans="1:17" ht="19.5" x14ac:dyDescent="0.25">
      <c r="A3" s="55" t="s">
        <v>61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7" x14ac:dyDescent="0.25">
      <c r="A4" s="12"/>
    </row>
    <row r="5" spans="1:17" x14ac:dyDescent="0.25">
      <c r="A5" s="45" t="s">
        <v>12</v>
      </c>
      <c r="B5" s="45" t="s">
        <v>62</v>
      </c>
      <c r="C5" s="45" t="s">
        <v>64</v>
      </c>
      <c r="D5" s="45" t="s">
        <v>67</v>
      </c>
      <c r="E5" s="45" t="s">
        <v>68</v>
      </c>
      <c r="F5" s="45" t="s">
        <v>7</v>
      </c>
      <c r="G5" s="45" t="s">
        <v>8</v>
      </c>
      <c r="H5" s="45" t="s">
        <v>9</v>
      </c>
      <c r="I5" s="45"/>
      <c r="J5" s="45"/>
      <c r="K5" s="45"/>
      <c r="L5" s="45"/>
      <c r="M5" s="45"/>
      <c r="N5" s="17"/>
      <c r="O5" s="17"/>
      <c r="P5" s="17"/>
      <c r="Q5" s="30"/>
    </row>
    <row r="6" spans="1:17" ht="150" customHeight="1" x14ac:dyDescent="0.25">
      <c r="A6" s="45"/>
      <c r="B6" s="45"/>
      <c r="C6" s="45"/>
      <c r="D6" s="45"/>
      <c r="E6" s="45"/>
      <c r="F6" s="45"/>
      <c r="G6" s="45"/>
      <c r="H6" s="14" t="s">
        <v>0</v>
      </c>
      <c r="I6" s="14" t="s">
        <v>35</v>
      </c>
      <c r="J6" s="14" t="s">
        <v>36</v>
      </c>
      <c r="K6" s="14" t="s">
        <v>40</v>
      </c>
      <c r="L6" s="14" t="s">
        <v>41</v>
      </c>
      <c r="M6" s="14" t="s">
        <v>37</v>
      </c>
      <c r="N6" s="14" t="s">
        <v>38</v>
      </c>
      <c r="O6" s="14" t="s">
        <v>39</v>
      </c>
      <c r="P6" s="14" t="s">
        <v>42</v>
      </c>
      <c r="Q6" s="29" t="s">
        <v>69</v>
      </c>
    </row>
    <row r="7" spans="1:17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31">
        <v>14</v>
      </c>
      <c r="O7" s="31">
        <v>16</v>
      </c>
      <c r="P7" s="31">
        <v>15</v>
      </c>
      <c r="Q7" s="32">
        <v>16</v>
      </c>
    </row>
    <row r="8" spans="1:17" x14ac:dyDescent="0.25">
      <c r="A8" s="45" t="s">
        <v>66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17"/>
      <c r="O8" s="17"/>
      <c r="P8" s="17"/>
      <c r="Q8" s="30"/>
    </row>
    <row r="9" spans="1:17" ht="15.75" customHeight="1" x14ac:dyDescent="0.25">
      <c r="A9" s="45"/>
      <c r="B9" s="43" t="s">
        <v>63</v>
      </c>
      <c r="C9" s="57" t="s">
        <v>65</v>
      </c>
      <c r="D9" s="43" t="s">
        <v>71</v>
      </c>
      <c r="E9" s="45" t="s">
        <v>60</v>
      </c>
      <c r="F9" s="43" t="s">
        <v>47</v>
      </c>
      <c r="G9" s="16" t="s">
        <v>10</v>
      </c>
      <c r="H9" s="35">
        <f>H10+H11+H12+H13+H14+H15</f>
        <v>0</v>
      </c>
      <c r="I9" s="18">
        <f>I10+I11+I12+I13+I14+I15</f>
        <v>0</v>
      </c>
      <c r="J9" s="18">
        <f>J10+J11+J12+J13+J14+J15</f>
        <v>0</v>
      </c>
      <c r="K9" s="18">
        <f>K10+K11+K12+K13+K14+K15</f>
        <v>0</v>
      </c>
      <c r="L9" s="18">
        <f t="shared" ref="L9:P9" si="0">L10+L11+L12+L13+L14+L15</f>
        <v>0</v>
      </c>
      <c r="M9" s="18">
        <f t="shared" si="0"/>
        <v>0</v>
      </c>
      <c r="N9" s="18">
        <f t="shared" si="0"/>
        <v>0</v>
      </c>
      <c r="O9" s="18">
        <f t="shared" si="0"/>
        <v>0</v>
      </c>
      <c r="P9" s="18">
        <f t="shared" si="0"/>
        <v>0</v>
      </c>
      <c r="Q9" s="40" t="s">
        <v>46</v>
      </c>
    </row>
    <row r="10" spans="1:17" ht="31.5" x14ac:dyDescent="0.25">
      <c r="A10" s="45"/>
      <c r="B10" s="44"/>
      <c r="C10" s="57"/>
      <c r="D10" s="44"/>
      <c r="E10" s="45"/>
      <c r="F10" s="44"/>
      <c r="G10" s="15" t="s">
        <v>1</v>
      </c>
      <c r="H10" s="35">
        <f t="shared" ref="H10:H14" si="1">I10+J10+K10+L10+M10+N10+P10</f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9">
        <v>0</v>
      </c>
      <c r="O10" s="19"/>
      <c r="P10" s="19">
        <v>0</v>
      </c>
      <c r="Q10" s="41"/>
    </row>
    <row r="11" spans="1:17" ht="47.25" x14ac:dyDescent="0.25">
      <c r="A11" s="45"/>
      <c r="B11" s="44"/>
      <c r="C11" s="57"/>
      <c r="D11" s="44"/>
      <c r="E11" s="45"/>
      <c r="F11" s="44"/>
      <c r="G11" s="15" t="s">
        <v>5</v>
      </c>
      <c r="H11" s="35">
        <f t="shared" si="1"/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9">
        <v>0</v>
      </c>
      <c r="O11" s="19"/>
      <c r="P11" s="19">
        <v>0</v>
      </c>
      <c r="Q11" s="41"/>
    </row>
    <row r="12" spans="1:17" x14ac:dyDescent="0.25">
      <c r="A12" s="45"/>
      <c r="B12" s="44"/>
      <c r="C12" s="57"/>
      <c r="D12" s="44"/>
      <c r="E12" s="45"/>
      <c r="F12" s="44"/>
      <c r="G12" s="15" t="s">
        <v>3</v>
      </c>
      <c r="H12" s="35">
        <f t="shared" si="1"/>
        <v>0</v>
      </c>
      <c r="I12" s="33">
        <f>100-100</f>
        <v>0</v>
      </c>
      <c r="J12" s="18">
        <v>0</v>
      </c>
      <c r="K12" s="18">
        <v>0</v>
      </c>
      <c r="L12" s="18">
        <v>0</v>
      </c>
      <c r="M12" s="18">
        <v>0</v>
      </c>
      <c r="N12" s="19">
        <v>0</v>
      </c>
      <c r="O12" s="19"/>
      <c r="P12" s="19">
        <v>0</v>
      </c>
      <c r="Q12" s="41"/>
    </row>
    <row r="13" spans="1:17" ht="63" x14ac:dyDescent="0.25">
      <c r="A13" s="45"/>
      <c r="B13" s="44"/>
      <c r="C13" s="57"/>
      <c r="D13" s="45" t="s">
        <v>72</v>
      </c>
      <c r="E13" s="45"/>
      <c r="F13" s="44"/>
      <c r="G13" s="15" t="s">
        <v>2</v>
      </c>
      <c r="H13" s="35">
        <f t="shared" si="1"/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9">
        <v>0</v>
      </c>
      <c r="O13" s="19"/>
      <c r="P13" s="19">
        <v>0</v>
      </c>
      <c r="Q13" s="41"/>
    </row>
    <row r="14" spans="1:17" ht="31.5" x14ac:dyDescent="0.25">
      <c r="A14" s="45"/>
      <c r="B14" s="44"/>
      <c r="C14" s="57"/>
      <c r="D14" s="45"/>
      <c r="E14" s="45"/>
      <c r="F14" s="44"/>
      <c r="G14" s="15" t="s">
        <v>4</v>
      </c>
      <c r="H14" s="35">
        <f t="shared" si="1"/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9">
        <v>0</v>
      </c>
      <c r="O14" s="19"/>
      <c r="P14" s="19">
        <v>0</v>
      </c>
      <c r="Q14" s="41"/>
    </row>
    <row r="15" spans="1:17" ht="56.25" customHeight="1" x14ac:dyDescent="0.25">
      <c r="A15" s="45"/>
      <c r="B15" s="44"/>
      <c r="C15" s="57"/>
      <c r="D15" s="45"/>
      <c r="E15" s="45"/>
      <c r="F15" s="56"/>
      <c r="G15" s="15" t="s">
        <v>6</v>
      </c>
      <c r="H15" s="36">
        <f>I15+J15+K15+L15+M15+N15+P15</f>
        <v>0</v>
      </c>
      <c r="I15" s="18">
        <f>100-100</f>
        <v>0</v>
      </c>
      <c r="J15" s="18">
        <v>0</v>
      </c>
      <c r="K15" s="18">
        <v>0</v>
      </c>
      <c r="L15" s="18">
        <v>0</v>
      </c>
      <c r="M15" s="18">
        <v>0</v>
      </c>
      <c r="N15" s="20">
        <v>0</v>
      </c>
      <c r="O15" s="20"/>
      <c r="P15" s="20">
        <v>0</v>
      </c>
      <c r="Q15" s="42"/>
    </row>
    <row r="16" spans="1:17" x14ac:dyDescent="0.25">
      <c r="A16" s="45"/>
      <c r="B16" s="44"/>
      <c r="C16" s="43" t="s">
        <v>70</v>
      </c>
      <c r="D16" s="43" t="s">
        <v>75</v>
      </c>
      <c r="E16" s="43" t="s">
        <v>84</v>
      </c>
      <c r="F16" s="43" t="s">
        <v>47</v>
      </c>
      <c r="G16" s="16" t="s">
        <v>10</v>
      </c>
      <c r="H16" s="35">
        <f>H17+H18+H19+H20+H21+H22</f>
        <v>560259.49</v>
      </c>
      <c r="I16" s="18">
        <f>I17+I18+I19+I20+I21+I22</f>
        <v>5183.8</v>
      </c>
      <c r="J16" s="35">
        <f>J17+J18+J19+J20+J21+J22</f>
        <v>27537.844999999998</v>
      </c>
      <c r="K16" s="35">
        <f>K17+K18+K19+K20+K21+K22</f>
        <v>351704.745</v>
      </c>
      <c r="L16" s="35">
        <f t="shared" ref="L16" si="2">L17+L18+L19+L20+L21+L22</f>
        <v>175833.1</v>
      </c>
      <c r="M16" s="18">
        <f t="shared" ref="M16" si="3">M17+M18+M19+M20+M21+M22</f>
        <v>0</v>
      </c>
      <c r="N16" s="18">
        <f t="shared" ref="N16" si="4">N17+N18+N19+N20+N21+N22</f>
        <v>0</v>
      </c>
      <c r="O16" s="18">
        <f t="shared" ref="O16" si="5">O17+O18+O19+O20+O21+O22</f>
        <v>0</v>
      </c>
      <c r="P16" s="18">
        <f t="shared" ref="P16" si="6">P17+P18+P19+P20+P21+P22</f>
        <v>0</v>
      </c>
      <c r="Q16" s="40" t="s">
        <v>48</v>
      </c>
    </row>
    <row r="17" spans="1:17" ht="31.5" x14ac:dyDescent="0.25">
      <c r="A17" s="45"/>
      <c r="B17" s="44"/>
      <c r="C17" s="44"/>
      <c r="D17" s="44"/>
      <c r="E17" s="44"/>
      <c r="F17" s="44"/>
      <c r="G17" s="15" t="s">
        <v>1</v>
      </c>
      <c r="H17" s="35">
        <f t="shared" ref="H17:H21" si="7">I17+J17+K17+L17+M17+N17+P17</f>
        <v>59501</v>
      </c>
      <c r="I17" s="18">
        <v>0</v>
      </c>
      <c r="J17" s="35">
        <v>0</v>
      </c>
      <c r="K17" s="35">
        <v>0</v>
      </c>
      <c r="L17" s="35">
        <v>59501</v>
      </c>
      <c r="M17" s="18">
        <v>0</v>
      </c>
      <c r="N17" s="19">
        <v>0</v>
      </c>
      <c r="O17" s="19"/>
      <c r="P17" s="19">
        <v>0</v>
      </c>
      <c r="Q17" s="41"/>
    </row>
    <row r="18" spans="1:17" ht="47.25" x14ac:dyDescent="0.25">
      <c r="A18" s="45"/>
      <c r="B18" s="44"/>
      <c r="C18" s="44"/>
      <c r="D18" s="44"/>
      <c r="E18" s="44"/>
      <c r="F18" s="44"/>
      <c r="G18" s="15" t="s">
        <v>5</v>
      </c>
      <c r="H18" s="35">
        <f t="shared" si="7"/>
        <v>352399.2</v>
      </c>
      <c r="I18" s="18">
        <v>0</v>
      </c>
      <c r="J18" s="35">
        <v>0</v>
      </c>
      <c r="K18" s="35">
        <v>259333.5</v>
      </c>
      <c r="L18" s="35">
        <v>93065.7</v>
      </c>
      <c r="M18" s="18">
        <v>0</v>
      </c>
      <c r="N18" s="19">
        <v>0</v>
      </c>
      <c r="O18" s="19"/>
      <c r="P18" s="19">
        <v>0</v>
      </c>
      <c r="Q18" s="41"/>
    </row>
    <row r="19" spans="1:17" ht="36" customHeight="1" x14ac:dyDescent="0.25">
      <c r="A19" s="45"/>
      <c r="B19" s="44"/>
      <c r="C19" s="44"/>
      <c r="D19" s="44"/>
      <c r="E19" s="44"/>
      <c r="F19" s="44"/>
      <c r="G19" s="15" t="s">
        <v>3</v>
      </c>
      <c r="H19" s="35">
        <f t="shared" si="7"/>
        <v>148359.28999999998</v>
      </c>
      <c r="I19" s="33">
        <f>11502-6318.2</f>
        <v>5183.8</v>
      </c>
      <c r="J19" s="36">
        <f>30266.94333-2729.09833</f>
        <v>27537.844999999998</v>
      </c>
      <c r="K19" s="36">
        <f>64833.4+22407.70702+5130.13798</f>
        <v>92371.244999999995</v>
      </c>
      <c r="L19" s="35">
        <v>23266.400000000001</v>
      </c>
      <c r="M19" s="18">
        <v>0</v>
      </c>
      <c r="N19" s="19">
        <v>0</v>
      </c>
      <c r="O19" s="19"/>
      <c r="P19" s="19">
        <v>0</v>
      </c>
      <c r="Q19" s="41"/>
    </row>
    <row r="20" spans="1:17" ht="63" customHeight="1" x14ac:dyDescent="0.25">
      <c r="A20" s="45"/>
      <c r="B20" s="44"/>
      <c r="C20" s="44"/>
      <c r="D20" s="44"/>
      <c r="E20" s="44"/>
      <c r="F20" s="44"/>
      <c r="G20" s="15" t="s">
        <v>2</v>
      </c>
      <c r="H20" s="35">
        <f t="shared" si="7"/>
        <v>0</v>
      </c>
      <c r="I20" s="18">
        <v>0</v>
      </c>
      <c r="J20" s="35">
        <v>0</v>
      </c>
      <c r="K20" s="35">
        <v>0</v>
      </c>
      <c r="L20" s="35">
        <v>0</v>
      </c>
      <c r="M20" s="18">
        <v>0</v>
      </c>
      <c r="N20" s="19">
        <v>0</v>
      </c>
      <c r="O20" s="19"/>
      <c r="P20" s="19">
        <v>0</v>
      </c>
      <c r="Q20" s="41"/>
    </row>
    <row r="21" spans="1:17" ht="43.5" customHeight="1" x14ac:dyDescent="0.25">
      <c r="A21" s="45"/>
      <c r="B21" s="44"/>
      <c r="C21" s="44"/>
      <c r="D21" s="44"/>
      <c r="E21" s="44"/>
      <c r="F21" s="44"/>
      <c r="G21" s="15" t="s">
        <v>4</v>
      </c>
      <c r="H21" s="35">
        <f t="shared" si="7"/>
        <v>0</v>
      </c>
      <c r="I21" s="18">
        <v>0</v>
      </c>
      <c r="J21" s="35">
        <v>0</v>
      </c>
      <c r="K21" s="35">
        <v>0</v>
      </c>
      <c r="L21" s="35">
        <v>0</v>
      </c>
      <c r="M21" s="18">
        <v>0</v>
      </c>
      <c r="N21" s="19">
        <v>0</v>
      </c>
      <c r="O21" s="19"/>
      <c r="P21" s="19">
        <v>0</v>
      </c>
      <c r="Q21" s="41"/>
    </row>
    <row r="22" spans="1:17" ht="44.25" customHeight="1" x14ac:dyDescent="0.25">
      <c r="A22" s="45"/>
      <c r="B22" s="56"/>
      <c r="C22" s="56"/>
      <c r="D22" s="56"/>
      <c r="E22" s="56"/>
      <c r="F22" s="56"/>
      <c r="G22" s="15" t="s">
        <v>6</v>
      </c>
      <c r="H22" s="37">
        <f>I22+J22+K22+L22+M22+N22+P22</f>
        <v>0</v>
      </c>
      <c r="I22" s="28">
        <f>179102.81-19500-17200-12673.14-17960-111769.67</f>
        <v>0</v>
      </c>
      <c r="J22" s="39">
        <v>0</v>
      </c>
      <c r="K22" s="39"/>
      <c r="L22" s="37">
        <v>0</v>
      </c>
      <c r="M22" s="24">
        <v>0</v>
      </c>
      <c r="N22" s="25">
        <v>0</v>
      </c>
      <c r="O22" s="25"/>
      <c r="P22" s="25">
        <v>0</v>
      </c>
      <c r="Q22" s="42"/>
    </row>
    <row r="23" spans="1:17" ht="15.75" customHeight="1" x14ac:dyDescent="0.25">
      <c r="A23" s="45"/>
      <c r="B23" s="45" t="s">
        <v>73</v>
      </c>
      <c r="C23" s="45"/>
      <c r="D23" s="45"/>
      <c r="E23" s="45"/>
      <c r="F23" s="45"/>
      <c r="G23" s="16" t="s">
        <v>10</v>
      </c>
      <c r="H23" s="35">
        <f>H24+H25+H26+H27+H28+H29</f>
        <v>560259.49</v>
      </c>
      <c r="I23" s="18">
        <f>I24+I25+I26+I27+I28+I29</f>
        <v>5183.8</v>
      </c>
      <c r="J23" s="35">
        <f t="shared" ref="J23:P23" si="8">J24+J25+J26+J27+J28+J29</f>
        <v>27537.844999999998</v>
      </c>
      <c r="K23" s="35">
        <f t="shared" si="8"/>
        <v>351704.745</v>
      </c>
      <c r="L23" s="35">
        <f t="shared" si="8"/>
        <v>175833.1</v>
      </c>
      <c r="M23" s="18">
        <f t="shared" si="8"/>
        <v>0</v>
      </c>
      <c r="N23" s="18">
        <f t="shared" si="8"/>
        <v>0</v>
      </c>
      <c r="O23" s="18">
        <f t="shared" si="8"/>
        <v>0</v>
      </c>
      <c r="P23" s="18">
        <f t="shared" si="8"/>
        <v>0</v>
      </c>
      <c r="Q23" s="30"/>
    </row>
    <row r="24" spans="1:17" ht="31.5" x14ac:dyDescent="0.25">
      <c r="A24" s="45"/>
      <c r="B24" s="45"/>
      <c r="C24" s="45"/>
      <c r="D24" s="45"/>
      <c r="E24" s="45"/>
      <c r="F24" s="45"/>
      <c r="G24" s="15" t="s">
        <v>1</v>
      </c>
      <c r="H24" s="35">
        <f t="shared" ref="H24:H27" si="9">I24+J24+K24+L24+M24+N24+P24</f>
        <v>59501</v>
      </c>
      <c r="I24" s="18">
        <f t="shared" ref="I24:P28" si="10">I10+I17</f>
        <v>0</v>
      </c>
      <c r="J24" s="35">
        <f t="shared" si="10"/>
        <v>0</v>
      </c>
      <c r="K24" s="35">
        <f t="shared" si="10"/>
        <v>0</v>
      </c>
      <c r="L24" s="35">
        <f t="shared" si="10"/>
        <v>59501</v>
      </c>
      <c r="M24" s="18">
        <f t="shared" si="10"/>
        <v>0</v>
      </c>
      <c r="N24" s="18">
        <f t="shared" si="10"/>
        <v>0</v>
      </c>
      <c r="O24" s="18">
        <f t="shared" si="10"/>
        <v>0</v>
      </c>
      <c r="P24" s="18">
        <f t="shared" si="10"/>
        <v>0</v>
      </c>
      <c r="Q24" s="30"/>
    </row>
    <row r="25" spans="1:17" ht="47.25" x14ac:dyDescent="0.25">
      <c r="A25" s="45"/>
      <c r="B25" s="45"/>
      <c r="C25" s="45"/>
      <c r="D25" s="45"/>
      <c r="E25" s="45"/>
      <c r="F25" s="45"/>
      <c r="G25" s="15" t="s">
        <v>5</v>
      </c>
      <c r="H25" s="35">
        <f t="shared" si="9"/>
        <v>352399.2</v>
      </c>
      <c r="I25" s="18">
        <f t="shared" si="10"/>
        <v>0</v>
      </c>
      <c r="J25" s="35">
        <f t="shared" si="10"/>
        <v>0</v>
      </c>
      <c r="K25" s="35">
        <f t="shared" si="10"/>
        <v>259333.5</v>
      </c>
      <c r="L25" s="35">
        <f t="shared" si="10"/>
        <v>93065.7</v>
      </c>
      <c r="M25" s="18">
        <f t="shared" si="10"/>
        <v>0</v>
      </c>
      <c r="N25" s="18">
        <f t="shared" si="10"/>
        <v>0</v>
      </c>
      <c r="O25" s="18">
        <f t="shared" si="10"/>
        <v>0</v>
      </c>
      <c r="P25" s="18">
        <f t="shared" si="10"/>
        <v>0</v>
      </c>
      <c r="Q25" s="30"/>
    </row>
    <row r="26" spans="1:17" x14ac:dyDescent="0.25">
      <c r="A26" s="45"/>
      <c r="B26" s="45"/>
      <c r="C26" s="45"/>
      <c r="D26" s="45"/>
      <c r="E26" s="45"/>
      <c r="F26" s="45"/>
      <c r="G26" s="15" t="s">
        <v>3</v>
      </c>
      <c r="H26" s="35">
        <f t="shared" si="9"/>
        <v>148359.28999999998</v>
      </c>
      <c r="I26" s="18">
        <f t="shared" si="10"/>
        <v>5183.8</v>
      </c>
      <c r="J26" s="35">
        <f t="shared" si="10"/>
        <v>27537.844999999998</v>
      </c>
      <c r="K26" s="35">
        <f t="shared" si="10"/>
        <v>92371.244999999995</v>
      </c>
      <c r="L26" s="35">
        <f t="shared" si="10"/>
        <v>23266.400000000001</v>
      </c>
      <c r="M26" s="18">
        <f t="shared" si="10"/>
        <v>0</v>
      </c>
      <c r="N26" s="18">
        <f t="shared" si="10"/>
        <v>0</v>
      </c>
      <c r="O26" s="18">
        <f t="shared" si="10"/>
        <v>0</v>
      </c>
      <c r="P26" s="18">
        <f t="shared" si="10"/>
        <v>0</v>
      </c>
      <c r="Q26" s="30"/>
    </row>
    <row r="27" spans="1:17" ht="63" x14ac:dyDescent="0.25">
      <c r="A27" s="45"/>
      <c r="B27" s="45"/>
      <c r="C27" s="45"/>
      <c r="D27" s="45"/>
      <c r="E27" s="45"/>
      <c r="F27" s="45"/>
      <c r="G27" s="15" t="s">
        <v>2</v>
      </c>
      <c r="H27" s="35">
        <f t="shared" si="9"/>
        <v>0</v>
      </c>
      <c r="I27" s="18">
        <f t="shared" si="10"/>
        <v>0</v>
      </c>
      <c r="J27" s="35">
        <f t="shared" si="10"/>
        <v>0</v>
      </c>
      <c r="K27" s="35">
        <f t="shared" si="10"/>
        <v>0</v>
      </c>
      <c r="L27" s="35">
        <f t="shared" si="10"/>
        <v>0</v>
      </c>
      <c r="M27" s="18">
        <f t="shared" si="10"/>
        <v>0</v>
      </c>
      <c r="N27" s="18">
        <f t="shared" si="10"/>
        <v>0</v>
      </c>
      <c r="O27" s="18">
        <f t="shared" si="10"/>
        <v>0</v>
      </c>
      <c r="P27" s="18">
        <f t="shared" si="10"/>
        <v>0</v>
      </c>
      <c r="Q27" s="30"/>
    </row>
    <row r="28" spans="1:17" ht="31.5" x14ac:dyDescent="0.25">
      <c r="A28" s="45"/>
      <c r="B28" s="45"/>
      <c r="C28" s="45"/>
      <c r="D28" s="45"/>
      <c r="E28" s="45"/>
      <c r="F28" s="45"/>
      <c r="G28" s="15" t="s">
        <v>4</v>
      </c>
      <c r="H28" s="35">
        <f>I28+J28+K28+L28+M28+N28+P28</f>
        <v>0</v>
      </c>
      <c r="I28" s="18">
        <f t="shared" si="10"/>
        <v>0</v>
      </c>
      <c r="J28" s="35">
        <f t="shared" si="10"/>
        <v>0</v>
      </c>
      <c r="K28" s="35">
        <f t="shared" si="10"/>
        <v>0</v>
      </c>
      <c r="L28" s="35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30"/>
    </row>
    <row r="29" spans="1:17" x14ac:dyDescent="0.25">
      <c r="A29" s="45"/>
      <c r="B29" s="45"/>
      <c r="C29" s="45"/>
      <c r="D29" s="45"/>
      <c r="E29" s="45"/>
      <c r="F29" s="45"/>
      <c r="G29" s="15" t="s">
        <v>6</v>
      </c>
      <c r="H29" s="35">
        <f>I29+J29+K29+L29+M29+N29+P29</f>
        <v>0</v>
      </c>
      <c r="I29" s="18">
        <f t="shared" ref="I29:N29" si="11">I15+I22</f>
        <v>0</v>
      </c>
      <c r="J29" s="35">
        <f t="shared" si="11"/>
        <v>0</v>
      </c>
      <c r="K29" s="35">
        <f t="shared" si="11"/>
        <v>0</v>
      </c>
      <c r="L29" s="35">
        <f t="shared" si="11"/>
        <v>0</v>
      </c>
      <c r="M29" s="18">
        <f t="shared" si="11"/>
        <v>0</v>
      </c>
      <c r="N29" s="18">
        <f t="shared" si="11"/>
        <v>0</v>
      </c>
      <c r="O29" s="18">
        <f t="shared" ref="O29:P29" si="12">O15+O22</f>
        <v>0</v>
      </c>
      <c r="P29" s="18">
        <f t="shared" si="12"/>
        <v>0</v>
      </c>
      <c r="Q29" s="30"/>
    </row>
    <row r="30" spans="1:17" ht="15.75" customHeight="1" x14ac:dyDescent="0.25">
      <c r="A30" s="46" t="s">
        <v>23</v>
      </c>
      <c r="B30" s="47"/>
      <c r="C30" s="47"/>
      <c r="D30" s="47"/>
      <c r="E30" s="47"/>
      <c r="F30" s="48"/>
      <c r="G30" s="21" t="s">
        <v>10</v>
      </c>
      <c r="H30" s="38">
        <f>H31+H32+H33+H34+H35+H36</f>
        <v>560259.49</v>
      </c>
      <c r="I30" s="22">
        <f>I31+I32+I33+I34+I35+I36</f>
        <v>5183.8</v>
      </c>
      <c r="J30" s="38">
        <f>J31+J32+J33+J34+J35+J36</f>
        <v>27537.844999999998</v>
      </c>
      <c r="K30" s="38">
        <f>K31+K32+K33+K34+K35+K36</f>
        <v>351704.745</v>
      </c>
      <c r="L30" s="38">
        <f t="shared" ref="L30:P30" si="13">L31+L32+L33+L34+L35+L36</f>
        <v>175833.1</v>
      </c>
      <c r="M30" s="22">
        <f t="shared" si="13"/>
        <v>0</v>
      </c>
      <c r="N30" s="22">
        <f t="shared" si="13"/>
        <v>0</v>
      </c>
      <c r="O30" s="22">
        <f t="shared" si="13"/>
        <v>0</v>
      </c>
      <c r="P30" s="22">
        <f t="shared" si="13"/>
        <v>0</v>
      </c>
      <c r="Q30" s="30"/>
    </row>
    <row r="31" spans="1:17" ht="15.75" customHeight="1" x14ac:dyDescent="0.25">
      <c r="A31" s="49"/>
      <c r="B31" s="50"/>
      <c r="C31" s="50"/>
      <c r="D31" s="50"/>
      <c r="E31" s="50"/>
      <c r="F31" s="51"/>
      <c r="G31" s="23" t="s">
        <v>1</v>
      </c>
      <c r="H31" s="38">
        <f t="shared" ref="H31:H32" si="14">I31+J31+K31+L31+M31+N31+P31</f>
        <v>59501</v>
      </c>
      <c r="I31" s="18">
        <f t="shared" ref="I31:N34" si="15">I24</f>
        <v>0</v>
      </c>
      <c r="J31" s="35">
        <f t="shared" si="15"/>
        <v>0</v>
      </c>
      <c r="K31" s="35">
        <f t="shared" si="15"/>
        <v>0</v>
      </c>
      <c r="L31" s="35">
        <f t="shared" si="15"/>
        <v>59501</v>
      </c>
      <c r="M31" s="18">
        <f t="shared" si="15"/>
        <v>0</v>
      </c>
      <c r="N31" s="18">
        <f t="shared" si="15"/>
        <v>0</v>
      </c>
      <c r="O31" s="19"/>
      <c r="P31" s="18">
        <f t="shared" ref="P31" si="16">P24</f>
        <v>0</v>
      </c>
      <c r="Q31" s="30"/>
    </row>
    <row r="32" spans="1:17" ht="31.5" customHeight="1" x14ac:dyDescent="0.25">
      <c r="A32" s="49"/>
      <c r="B32" s="50"/>
      <c r="C32" s="50"/>
      <c r="D32" s="50"/>
      <c r="E32" s="50"/>
      <c r="F32" s="51"/>
      <c r="G32" s="23" t="s">
        <v>5</v>
      </c>
      <c r="H32" s="38">
        <f t="shared" si="14"/>
        <v>352399.2</v>
      </c>
      <c r="I32" s="18">
        <f t="shared" si="15"/>
        <v>0</v>
      </c>
      <c r="J32" s="35">
        <f t="shared" si="15"/>
        <v>0</v>
      </c>
      <c r="K32" s="35">
        <f t="shared" si="15"/>
        <v>259333.5</v>
      </c>
      <c r="L32" s="35">
        <f t="shared" si="15"/>
        <v>93065.7</v>
      </c>
      <c r="M32" s="18">
        <f t="shared" si="15"/>
        <v>0</v>
      </c>
      <c r="N32" s="18">
        <f t="shared" si="15"/>
        <v>0</v>
      </c>
      <c r="O32" s="19"/>
      <c r="P32" s="18">
        <f t="shared" ref="P32" si="17">P25</f>
        <v>0</v>
      </c>
      <c r="Q32" s="30"/>
    </row>
    <row r="33" spans="1:17" ht="15.75" customHeight="1" x14ac:dyDescent="0.25">
      <c r="A33" s="49"/>
      <c r="B33" s="50"/>
      <c r="C33" s="50"/>
      <c r="D33" s="50"/>
      <c r="E33" s="50"/>
      <c r="F33" s="51"/>
      <c r="G33" s="23" t="s">
        <v>3</v>
      </c>
      <c r="H33" s="38">
        <f>I33+J33+K33+L33+M33+N33+P33</f>
        <v>148359.28999999998</v>
      </c>
      <c r="I33" s="18">
        <f t="shared" si="15"/>
        <v>5183.8</v>
      </c>
      <c r="J33" s="35">
        <f t="shared" si="15"/>
        <v>27537.844999999998</v>
      </c>
      <c r="K33" s="35">
        <f t="shared" si="15"/>
        <v>92371.244999999995</v>
      </c>
      <c r="L33" s="35">
        <f t="shared" si="15"/>
        <v>23266.400000000001</v>
      </c>
      <c r="M33" s="18">
        <f t="shared" si="15"/>
        <v>0</v>
      </c>
      <c r="N33" s="18">
        <f t="shared" si="15"/>
        <v>0</v>
      </c>
      <c r="O33" s="19"/>
      <c r="P33" s="18">
        <f t="shared" ref="P33" si="18">P26</f>
        <v>0</v>
      </c>
      <c r="Q33" s="30"/>
    </row>
    <row r="34" spans="1:17" ht="47.25" customHeight="1" x14ac:dyDescent="0.25">
      <c r="A34" s="49"/>
      <c r="B34" s="50"/>
      <c r="C34" s="50"/>
      <c r="D34" s="50"/>
      <c r="E34" s="50"/>
      <c r="F34" s="51"/>
      <c r="G34" s="23" t="s">
        <v>2</v>
      </c>
      <c r="H34" s="35">
        <f>I34+J34+K34+L34+M34+N34+P34</f>
        <v>0</v>
      </c>
      <c r="I34" s="18">
        <f t="shared" si="15"/>
        <v>0</v>
      </c>
      <c r="J34" s="35">
        <f t="shared" si="15"/>
        <v>0</v>
      </c>
      <c r="K34" s="35">
        <f t="shared" si="15"/>
        <v>0</v>
      </c>
      <c r="L34" s="35">
        <f t="shared" si="15"/>
        <v>0</v>
      </c>
      <c r="M34" s="18">
        <f t="shared" si="15"/>
        <v>0</v>
      </c>
      <c r="N34" s="18">
        <f t="shared" si="15"/>
        <v>0</v>
      </c>
      <c r="O34" s="19"/>
      <c r="P34" s="18">
        <f t="shared" ref="P34" si="19">P27</f>
        <v>0</v>
      </c>
      <c r="Q34" s="30"/>
    </row>
    <row r="35" spans="1:17" ht="15.75" customHeight="1" x14ac:dyDescent="0.25">
      <c r="A35" s="49"/>
      <c r="B35" s="50"/>
      <c r="C35" s="50"/>
      <c r="D35" s="50"/>
      <c r="E35" s="50"/>
      <c r="F35" s="51"/>
      <c r="G35" s="23" t="s">
        <v>4</v>
      </c>
      <c r="H35" s="35">
        <f>I35+J35+K35+L35+M35+N35+P35</f>
        <v>0</v>
      </c>
      <c r="I35" s="18">
        <f>I28</f>
        <v>0</v>
      </c>
      <c r="J35" s="35">
        <f t="shared" ref="J35:N35" si="20">J28</f>
        <v>0</v>
      </c>
      <c r="K35" s="35">
        <f t="shared" si="20"/>
        <v>0</v>
      </c>
      <c r="L35" s="35">
        <f t="shared" si="20"/>
        <v>0</v>
      </c>
      <c r="M35" s="18">
        <f t="shared" si="20"/>
        <v>0</v>
      </c>
      <c r="N35" s="18">
        <f t="shared" si="20"/>
        <v>0</v>
      </c>
      <c r="O35" s="19"/>
      <c r="P35" s="18">
        <f t="shared" ref="P35" si="21">P28</f>
        <v>0</v>
      </c>
      <c r="Q35" s="30"/>
    </row>
    <row r="36" spans="1:17" ht="15.75" customHeight="1" x14ac:dyDescent="0.25">
      <c r="A36" s="52"/>
      <c r="B36" s="53"/>
      <c r="C36" s="53"/>
      <c r="D36" s="53"/>
      <c r="E36" s="53"/>
      <c r="F36" s="54"/>
      <c r="G36" s="23" t="s">
        <v>6</v>
      </c>
      <c r="H36" s="18">
        <f>I36+J36+K36+L36+M36+N36+P36</f>
        <v>0</v>
      </c>
      <c r="I36" s="18">
        <f>I29</f>
        <v>0</v>
      </c>
      <c r="J36" s="35">
        <f t="shared" ref="J36:P36" si="22">J29</f>
        <v>0</v>
      </c>
      <c r="K36" s="35">
        <f t="shared" si="22"/>
        <v>0</v>
      </c>
      <c r="L36" s="35">
        <f t="shared" si="22"/>
        <v>0</v>
      </c>
      <c r="M36" s="18">
        <f t="shared" si="22"/>
        <v>0</v>
      </c>
      <c r="N36" s="18">
        <f t="shared" si="22"/>
        <v>0</v>
      </c>
      <c r="O36" s="18">
        <f t="shared" si="22"/>
        <v>0</v>
      </c>
      <c r="P36" s="18">
        <f t="shared" si="22"/>
        <v>0</v>
      </c>
      <c r="Q36" s="30"/>
    </row>
    <row r="37" spans="1:17" x14ac:dyDescent="0.25">
      <c r="H37" s="13"/>
      <c r="I37" s="13"/>
      <c r="J37" s="13"/>
      <c r="K37" s="13"/>
      <c r="L37" s="13"/>
      <c r="M37" s="13"/>
      <c r="N37" s="13"/>
      <c r="O37" s="13"/>
      <c r="P37" s="13"/>
    </row>
    <row r="38" spans="1:17" ht="56.25" customHeight="1" x14ac:dyDescent="0.25">
      <c r="B38" s="58" t="s">
        <v>74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</row>
    <row r="39" spans="1:17" ht="15.75" customHeight="1" x14ac:dyDescent="0.25"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</row>
    <row r="40" spans="1:17" x14ac:dyDescent="0.25">
      <c r="B40" s="58"/>
      <c r="C40" s="58"/>
      <c r="D40" s="58"/>
      <c r="E40" s="58"/>
    </row>
  </sheetData>
  <mergeCells count="28">
    <mergeCell ref="B40:E40"/>
    <mergeCell ref="B39:M39"/>
    <mergeCell ref="B38:M38"/>
    <mergeCell ref="F16:F22"/>
    <mergeCell ref="E9:E15"/>
    <mergeCell ref="B9:B22"/>
    <mergeCell ref="C16:C22"/>
    <mergeCell ref="D16:D22"/>
    <mergeCell ref="E16:E22"/>
    <mergeCell ref="A8:M8"/>
    <mergeCell ref="A3:M3"/>
    <mergeCell ref="A5:A6"/>
    <mergeCell ref="D5:D6"/>
    <mergeCell ref="A9:A29"/>
    <mergeCell ref="F9:F15"/>
    <mergeCell ref="C9:C15"/>
    <mergeCell ref="G5:G6"/>
    <mergeCell ref="H5:M5"/>
    <mergeCell ref="B5:B6"/>
    <mergeCell ref="C5:C6"/>
    <mergeCell ref="E5:E6"/>
    <mergeCell ref="F5:F6"/>
    <mergeCell ref="B23:F29"/>
    <mergeCell ref="Q9:Q15"/>
    <mergeCell ref="Q16:Q22"/>
    <mergeCell ref="D9:D12"/>
    <mergeCell ref="D13:D15"/>
    <mergeCell ref="A30:F3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colBreaks count="1" manualBreakCount="1">
    <brk id="17" max="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topLeftCell="A13" zoomScale="70" zoomScaleNormal="100" zoomScaleSheetLayoutView="70" workbookViewId="0">
      <selection activeCell="D12" sqref="D12"/>
    </sheetView>
  </sheetViews>
  <sheetFormatPr defaultRowHeight="15.75" x14ac:dyDescent="0.25"/>
  <cols>
    <col min="1" max="1" width="9.140625" style="2"/>
    <col min="2" max="2" width="24.5703125" style="2" customWidth="1"/>
    <col min="3" max="3" width="29.42578125" style="2" customWidth="1"/>
    <col min="4" max="4" width="41.42578125" style="2" customWidth="1"/>
    <col min="5" max="5" width="33.7109375" style="2" customWidth="1"/>
    <col min="6" max="16384" width="9.140625" style="2"/>
  </cols>
  <sheetData>
    <row r="1" spans="1:5" ht="19.5" x14ac:dyDescent="0.25">
      <c r="E1" s="5" t="s">
        <v>24</v>
      </c>
    </row>
    <row r="2" spans="1:5" x14ac:dyDescent="0.25">
      <c r="A2" s="3"/>
    </row>
    <row r="3" spans="1:5" ht="19.5" customHeight="1" x14ac:dyDescent="0.25">
      <c r="A3" s="60" t="s">
        <v>20</v>
      </c>
      <c r="B3" s="60"/>
      <c r="C3" s="60"/>
      <c r="D3" s="60"/>
      <c r="E3" s="60"/>
    </row>
    <row r="4" spans="1:5" x14ac:dyDescent="0.25">
      <c r="A4" s="4"/>
    </row>
    <row r="5" spans="1:5" ht="15.75" customHeight="1" x14ac:dyDescent="0.25">
      <c r="A5" s="61" t="s">
        <v>13</v>
      </c>
      <c r="B5" s="61" t="s">
        <v>14</v>
      </c>
      <c r="C5" s="61"/>
      <c r="D5" s="61"/>
      <c r="E5" s="61" t="s">
        <v>19</v>
      </c>
    </row>
    <row r="6" spans="1:5" x14ac:dyDescent="0.25">
      <c r="A6" s="61"/>
      <c r="B6" s="61"/>
      <c r="C6" s="61"/>
      <c r="D6" s="61"/>
      <c r="E6" s="61"/>
    </row>
    <row r="7" spans="1:5" ht="67.5" customHeight="1" x14ac:dyDescent="0.25">
      <c r="A7" s="61"/>
      <c r="B7" s="6" t="s">
        <v>21</v>
      </c>
      <c r="C7" s="26" t="s">
        <v>15</v>
      </c>
      <c r="D7" s="26" t="s">
        <v>25</v>
      </c>
      <c r="E7" s="61"/>
    </row>
    <row r="8" spans="1:5" ht="24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5" ht="63.75" customHeight="1" x14ac:dyDescent="0.25">
      <c r="A9" s="61" t="s">
        <v>33</v>
      </c>
      <c r="B9" s="61"/>
      <c r="C9" s="61"/>
      <c r="D9" s="61"/>
      <c r="E9" s="61"/>
    </row>
    <row r="10" spans="1:5" ht="201" customHeight="1" x14ac:dyDescent="0.25">
      <c r="A10" s="62" t="s">
        <v>43</v>
      </c>
      <c r="B10" s="62"/>
      <c r="C10" s="62"/>
      <c r="D10" s="62"/>
      <c r="E10" s="62"/>
    </row>
    <row r="11" spans="1:5" ht="409.5" x14ac:dyDescent="0.25">
      <c r="A11" s="6" t="s">
        <v>26</v>
      </c>
      <c r="B11" s="7" t="s">
        <v>27</v>
      </c>
      <c r="C11" s="7" t="s">
        <v>83</v>
      </c>
      <c r="D11" s="7" t="s">
        <v>51</v>
      </c>
      <c r="E11" s="7" t="s">
        <v>53</v>
      </c>
    </row>
    <row r="12" spans="1:5" ht="409.5" x14ac:dyDescent="0.25">
      <c r="A12" s="6" t="s">
        <v>28</v>
      </c>
      <c r="B12" s="7" t="s">
        <v>29</v>
      </c>
      <c r="C12" s="7" t="s">
        <v>82</v>
      </c>
      <c r="D12" s="7" t="s">
        <v>52</v>
      </c>
      <c r="E12" s="16" t="s">
        <v>57</v>
      </c>
    </row>
    <row r="13" spans="1:5" ht="409.5" x14ac:dyDescent="0.25">
      <c r="A13" s="6" t="s">
        <v>30</v>
      </c>
      <c r="B13" s="7" t="s">
        <v>31</v>
      </c>
      <c r="C13" s="7" t="s">
        <v>76</v>
      </c>
      <c r="D13" s="7" t="s">
        <v>45</v>
      </c>
      <c r="E13" s="7" t="s">
        <v>54</v>
      </c>
    </row>
    <row r="14" spans="1:5" ht="252" x14ac:dyDescent="0.25">
      <c r="A14" s="6" t="s">
        <v>32</v>
      </c>
      <c r="B14" s="27" t="s">
        <v>58</v>
      </c>
      <c r="C14" s="7" t="s">
        <v>34</v>
      </c>
      <c r="D14" s="7" t="s">
        <v>44</v>
      </c>
      <c r="E14" s="27" t="s">
        <v>55</v>
      </c>
    </row>
    <row r="15" spans="1:5" ht="315" x14ac:dyDescent="0.25">
      <c r="A15" s="34" t="s">
        <v>49</v>
      </c>
      <c r="B15" s="27" t="s">
        <v>59</v>
      </c>
      <c r="C15" s="7" t="s">
        <v>79</v>
      </c>
      <c r="D15" s="7" t="s">
        <v>50</v>
      </c>
      <c r="E15" s="7" t="s">
        <v>56</v>
      </c>
    </row>
    <row r="16" spans="1:5" ht="283.5" x14ac:dyDescent="0.25">
      <c r="A16" s="34" t="s">
        <v>77</v>
      </c>
      <c r="B16" s="27" t="s">
        <v>78</v>
      </c>
      <c r="C16" s="7" t="s">
        <v>80</v>
      </c>
      <c r="D16" s="7" t="s">
        <v>81</v>
      </c>
      <c r="E16" s="7" t="s">
        <v>56</v>
      </c>
    </row>
    <row r="17" spans="1:5" ht="15.75" customHeight="1" x14ac:dyDescent="0.25">
      <c r="A17" s="59" t="s">
        <v>16</v>
      </c>
      <c r="B17" s="59"/>
      <c r="C17" s="59"/>
      <c r="D17" s="59"/>
      <c r="E17" s="59"/>
    </row>
    <row r="18" spans="1:5" ht="15.75" customHeight="1" x14ac:dyDescent="0.25">
      <c r="A18" s="59" t="s">
        <v>17</v>
      </c>
      <c r="B18" s="59"/>
      <c r="C18" s="59"/>
      <c r="D18" s="59"/>
      <c r="E18" s="59"/>
    </row>
    <row r="19" spans="1:5" ht="15.75" customHeight="1" x14ac:dyDescent="0.25">
      <c r="A19" s="59" t="s">
        <v>22</v>
      </c>
      <c r="B19" s="59"/>
      <c r="C19" s="59"/>
      <c r="D19" s="59"/>
      <c r="E19" s="59"/>
    </row>
    <row r="20" spans="1:5" ht="15.75" customHeight="1" x14ac:dyDescent="0.25">
      <c r="A20" s="59" t="s">
        <v>18</v>
      </c>
      <c r="B20" s="59"/>
      <c r="C20" s="59"/>
      <c r="D20" s="59"/>
      <c r="E20" s="59"/>
    </row>
  </sheetData>
  <mergeCells count="10">
    <mergeCell ref="A20:E20"/>
    <mergeCell ref="A3:E3"/>
    <mergeCell ref="A17:E17"/>
    <mergeCell ref="A18:E18"/>
    <mergeCell ref="A19:E19"/>
    <mergeCell ref="A5:A7"/>
    <mergeCell ref="B5:D6"/>
    <mergeCell ref="E5:E7"/>
    <mergeCell ref="A9:E9"/>
    <mergeCell ref="A10:E10"/>
  </mergeCells>
  <pageMargins left="0.9055118110236221" right="0.70866141732283472" top="0.74803149606299213" bottom="0" header="0.31496062992125984" footer="0"/>
  <pageSetup paperSize="9" scale="55" orientation="portrait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4</vt:lpstr>
      <vt:lpstr>таблица 6</vt:lpstr>
      <vt:lpstr>'таблица 4'!Заголовки_для_печати</vt:lpstr>
      <vt:lpstr>'таблица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2021-03-12T05:48:40Z</dcterms:modified>
</cp:coreProperties>
</file>