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0.1.6\общие папки\org.otdel\РЕГИСТРАЦИЯ\# ПРОЕКТЫ_ДЕЛО\ПП-2373\"/>
    </mc:Choice>
  </mc:AlternateContent>
  <xr:revisionPtr revIDLastSave="0" documentId="8_{E97FF992-4809-4FF1-9B02-9463C6B34175}" xr6:coauthVersionLast="47" xr6:coauthVersionMax="47" xr10:uidLastSave="{00000000-0000-0000-0000-000000000000}"/>
  <bookViews>
    <workbookView xWindow="-120" yWindow="-120" windowWidth="29040" windowHeight="15840" firstSheet="1" activeTab="6" xr2:uid="{00000000-000D-0000-FFFF-FFFF00000000}"/>
  </bookViews>
  <sheets>
    <sheet name="Раздел 2.1" sheetId="2" state="hidden" r:id="rId1"/>
    <sheet name="Раздел 2" sheetId="1" r:id="rId2"/>
    <sheet name="Раздел 3" sheetId="3" r:id="rId3"/>
    <sheet name="Раздел 4" sheetId="4" r:id="rId4"/>
    <sheet name="Раздел 5" sheetId="7" r:id="rId5"/>
    <sheet name="Раздел 6" sheetId="8" r:id="rId6"/>
    <sheet name="Раздел 7" sheetId="6" r:id="rId7"/>
  </sheets>
  <definedNames>
    <definedName name="_ftn1" localSheetId="0">'Раздел 2.1'!$A$9</definedName>
    <definedName name="_ftn2" localSheetId="2">'Раздел 3'!$A$14</definedName>
    <definedName name="_ftn3" localSheetId="3">'Раздел 4'!#REF!</definedName>
    <definedName name="_ftn4" localSheetId="3">'Раздел 4'!#REF!</definedName>
    <definedName name="_ftn5" localSheetId="3">'Раздел 4'!#REF!</definedName>
    <definedName name="_ftn6" localSheetId="3">'Раздел 4'!#REF!</definedName>
    <definedName name="_ftnref1" localSheetId="0">'Раздел 2.1'!$F$3</definedName>
    <definedName name="_ftnref2" localSheetId="2">'Раздел 3'!$E$3</definedName>
    <definedName name="_ftnref3" localSheetId="3">'Раздел 4'!$D$4</definedName>
    <definedName name="_ftnref4" localSheetId="3">'Раздел 4'!#REF!</definedName>
    <definedName name="_ftnref5" localSheetId="3">'Раздел 4'!#REF!</definedName>
    <definedName name="_ftnref6" localSheetId="3">'Раздел 4'!#REF!</definedName>
    <definedName name="_xlnm.Print_Area" localSheetId="1">'Раздел 2'!$A$1:$O$22</definedName>
    <definedName name="_xlnm.Print_Area" localSheetId="0">'Раздел 2.1'!$A$1:$J$25</definedName>
    <definedName name="_xlnm.Print_Area" localSheetId="2">'Раздел 3'!$A$1:$P$16</definedName>
    <definedName name="_xlnm.Print_Area" localSheetId="3">'Раздел 4'!$A$1:$D$41</definedName>
    <definedName name="_xlnm.Print_Area" localSheetId="6">'Раздел 7'!$A$1:$O$79</definedName>
  </definedNames>
  <calcPr calcId="191029" concurrentCalc="0" concurrentManual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 i="7" l="1"/>
  <c r="I17" i="7"/>
  <c r="I18" i="7"/>
  <c r="I19" i="7"/>
  <c r="I20" i="7"/>
  <c r="I21" i="7"/>
  <c r="I22" i="7"/>
  <c r="H16" i="7"/>
  <c r="H17" i="7"/>
  <c r="H18" i="7"/>
  <c r="H19" i="7"/>
  <c r="H20" i="7"/>
  <c r="H21" i="7"/>
  <c r="H22" i="7"/>
  <c r="G16" i="7"/>
  <c r="G17" i="7"/>
  <c r="G18" i="7"/>
  <c r="G19" i="7"/>
  <c r="G20" i="7"/>
  <c r="G21" i="7"/>
  <c r="G22" i="7"/>
  <c r="F16" i="7"/>
  <c r="F17" i="7"/>
  <c r="F18" i="7"/>
  <c r="F19" i="7"/>
  <c r="F20" i="7"/>
  <c r="F21" i="7"/>
  <c r="F22" i="7"/>
  <c r="E16" i="7"/>
  <c r="E17" i="7"/>
  <c r="E18" i="7"/>
  <c r="E19" i="7"/>
  <c r="E20" i="7"/>
  <c r="E21" i="7"/>
  <c r="E22" i="7"/>
  <c r="D16" i="7"/>
  <c r="D17" i="7"/>
  <c r="D18" i="7"/>
  <c r="D19" i="7"/>
  <c r="D20" i="7"/>
  <c r="D21" i="7"/>
  <c r="D22" i="7"/>
  <c r="C16" i="7"/>
  <c r="C17" i="7"/>
  <c r="C18" i="7"/>
  <c r="C19" i="7"/>
  <c r="C20" i="7"/>
  <c r="C21" i="7"/>
  <c r="C22" i="7"/>
  <c r="D15" i="7"/>
  <c r="E15" i="7"/>
  <c r="F15" i="7"/>
  <c r="G15" i="7"/>
  <c r="H15" i="7"/>
  <c r="I15" i="7"/>
  <c r="C15" i="7"/>
  <c r="I26" i="7"/>
  <c r="I23" i="7"/>
  <c r="H23" i="7"/>
  <c r="G23" i="7"/>
  <c r="F23" i="7"/>
  <c r="E23" i="7"/>
  <c r="D23" i="7"/>
  <c r="C23" i="7"/>
  <c r="D31" i="7"/>
  <c r="E31" i="7"/>
  <c r="F31" i="7"/>
  <c r="G31" i="7"/>
  <c r="H31" i="7"/>
  <c r="I31" i="7"/>
  <c r="C31" i="7"/>
  <c r="E68" i="7"/>
  <c r="D68" i="7"/>
  <c r="C68" i="7"/>
  <c r="E47" i="7"/>
  <c r="D47" i="7"/>
  <c r="C47" i="7"/>
  <c r="E70" i="7"/>
  <c r="D70" i="7"/>
  <c r="D40" i="7"/>
  <c r="D96" i="7"/>
  <c r="D124" i="7"/>
  <c r="D8" i="7"/>
  <c r="C40" i="7"/>
  <c r="C96" i="7"/>
  <c r="C124" i="7"/>
  <c r="C8" i="7"/>
  <c r="E69" i="7"/>
  <c r="D69" i="7"/>
  <c r="C69" i="7"/>
  <c r="M53" i="6"/>
  <c r="M54" i="6"/>
  <c r="M55" i="6"/>
  <c r="M56" i="6"/>
  <c r="M57" i="6"/>
  <c r="M58" i="6"/>
  <c r="M59" i="6"/>
  <c r="L53" i="6"/>
  <c r="L54" i="6"/>
  <c r="L55" i="6"/>
  <c r="L56" i="6"/>
  <c r="L57" i="6"/>
  <c r="L58" i="6"/>
  <c r="L59" i="6"/>
  <c r="K53" i="6"/>
  <c r="K54" i="6"/>
  <c r="K55" i="6"/>
  <c r="K56" i="6"/>
  <c r="K57" i="6"/>
  <c r="K58" i="6"/>
  <c r="K59" i="6"/>
  <c r="J59" i="6"/>
  <c r="J53" i="6"/>
  <c r="J54" i="6"/>
  <c r="J55" i="6"/>
  <c r="J56" i="6"/>
  <c r="J57" i="6"/>
  <c r="J58" i="6"/>
  <c r="I53" i="6"/>
  <c r="I54" i="6"/>
  <c r="I55" i="6"/>
  <c r="I56" i="6"/>
  <c r="I57" i="6"/>
  <c r="I58" i="6"/>
  <c r="I59" i="6"/>
  <c r="J52" i="6"/>
  <c r="K52" i="6"/>
  <c r="L52" i="6"/>
  <c r="M52" i="6"/>
  <c r="I52" i="6"/>
  <c r="D108" i="7"/>
  <c r="E108" i="7"/>
  <c r="F108" i="7"/>
  <c r="G108" i="7"/>
  <c r="H108" i="7"/>
  <c r="I115" i="7"/>
  <c r="I122" i="7"/>
  <c r="I108" i="7"/>
  <c r="D107" i="7"/>
  <c r="E107" i="7"/>
  <c r="F107" i="7"/>
  <c r="G107" i="7"/>
  <c r="H107" i="7"/>
  <c r="I114" i="7"/>
  <c r="I121" i="7"/>
  <c r="I107" i="7"/>
  <c r="D106" i="7"/>
  <c r="E106" i="7"/>
  <c r="F106" i="7"/>
  <c r="G106" i="7"/>
  <c r="H106" i="7"/>
  <c r="I113" i="7"/>
  <c r="I120" i="7"/>
  <c r="I106" i="7"/>
  <c r="D105" i="7"/>
  <c r="E105" i="7"/>
  <c r="F105" i="7"/>
  <c r="G105" i="7"/>
  <c r="H105" i="7"/>
  <c r="I112" i="7"/>
  <c r="I119" i="7"/>
  <c r="I105" i="7"/>
  <c r="D104" i="7"/>
  <c r="E104" i="7"/>
  <c r="F104" i="7"/>
  <c r="G104" i="7"/>
  <c r="H104" i="7"/>
  <c r="I111" i="7"/>
  <c r="I118" i="7"/>
  <c r="I104" i="7"/>
  <c r="D103" i="7"/>
  <c r="E103" i="7"/>
  <c r="F103" i="7"/>
  <c r="G103" i="7"/>
  <c r="H103" i="7"/>
  <c r="I110" i="7"/>
  <c r="I117" i="7"/>
  <c r="I103" i="7"/>
  <c r="C103" i="7"/>
  <c r="C104" i="7"/>
  <c r="C105" i="7"/>
  <c r="C106" i="7"/>
  <c r="C107" i="7"/>
  <c r="C108" i="7"/>
  <c r="D80" i="7"/>
  <c r="E80" i="7"/>
  <c r="F80" i="7"/>
  <c r="G80" i="7"/>
  <c r="H80" i="7"/>
  <c r="I87" i="7"/>
  <c r="I94" i="7"/>
  <c r="I80" i="7"/>
  <c r="D79" i="7"/>
  <c r="E79" i="7"/>
  <c r="F79" i="7"/>
  <c r="G79" i="7"/>
  <c r="H79" i="7"/>
  <c r="I86" i="7"/>
  <c r="I93" i="7"/>
  <c r="I79" i="7"/>
  <c r="D78" i="7"/>
  <c r="E78" i="7"/>
  <c r="F78" i="7"/>
  <c r="G78" i="7"/>
  <c r="H78" i="7"/>
  <c r="I85" i="7"/>
  <c r="I92" i="7"/>
  <c r="I78" i="7"/>
  <c r="C75" i="7"/>
  <c r="D77" i="7"/>
  <c r="E77" i="7"/>
  <c r="F77" i="7"/>
  <c r="G77" i="7"/>
  <c r="H77" i="7"/>
  <c r="I84" i="7"/>
  <c r="I91" i="7"/>
  <c r="I77" i="7"/>
  <c r="D83" i="7"/>
  <c r="D76" i="7"/>
  <c r="E83" i="7"/>
  <c r="E76" i="7"/>
  <c r="F76" i="7"/>
  <c r="G76" i="7"/>
  <c r="H76" i="7"/>
  <c r="C83" i="7"/>
  <c r="I83" i="7"/>
  <c r="I90" i="7"/>
  <c r="I76" i="7"/>
  <c r="D75" i="7"/>
  <c r="E75" i="7"/>
  <c r="F75" i="7"/>
  <c r="G75" i="7"/>
  <c r="H75" i="7"/>
  <c r="I82" i="7"/>
  <c r="I89" i="7"/>
  <c r="I75" i="7"/>
  <c r="C76" i="7"/>
  <c r="C77" i="7"/>
  <c r="C78" i="7"/>
  <c r="C79" i="7"/>
  <c r="C80" i="7"/>
  <c r="C81" i="7"/>
  <c r="C88" i="7"/>
  <c r="C74" i="7"/>
  <c r="I49" i="7"/>
  <c r="I56" i="7"/>
  <c r="H63" i="7"/>
  <c r="G63" i="7"/>
  <c r="F63" i="7"/>
  <c r="E63" i="7"/>
  <c r="D63" i="7"/>
  <c r="C63" i="7"/>
  <c r="I63" i="7"/>
  <c r="G70" i="7"/>
  <c r="F70" i="7"/>
  <c r="H70" i="7"/>
  <c r="C70" i="7"/>
  <c r="I70" i="7"/>
  <c r="I42" i="7"/>
  <c r="I47" i="7"/>
  <c r="I54" i="7"/>
  <c r="I61" i="7"/>
  <c r="I68" i="7"/>
  <c r="I40" i="7"/>
  <c r="I48" i="7"/>
  <c r="I55" i="7"/>
  <c r="I62" i="7"/>
  <c r="I69" i="7"/>
  <c r="I41" i="7"/>
  <c r="I50" i="7"/>
  <c r="I57" i="7"/>
  <c r="I64" i="7"/>
  <c r="I71" i="7"/>
  <c r="I43" i="7"/>
  <c r="I51" i="7"/>
  <c r="I58" i="7"/>
  <c r="I65" i="7"/>
  <c r="I72" i="7"/>
  <c r="I44" i="7"/>
  <c r="I52" i="7"/>
  <c r="I59" i="7"/>
  <c r="I66" i="7"/>
  <c r="I73" i="7"/>
  <c r="I45" i="7"/>
  <c r="I39" i="7"/>
  <c r="H81" i="7"/>
  <c r="H88" i="7"/>
  <c r="H74" i="7"/>
  <c r="I81" i="7"/>
  <c r="I88" i="7"/>
  <c r="I74" i="7"/>
  <c r="G81" i="7"/>
  <c r="F81" i="7"/>
  <c r="E81" i="7"/>
  <c r="D81" i="7"/>
  <c r="C42" i="7"/>
  <c r="C98" i="7"/>
  <c r="C133" i="7"/>
  <c r="C126" i="7"/>
  <c r="C10" i="7"/>
  <c r="I69" i="6"/>
  <c r="J69" i="6"/>
  <c r="K69" i="6"/>
  <c r="L69" i="6"/>
  <c r="M69" i="6"/>
  <c r="C41" i="7"/>
  <c r="C97" i="7"/>
  <c r="C125" i="7"/>
  <c r="C9" i="7"/>
  <c r="C43" i="7"/>
  <c r="C99" i="7"/>
  <c r="C127" i="7"/>
  <c r="C11" i="7"/>
  <c r="C44" i="7"/>
  <c r="C100" i="7"/>
  <c r="C128" i="7"/>
  <c r="C12" i="7"/>
  <c r="C45" i="7"/>
  <c r="C101" i="7"/>
  <c r="C129" i="7"/>
  <c r="C13" i="7"/>
  <c r="C7" i="7"/>
  <c r="D137" i="7"/>
  <c r="D133" i="7"/>
  <c r="D130" i="7"/>
  <c r="D123" i="7"/>
  <c r="E137" i="7"/>
  <c r="E133" i="7"/>
  <c r="E130" i="7"/>
  <c r="E123" i="7"/>
  <c r="F137" i="7"/>
  <c r="F130" i="7"/>
  <c r="F123" i="7"/>
  <c r="G137" i="7"/>
  <c r="G130" i="7"/>
  <c r="G123" i="7"/>
  <c r="H137" i="7"/>
  <c r="H130" i="7"/>
  <c r="H123" i="7"/>
  <c r="C137" i="7"/>
  <c r="C130" i="7"/>
  <c r="C123" i="7"/>
  <c r="I123" i="7"/>
  <c r="H124" i="7"/>
  <c r="G124" i="7"/>
  <c r="F124" i="7"/>
  <c r="E124" i="7"/>
  <c r="I124" i="7"/>
  <c r="H125" i="7"/>
  <c r="H126" i="7"/>
  <c r="H127" i="7"/>
  <c r="H128" i="7"/>
  <c r="G125" i="7"/>
  <c r="G126" i="7"/>
  <c r="G127" i="7"/>
  <c r="G128" i="7"/>
  <c r="G129" i="7"/>
  <c r="F125" i="7"/>
  <c r="F126" i="7"/>
  <c r="F127" i="7"/>
  <c r="F128" i="7"/>
  <c r="F129" i="7"/>
  <c r="E125" i="7"/>
  <c r="E126" i="7"/>
  <c r="E127" i="7"/>
  <c r="E128" i="7"/>
  <c r="E129" i="7"/>
  <c r="D125" i="7"/>
  <c r="D126" i="7"/>
  <c r="D127" i="7"/>
  <c r="D128" i="7"/>
  <c r="D129" i="7"/>
  <c r="I136" i="7"/>
  <c r="I135" i="7"/>
  <c r="I134" i="7"/>
  <c r="I133" i="7"/>
  <c r="I132" i="7"/>
  <c r="I131" i="7"/>
  <c r="D101" i="7"/>
  <c r="E101" i="7"/>
  <c r="F101" i="7"/>
  <c r="G101" i="7"/>
  <c r="H101" i="7"/>
  <c r="D100" i="7"/>
  <c r="E100" i="7"/>
  <c r="F100" i="7"/>
  <c r="G100" i="7"/>
  <c r="H100" i="7"/>
  <c r="D98" i="7"/>
  <c r="E98" i="7"/>
  <c r="F98" i="7"/>
  <c r="G98" i="7"/>
  <c r="H98" i="7"/>
  <c r="D97" i="7"/>
  <c r="E97" i="7"/>
  <c r="F97" i="7"/>
  <c r="G97" i="7"/>
  <c r="H97" i="7"/>
  <c r="E96" i="7"/>
  <c r="F96" i="7"/>
  <c r="G96" i="7"/>
  <c r="H96" i="7"/>
  <c r="D99" i="7"/>
  <c r="E99" i="7"/>
  <c r="F99" i="7"/>
  <c r="G99" i="7"/>
  <c r="H99" i="7"/>
  <c r="C109" i="7"/>
  <c r="D116" i="7"/>
  <c r="E116" i="7"/>
  <c r="F116" i="7"/>
  <c r="G116" i="7"/>
  <c r="H116" i="7"/>
  <c r="C116" i="7"/>
  <c r="D109" i="7"/>
  <c r="E109" i="7"/>
  <c r="E102" i="7"/>
  <c r="F109" i="7"/>
  <c r="F102" i="7"/>
  <c r="G109" i="7"/>
  <c r="G102" i="7"/>
  <c r="H109" i="7"/>
  <c r="H102" i="7"/>
  <c r="I98" i="7"/>
  <c r="D45" i="7"/>
  <c r="E45" i="7"/>
  <c r="F45" i="7"/>
  <c r="G45" i="7"/>
  <c r="H45" i="7"/>
  <c r="D44" i="7"/>
  <c r="E44" i="7"/>
  <c r="F44" i="7"/>
  <c r="G44" i="7"/>
  <c r="H44" i="7"/>
  <c r="D43" i="7"/>
  <c r="E43" i="7"/>
  <c r="F43" i="7"/>
  <c r="G43" i="7"/>
  <c r="H43" i="7"/>
  <c r="F41" i="7"/>
  <c r="G41" i="7"/>
  <c r="H41" i="7"/>
  <c r="E40" i="7"/>
  <c r="F40" i="7"/>
  <c r="G40" i="7"/>
  <c r="H40" i="7"/>
  <c r="I130" i="7"/>
  <c r="C102" i="7"/>
  <c r="D102" i="7"/>
  <c r="I109" i="7"/>
  <c r="H42" i="7"/>
  <c r="G42" i="7"/>
  <c r="F42" i="7"/>
  <c r="E42" i="7"/>
  <c r="D42" i="7"/>
  <c r="M60" i="6"/>
  <c r="L60" i="6"/>
  <c r="K60" i="6"/>
  <c r="J60" i="6"/>
  <c r="I60" i="6"/>
  <c r="I140" i="7"/>
  <c r="I139" i="7"/>
  <c r="H129" i="7"/>
  <c r="I143" i="7"/>
  <c r="I142" i="7"/>
  <c r="I141" i="7"/>
  <c r="I138" i="7"/>
  <c r="I127" i="7"/>
  <c r="I125" i="7"/>
  <c r="F12" i="7"/>
  <c r="I137" i="7"/>
  <c r="I126" i="7"/>
  <c r="I129" i="7"/>
  <c r="I128" i="7"/>
  <c r="F10" i="7"/>
  <c r="J18" i="6"/>
  <c r="J12" i="6"/>
  <c r="K18" i="6"/>
  <c r="K12" i="6"/>
  <c r="L18" i="6"/>
  <c r="L12" i="6"/>
  <c r="M18" i="6"/>
  <c r="M12" i="6"/>
  <c r="I18" i="6"/>
  <c r="I12" i="6"/>
  <c r="D41" i="7"/>
  <c r="E41" i="7"/>
  <c r="D88" i="7"/>
  <c r="E88" i="7"/>
  <c r="F88" i="7"/>
  <c r="G88" i="7"/>
  <c r="D74" i="7"/>
  <c r="G74" i="7"/>
  <c r="F74" i="7"/>
  <c r="E74" i="7"/>
  <c r="D13" i="7"/>
  <c r="E13" i="7"/>
  <c r="F13" i="7"/>
  <c r="G13" i="7"/>
  <c r="H13" i="7"/>
  <c r="D12" i="7"/>
  <c r="E12" i="7"/>
  <c r="G12" i="7"/>
  <c r="H12" i="7"/>
  <c r="D11" i="7"/>
  <c r="E11" i="7"/>
  <c r="F11" i="7"/>
  <c r="G11" i="7"/>
  <c r="H11" i="7"/>
  <c r="D10" i="7"/>
  <c r="E10" i="7"/>
  <c r="G10" i="7"/>
  <c r="H10" i="7"/>
  <c r="D9" i="7"/>
  <c r="E9" i="7"/>
  <c r="F9" i="7"/>
  <c r="G9" i="7"/>
  <c r="H9" i="7"/>
  <c r="E8" i="7"/>
  <c r="F8" i="7"/>
  <c r="G8" i="7"/>
  <c r="H8" i="7"/>
  <c r="I101" i="7"/>
  <c r="I100" i="7"/>
  <c r="I99" i="7"/>
  <c r="I97" i="7"/>
  <c r="H67" i="7"/>
  <c r="G67" i="7"/>
  <c r="F67" i="7"/>
  <c r="E67" i="7"/>
  <c r="D67" i="7"/>
  <c r="C67" i="7"/>
  <c r="C53" i="7"/>
  <c r="D60" i="7"/>
  <c r="E60" i="7"/>
  <c r="F60" i="7"/>
  <c r="G60" i="7"/>
  <c r="H60" i="7"/>
  <c r="C60" i="7"/>
  <c r="E53" i="7"/>
  <c r="D53" i="7"/>
  <c r="H46" i="7"/>
  <c r="G46" i="7"/>
  <c r="F46" i="7"/>
  <c r="E46" i="7"/>
  <c r="D46" i="7"/>
  <c r="C46" i="7"/>
  <c r="I116" i="7"/>
  <c r="I102" i="7"/>
  <c r="I96" i="7"/>
  <c r="I95" i="7"/>
  <c r="H7" i="7"/>
  <c r="D7" i="7"/>
  <c r="F7" i="7"/>
  <c r="G7" i="7"/>
  <c r="E7" i="7"/>
  <c r="D95" i="7"/>
  <c r="F39" i="7"/>
  <c r="E39" i="7"/>
  <c r="H39" i="7"/>
  <c r="D39" i="7"/>
  <c r="G39" i="7"/>
  <c r="H95" i="7"/>
  <c r="C39" i="7"/>
  <c r="F95" i="7"/>
  <c r="G95" i="7"/>
  <c r="E95" i="7"/>
  <c r="C95" i="7"/>
  <c r="I60" i="7"/>
  <c r="I67" i="7"/>
  <c r="I46" i="7"/>
  <c r="H53" i="7"/>
  <c r="G53" i="7"/>
  <c r="F53" i="7"/>
  <c r="I8" i="7"/>
  <c r="I13" i="7"/>
  <c r="I9" i="7"/>
  <c r="I10" i="7"/>
  <c r="I53" i="7"/>
  <c r="I12" i="7"/>
  <c r="I11" i="7"/>
  <c r="I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Липатова Юлия Александровна</author>
  </authors>
  <commentList>
    <comment ref="F60" authorId="0" shapeId="0" xr:uid="{5929A880-7FB2-47A6-BE41-8F85B901067F}">
      <text>
        <r>
          <rPr>
            <b/>
            <sz val="9"/>
            <color indexed="81"/>
            <rFont val="Tahoma"/>
            <family val="2"/>
            <charset val="204"/>
          </rPr>
          <t>Липатова Юлия Александровна:</t>
        </r>
        <r>
          <rPr>
            <sz val="9"/>
            <color indexed="81"/>
            <rFont val="Tahoma"/>
            <family val="2"/>
            <charset val="204"/>
          </rPr>
          <t xml:space="preserve">
5 знаков после запятой</t>
        </r>
      </text>
    </comment>
  </commentList>
</comments>
</file>

<file path=xl/sharedStrings.xml><?xml version="1.0" encoding="utf-8"?>
<sst xmlns="http://schemas.openxmlformats.org/spreadsheetml/2006/main" count="509" uniqueCount="215">
  <si>
    <t>2. Показатели муниципальной программы</t>
  </si>
  <si>
    <t>№ п/п</t>
  </si>
  <si>
    <t>Наименование показателя</t>
  </si>
  <si>
    <t>Единица измерения (по ОКЕИ)</t>
  </si>
  <si>
    <t>Базовое значение</t>
  </si>
  <si>
    <t>значение</t>
  </si>
  <si>
    <t>год</t>
  </si>
  <si>
    <t>Ответственный за достижение показателя</t>
  </si>
  <si>
    <t>1.</t>
  </si>
  <si>
    <t xml:space="preserve">Цели/показатели муниципальной программы </t>
  </si>
  <si>
    <t>янв.</t>
  </si>
  <si>
    <t>фев.</t>
  </si>
  <si>
    <t>март</t>
  </si>
  <si>
    <t>апр.</t>
  </si>
  <si>
    <t>май</t>
  </si>
  <si>
    <t>июнь</t>
  </si>
  <si>
    <t>июль</t>
  </si>
  <si>
    <t>авг.</t>
  </si>
  <si>
    <t>сен.</t>
  </si>
  <si>
    <t>окт.</t>
  </si>
  <si>
    <t>ноя.</t>
  </si>
  <si>
    <t>1.1.</t>
  </si>
  <si>
    <t>4. Структура муниципальной программы</t>
  </si>
  <si>
    <t>-</t>
  </si>
  <si>
    <t>Федеральный бюджет</t>
  </si>
  <si>
    <t>Бюджет автономного округа</t>
  </si>
  <si>
    <t>Местный бюджет</t>
  </si>
  <si>
    <t>Значение показателя по кварталам/месяцам</t>
  </si>
  <si>
    <t>Наименование муниципального образования</t>
  </si>
  <si>
    <t>Наименование объекта</t>
  </si>
  <si>
    <t>Мощность</t>
  </si>
  <si>
    <t>Срок строительства, проектирования (характер работ)</t>
  </si>
  <si>
    <t>Стоимость объекта в ценах соответствующих лет с учетом периода реализации проекта (планируемый объект инвестиций)</t>
  </si>
  <si>
    <t>Источники финансирования</t>
  </si>
  <si>
    <t>Инвестиции (тыс. рублей)</t>
  </si>
  <si>
    <t>Механизм реализации</t>
  </si>
  <si>
    <t>Заказчик по строительству (приобретению)</t>
  </si>
  <si>
    <t>Всего, в том числе</t>
  </si>
  <si>
    <t>всего</t>
  </si>
  <si>
    <t>Межбюджетные трансферты поселениям Нефтеюганского района</t>
  </si>
  <si>
    <t xml:space="preserve">Объем налоговых расходов Нефтеюганского района </t>
  </si>
  <si>
    <t>Средства поселений</t>
  </si>
  <si>
    <t>Иные источники</t>
  </si>
  <si>
    <t>Всего по разделу I</t>
  </si>
  <si>
    <t>Объем налоговых расходов Нефтеюганского района</t>
  </si>
  <si>
    <t>2.</t>
  </si>
  <si>
    <t>3.</t>
  </si>
  <si>
    <t>2.1. Прокси-показатели муниципальной программы в 2025 году</t>
  </si>
  <si>
    <t>1 квартал</t>
  </si>
  <si>
    <t>2 квартал</t>
  </si>
  <si>
    <t>3 квартал</t>
  </si>
  <si>
    <t xml:space="preserve">4 квартал </t>
  </si>
  <si>
    <t>1.2.</t>
  </si>
  <si>
    <t>1.3.</t>
  </si>
  <si>
    <t>1.3.1.</t>
  </si>
  <si>
    <t>Остаток стоимости на 01.01.2025</t>
  </si>
  <si>
    <t>4.</t>
  </si>
  <si>
    <t>5.</t>
  </si>
  <si>
    <t>1.2.1.</t>
  </si>
  <si>
    <t>5. Финансовое обеспечение муниципальной программы</t>
  </si>
  <si>
    <t>Наименование муниципальной программы, структурного элемента, источник финансового обеспечения</t>
  </si>
  <si>
    <t>Объем финансового обеспечения по годам реализации, тыс. рублей</t>
  </si>
  <si>
    <t>Всего</t>
  </si>
  <si>
    <t>Муниципальная программа (всего), в том числе:</t>
  </si>
  <si>
    <t>Межбюджетные трансферты поселениям Нефтеюганского района&lt;*&gt;</t>
  </si>
  <si>
    <t>Объем налоговых расходов Нефтеюганского района &lt;**&gt;</t>
  </si>
  <si>
    <t>Иные источники&lt;****&gt;</t>
  </si>
  <si>
    <t>Департамент образования  Нефтеюганского района</t>
  </si>
  <si>
    <t>Департамент культуры и спорта Нефтеюганского района</t>
  </si>
  <si>
    <t>Департамент образования Нефтеюганского района</t>
  </si>
  <si>
    <t>Департамент строительства и жилищно-коммунального комплекса Нефтеюганского района</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</si>
  <si>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</si>
  <si>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</si>
  <si>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t>Доступность дошкольного образования для детей в возрасте от 1,5 до 3 лет</t>
  </si>
  <si>
    <t>Доля детей в возрасте от 5 до 18 лет, охваченных дополнительным образованием</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</si>
  <si>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</si>
  <si>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«МП»</t>
  </si>
  <si>
    <t>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t>
  </si>
  <si>
    <t>6.</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</si>
  <si>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</si>
  <si>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1.4.</t>
  </si>
  <si>
    <t>1.5.</t>
  </si>
  <si>
    <t>1.6.</t>
  </si>
  <si>
    <t>Комплекс процессных мероприятий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t>
  </si>
  <si>
    <t>1.4.1.</t>
  </si>
  <si>
    <t>1.5.1.</t>
  </si>
  <si>
    <t>Комплекс процессных мероприятий «Обеспечение реализации общедоступного и бесплатного дошкольного, общего и дополнительного образования детей»</t>
  </si>
  <si>
    <t>Комплекс процессных мероприятий «Организация отдыха и оздоровления детей»</t>
  </si>
  <si>
    <t>Постановление Правительства ХМАО - Югры от 10.11.2023 № 550-п «О государственной программе Ханты-Мансийского автономного округа - Югры «Развитие образования»</t>
  </si>
  <si>
    <t>«ГП»</t>
  </si>
  <si>
    <t xml:space="preserve"> «ГП»</t>
  </si>
  <si>
    <t>На конец 2025 года</t>
  </si>
  <si>
    <t>1.1.1.</t>
  </si>
  <si>
    <t>2.1.</t>
  </si>
  <si>
    <t>2.1.1.</t>
  </si>
  <si>
    <t>Всего:</t>
  </si>
  <si>
    <t>6. Реестр документов, входящих в состав муниципальной программы</t>
  </si>
  <si>
    <t>N.</t>
  </si>
  <si>
    <t xml:space="preserve">N Структурный элемент «Наименование» </t>
  </si>
  <si>
    <t>Муниципальная программа «Образование 21 века»</t>
  </si>
  <si>
    <t xml:space="preserve">7. Перечень создаваемых объектов на 2025 год и на плановый </t>
  </si>
  <si>
    <t xml:space="preserve">период 2026-2030 годов, включая приобретение объектов </t>
  </si>
  <si>
    <t xml:space="preserve">недвижимого имущества, объектов, создаваемых в соответствии </t>
  </si>
  <si>
    <t xml:space="preserve">с соглашениями о государственно-частном партнёрстве, </t>
  </si>
  <si>
    <t xml:space="preserve">муниципально-частном партнёрстве и концессионными </t>
  </si>
  <si>
    <t>соглашениями</t>
  </si>
  <si>
    <t>I. Объекты, создаваемые в 2025 финансовом году и плановом периоде 2026 - 2030 годов, включая приобретение объектов недвижимого имущества, объектов, создаваемых в соответствии с соглашениями о государственно-частном партнёрстве, муниципально-частном партнёрстве и концессионными соглашениями</t>
  </si>
  <si>
    <t>[1] В разделе II включаются объекты, начало создания которых запланировано после пятилетнего планового периода. Общий годовой объем инвестиций не должен превышать объемы бюджетных ассигнований, направленных на финансовое обеспечение структурных элементов, предусматривающих создание (строительство, реконструкция, приобретение объектов капитального строительства муниципальной собственности муниципального образования, в разделе 5 «Финансовое обеспечение муниципальной программы».</t>
  </si>
  <si>
    <t>Нефтеюганский муниципальный район</t>
  </si>
  <si>
    <t xml:space="preserve">
Средняя общеобразовательная школа в пгт. Пойковский (Общеобразовательная организация с углубленным изучением)</t>
  </si>
  <si>
    <t>900 учащ.</t>
  </si>
  <si>
    <t>2029 - 2030 (ПИР, СМР)</t>
  </si>
  <si>
    <t>Реконструкция здания школы, расположенного по адресу: Нефтеюганский район, п. Каркатеевы, ул. Центральная, д. 42</t>
  </si>
  <si>
    <t>167 учащ.</t>
  </si>
  <si>
    <t>%</t>
  </si>
  <si>
    <t xml:space="preserve">Ответственный за реализацию: Департамент образования Нефтеюганского района
</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</si>
  <si>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t>
  </si>
  <si>
    <t>Развитие вариативности воспитательных систем и технологий, направленных на формирование индивидуальной траектории развития личности ребенка с учетом его потребностей, интересов и способностей.</t>
  </si>
  <si>
    <t xml:space="preserve">2 Направление (подпрограмма) «Ресурсное обеспечение в сфере образования» </t>
  </si>
  <si>
    <t xml:space="preserve">Распоряжение Правительства ХМАО - Югры от 15.03.2013 № 92-рп «Об оценке эффективности деятельности органов местного самоуправления городских округов и муниципальных районов Ханты-Мансийского автономного округа - Югры» </t>
  </si>
  <si>
    <t xml:space="preserve">Протокол заседания Комитета по управлению портфелями проектов «Образование», «Культура» от 15.05.2024 № 11 </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</si>
  <si>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</si>
  <si>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r>
      <rPr>
        <vertAlign val="superscript"/>
        <sz val="9"/>
        <rFont val="Times New Roman"/>
        <family val="1"/>
        <charset val="204"/>
      </rPr>
      <t xml:space="preserve">  2</t>
    </r>
    <r>
      <rPr>
        <sz val="9"/>
        <rFont val="Times New Roman"/>
        <family val="1"/>
        <charset val="204"/>
      </rPr>
      <t xml:space="preserve"> Приводятся показатели уровня муниципальной программы.
  </t>
    </r>
    <r>
      <rPr>
        <vertAlign val="superscript"/>
        <sz val="9"/>
        <rFont val="Times New Roman"/>
        <family val="1"/>
        <charset val="204"/>
      </rPr>
      <t xml:space="preserve">3 </t>
    </r>
    <r>
      <rPr>
        <sz val="9"/>
        <rFont val="Times New Roman"/>
        <family val="1"/>
        <charset val="204"/>
      </rPr>
      <t xml:space="preserve">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
  </t>
    </r>
    <r>
      <rPr>
        <vertAlign val="superscript"/>
        <sz val="9"/>
        <rFont val="Times New Roman"/>
        <family val="1"/>
        <charset val="204"/>
      </rPr>
      <t>4</t>
    </r>
    <r>
      <rPr>
        <sz val="9"/>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
  </t>
    </r>
    <r>
      <rPr>
        <vertAlign val="superscript"/>
        <sz val="9"/>
        <rFont val="Times New Roman"/>
        <family val="1"/>
        <charset val="204"/>
      </rPr>
      <t>5</t>
    </r>
    <r>
      <rPr>
        <sz val="9"/>
        <rFont val="Times New Roman"/>
        <family val="1"/>
        <charset val="204"/>
      </rPr>
      <t xml:space="preserve"> Заполняется с учетом выбранной периодичности наблюдения.
</t>
    </r>
    <r>
      <rPr>
        <vertAlign val="superscript"/>
        <sz val="9"/>
        <rFont val="Times New Roman"/>
        <family val="1"/>
        <charset val="204"/>
      </rPr>
      <t xml:space="preserve">  6</t>
    </r>
    <r>
      <rPr>
        <sz val="9"/>
        <rFont val="Times New Roman"/>
        <family val="1"/>
        <charset val="204"/>
      </rPr>
      <t xml:space="preserve"> 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r>
      <rPr>
        <vertAlign val="superscript"/>
        <sz val="9"/>
        <rFont val="Times New Roman"/>
        <family val="1"/>
        <charset val="204"/>
      </rPr>
      <t xml:space="preserve">  7</t>
    </r>
    <r>
      <rPr>
        <sz val="9"/>
        <rFont val="Times New Roman"/>
        <family val="1"/>
        <charset val="204"/>
      </rPr>
      <t xml:space="preserve"> 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
</t>
    </r>
    <r>
      <rPr>
        <vertAlign val="superscript"/>
        <sz val="9"/>
        <rFont val="Times New Roman"/>
        <family val="1"/>
        <charset val="204"/>
      </rPr>
      <t xml:space="preserve">  8 </t>
    </r>
    <r>
      <rPr>
        <sz val="9"/>
        <rFont val="Times New Roman"/>
        <family val="1"/>
        <charset val="204"/>
      </rPr>
      <t xml:space="preserve">Наименование целевых показателей национальных целей, вклад в достижение которых обеспечивает показатель муниципальной программы.
</t>
    </r>
    <r>
      <rPr>
        <vertAlign val="superscript"/>
        <sz val="9"/>
        <rFont val="Times New Roman"/>
        <family val="1"/>
        <charset val="204"/>
      </rPr>
      <t xml:space="preserve">  9</t>
    </r>
    <r>
      <rPr>
        <sz val="9"/>
        <rFont val="Times New Roman"/>
        <family val="1"/>
        <charset val="204"/>
      </rPr>
      <t xml:space="preserve"> Здесь и далее за «2025» принимается год начала реализации муниципальной программы с учетом Порядка или год начала реализации муниципальной программы (для новых программ).</t>
    </r>
  </si>
  <si>
    <r>
      <t xml:space="preserve">  </t>
    </r>
    <r>
      <rPr>
        <vertAlign val="superscript"/>
        <sz val="9"/>
        <rFont val="Times New Roman"/>
        <family val="1"/>
        <charset val="204"/>
      </rPr>
      <t xml:space="preserve">10 </t>
    </r>
    <r>
      <rPr>
        <sz val="9"/>
        <rFont val="Times New Roman"/>
        <family val="1"/>
        <charset val="204"/>
      </rPr>
      <t xml:space="preserve">Заполняется с учетом выбранной периодичности наблюдения.
  </t>
    </r>
    <r>
      <rPr>
        <vertAlign val="superscript"/>
        <sz val="9"/>
        <rFont val="Times New Roman"/>
        <family val="1"/>
        <charset val="204"/>
      </rPr>
      <t>11</t>
    </r>
    <r>
      <rPr>
        <sz val="9"/>
        <rFont val="Times New Roman"/>
        <family val="1"/>
        <charset val="204"/>
      </rPr>
      <t xml:space="preserve"> Заполняется при наличии соответствующих показателей в паспорте муниципальной программы с учетом выбранной периодичности наблюдения.
  </t>
    </r>
    <r>
      <rPr>
        <vertAlign val="superscript"/>
        <sz val="9"/>
        <rFont val="Times New Roman"/>
        <family val="1"/>
        <charset val="204"/>
      </rPr>
      <t>12</t>
    </r>
    <r>
      <rPr>
        <sz val="9"/>
        <rFont val="Times New Roman"/>
        <family val="1"/>
        <charset val="204"/>
      </rPr>
      <t xml:space="preserve"> Заполняется в соответствии с разделом 2.</t>
    </r>
  </si>
  <si>
    <r>
      <rPr>
        <vertAlign val="superscript"/>
        <sz val="9"/>
        <color theme="1"/>
        <rFont val="Times New Roman"/>
        <family val="1"/>
        <charset val="204"/>
      </rPr>
      <t>28</t>
    </r>
    <r>
      <rPr>
        <sz val="9"/>
        <color theme="1"/>
        <rFont val="Times New Roman"/>
        <family val="1"/>
        <charset val="204"/>
      </rPr>
      <t xml:space="preserve"> В разделе II включаются объекты, планируемые к созданию в период реализации муниципальной программы, не обеспеченные финансированием</t>
    </r>
  </si>
  <si>
    <t>Срок реализации: 2025 - 2030</t>
  </si>
  <si>
    <r>
      <t xml:space="preserve">  </t>
    </r>
    <r>
      <rPr>
        <vertAlign val="superscript"/>
        <sz val="9"/>
        <color theme="1"/>
        <rFont val="Times New Roman"/>
        <family val="1"/>
        <charset val="204"/>
      </rPr>
      <t>22</t>
    </r>
    <r>
      <rPr>
        <sz val="9"/>
        <color theme="1"/>
        <rFont val="Times New Roman"/>
        <family val="1"/>
        <charset val="204"/>
      </rPr>
      <t xml:space="preserve">Указывается тип документа, входящего в состав муниципальной программы, в соответствии с перечнем, определенным пунктом 8 порядка.
  </t>
    </r>
    <r>
      <rPr>
        <vertAlign val="superscript"/>
        <sz val="9"/>
        <color theme="1"/>
        <rFont val="Times New Roman"/>
        <family val="1"/>
        <charset val="204"/>
      </rPr>
      <t>23</t>
    </r>
    <r>
      <rPr>
        <sz val="9"/>
        <color theme="1"/>
        <rFont val="Times New Roman"/>
        <family val="1"/>
        <charset val="204"/>
      </rPr>
      <t xml:space="preserve">Указывается вид документа (например, постановление, распоряжение администрации Нефтеюганского района, и другие нормативно правовые акты органов местного самоуправления Нефтеюганского района).
  </t>
    </r>
    <r>
      <rPr>
        <vertAlign val="superscript"/>
        <sz val="9"/>
        <color theme="1"/>
        <rFont val="Times New Roman"/>
        <family val="1"/>
        <charset val="204"/>
      </rPr>
      <t>24</t>
    </r>
    <r>
      <rPr>
        <sz val="9"/>
        <color theme="1"/>
        <rFont val="Times New Roman"/>
        <family val="1"/>
        <charset val="204"/>
      </rPr>
      <t xml:space="preserve">Указывается наименование принятого (утвержденного) документа.
  </t>
    </r>
    <r>
      <rPr>
        <vertAlign val="superscript"/>
        <sz val="9"/>
        <color theme="1"/>
        <rFont val="Times New Roman"/>
        <family val="1"/>
        <charset val="204"/>
      </rPr>
      <t>25</t>
    </r>
    <r>
      <rPr>
        <sz val="9"/>
        <color theme="1"/>
        <rFont val="Times New Roman"/>
        <family val="1"/>
        <charset val="204"/>
      </rPr>
      <t xml:space="preserve">Указывается дата и номер принятого (утвержденного) документа.
  </t>
    </r>
    <r>
      <rPr>
        <vertAlign val="superscript"/>
        <sz val="9"/>
        <color theme="1"/>
        <rFont val="Times New Roman"/>
        <family val="1"/>
        <charset val="204"/>
      </rPr>
      <t>26</t>
    </r>
    <r>
      <rPr>
        <sz val="9"/>
        <color theme="1"/>
        <rFont val="Times New Roman"/>
        <family val="1"/>
        <charset val="204"/>
      </rPr>
      <t xml:space="preserve">Указывается наименование структурного подразделения администрации Нефтеюганского района (организации), ответственного за разработку документа.
  </t>
    </r>
    <r>
      <rPr>
        <vertAlign val="superscript"/>
        <sz val="9"/>
        <color theme="1"/>
        <rFont val="Times New Roman"/>
        <family val="1"/>
        <charset val="204"/>
      </rPr>
      <t>27</t>
    </r>
    <r>
      <rPr>
        <sz val="9"/>
        <color theme="1"/>
        <rFont val="Times New Roman"/>
        <family val="1"/>
        <charset val="204"/>
      </rPr>
      <t>Указывается гиперссылка на текст документа на официальном сайте в сети интернет или в иные информационные источники (в случае размещения).</t>
    </r>
  </si>
  <si>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</si>
  <si>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Организация обновленного содержания дошкольного, общего и дополнительного образования, новых методов обучения, обеспечивающих повышение качества дошкольного, общего и дополнительного образования.
</t>
  </si>
  <si>
    <t>1.4.2.</t>
  </si>
  <si>
    <t>Обеспечение обучающихся в муниципальных образовательных организациях горячим питанием.</t>
  </si>
  <si>
    <t>Создание условий для воспитания у обучающихся культуры здорового питания, поддержания здоровья школьников, их физического и умственного развития, способности к эффективному обучению.</t>
  </si>
  <si>
    <t>Доля детей в возрасте от 5 до 18 лет, охваченных дополнительным образованием.</t>
  </si>
  <si>
    <t>Комплекс процессных мероприятий «Финансовое обеспечение отдельных государственных полномочий»</t>
  </si>
  <si>
    <t>Комплекс процессных мероприятий «Обеспечение деятельности органов местного самоуправления Нефтеюганского района»</t>
  </si>
  <si>
    <t>Обеспечение деятельности и создание условий для предоставления муниципальных услуг (работ), оказываемых муниципальными образовательными организациями дошкольного, общего и дополнительного образования, предоставления субсидий на возмещение затрат частных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организациях.
Обеспечение информационной поддержки и проведения мероприятий по основам финансовой грамотности.
Организация и проведение государственной итоговой аттестации обучающихся, освоивших образовательные программы основного общего образования и среднего общего образования.</t>
  </si>
  <si>
    <t>Обеспечение возможности детям получать качественное образование в условиях, отвечающих современным требованиям независимо от места проживания ребенка и организации безопасного образовательного процесса.</t>
  </si>
  <si>
    <t>Обеспечение выполнения полномочий и функций департамента образования Нефтеюганского района.</t>
  </si>
  <si>
    <t>Обеспечение деятельности департамента образования Нефтеюганского района.</t>
  </si>
  <si>
    <t>Обеспечение выполнения отдельных государственных полномочий.</t>
  </si>
  <si>
    <t>Обеспечение выплаты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</si>
  <si>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 xml:space="preserve">Создание и работа системы выявления, поддержки и развития способностей и талантов детей и молодежи.
</t>
  </si>
  <si>
    <t>Обеспечение доступности качественного дополнительного образования для разных социальных групп, включая детей, находящихся в трудной жизненной ситуации, вне зависимости от территории их проживания и вариативности дополнительных общеобразовательных программ, исходя из запросов, интересов и жизненного самоопределения детей (для осознанного выбора будущей профессии, понимания возможности реализации собственных жизненных планов, отношения к профессиональной деятельности как возможности участия в решении личных, общественных, государственных, общенациональных проблем).
Стимулирование роста конкурентной среды в сфере дополнительного образования, включение реального сектора экономики в программы и проекты дополнительного образования детей.
Проведение мероприятий по формированию у подрастающего поколения уважительного отношения ко всем национальностям, этносам и религиям.</t>
  </si>
  <si>
    <t xml:space="preserve"> «МП»</t>
  </si>
  <si>
    <t>3.1.</t>
  </si>
  <si>
    <t>3.1.1.</t>
  </si>
  <si>
    <t>3.2.</t>
  </si>
  <si>
    <t>3.2.1.</t>
  </si>
  <si>
    <t xml:space="preserve">Обеспечение возможности профессионального развития и обучения на протяжении всей профессиональной деятельности для педагогических работников, внедрение системы моральных и материальных стимулов поддержки педагогических работников.
</t>
  </si>
  <si>
    <t>Комплекс процессных мероприятий «Развитие инфраструктуры системы образования»</t>
  </si>
  <si>
    <t>Создание и развитие современной инфраструктуры в сфере образования. 
Обеспечение соблюдения обязательных требований санитарно-эпидемиологической, пожарной, антитеррористической безопасности, комплексной безопасности и комфортных условий образовательного процесса.</t>
  </si>
  <si>
    <t>Организация курсов повышение квалификации педагогических и руководящих работников, предоставление социальных льгот, гарантии и компенсации работникам образовательных организаций, предоставление меры социальной поддержки в виде стипендии, студентам, заключившим договор о целевом обучении, проведение конкурсов профессионального мастерства и поощрение лучших педагогов общего, дошкольного и дополнительного образования, проведение совещаний, конференций и мероприятий по актуальным вопросам образования.</t>
  </si>
  <si>
    <t xml:space="preserve">Обеспечение отдыха и оздоровления детей, в том числе находящихся в трудной жизненной ситуации.
</t>
  </si>
  <si>
    <r>
      <t xml:space="preserve">  </t>
    </r>
    <r>
      <rPr>
        <vertAlign val="superscript"/>
        <sz val="9"/>
        <rFont val="Times New Roman"/>
        <family val="1"/>
        <charset val="204"/>
      </rPr>
      <t>13</t>
    </r>
    <r>
      <rPr>
        <sz val="9"/>
        <rFont val="Times New Roman"/>
        <family val="1"/>
        <charset val="204"/>
      </rPr>
      <t xml:space="preserve"> Приводятся ключевые (социально-значимые) задачи, планируемые к решению в рамках муниципальных и региональных проектов, комплексов процессных мероприятий.
  </t>
    </r>
    <r>
      <rPr>
        <vertAlign val="superscript"/>
        <sz val="9"/>
        <rFont val="Times New Roman"/>
        <family val="1"/>
        <charset val="204"/>
      </rPr>
      <t>14</t>
    </r>
    <r>
      <rPr>
        <sz val="9"/>
        <rFont val="Times New Roman"/>
        <family val="1"/>
        <charset val="204"/>
      </rPr>
      <t xml:space="preserve"> Приводится краткое описание социальных, экономических и иных эффектов реализации каждой задачи структурного элемента муниципальной программы. 
  </t>
    </r>
    <r>
      <rPr>
        <vertAlign val="superscript"/>
        <sz val="9"/>
        <rFont val="Times New Roman"/>
        <family val="1"/>
        <charset val="204"/>
      </rPr>
      <t>15</t>
    </r>
    <r>
      <rPr>
        <sz val="9"/>
        <rFont val="Times New Roman"/>
        <family val="1"/>
        <charset val="204"/>
      </rPr>
      <t xml:space="preserve"> Указываются наименования показателей уровня муниципальной программы, на достижение которых направлен структурный элемент.
  </t>
    </r>
    <r>
      <rPr>
        <vertAlign val="superscript"/>
        <sz val="9"/>
        <rFont val="Times New Roman"/>
        <family val="1"/>
        <charset val="204"/>
      </rPr>
      <t>16</t>
    </r>
    <r>
      <rPr>
        <sz val="9"/>
        <rFont val="Times New Roman"/>
        <family val="1"/>
        <charset val="204"/>
      </rPr>
      <t xml:space="preserve"> Приводится при необходимости.
  </t>
    </r>
    <r>
      <rPr>
        <vertAlign val="superscript"/>
        <sz val="9"/>
        <rFont val="Times New Roman"/>
        <family val="1"/>
        <charset val="204"/>
      </rPr>
      <t>17</t>
    </r>
    <r>
      <rPr>
        <sz val="9"/>
        <rFont val="Times New Roman"/>
        <family val="1"/>
        <charset val="204"/>
      </rPr>
      <t xml:space="preserve"> Указывается куратор регионального проекта в соответствии с Перечнем должностных лиц, ответственных за реализацию региональных проектов, входящих в состав национальных проектов Российской Федерации, утвержденным распоряжением администрации Нефтеюганского района.
</t>
    </r>
    <r>
      <rPr>
        <vertAlign val="superscript"/>
        <sz val="9"/>
        <rFont val="Times New Roman"/>
        <family val="1"/>
        <charset val="204"/>
      </rPr>
      <t xml:space="preserve">   18</t>
    </r>
    <r>
      <rPr>
        <sz val="9"/>
        <rFont val="Times New Roman"/>
        <family val="1"/>
        <charset val="204"/>
      </rPr>
      <t xml:space="preserve"> Приводится в случае наличия структурных элементов, не входящих в направления (подпрограммы) муниципальной программы.</t>
    </r>
  </si>
  <si>
    <t>Обеспечение:
летнего и каникулярного отдыха и оздоровления, образования, воспитания, развития не менее 98% детей, подростков и молодежи Нефтеюганского района;
вариативности программ развивающего отдыха и многообразия форм отдыха и оздоровления (загородные лагеря, лагеря с дневным пребыванием, этнолагеря, палаточные лагеря, лагеря труда и отдыха, малозатратные формы: дворовые площадки, мероприятия, организуемые в дни летних каникул на разных площадках, тренинги, мастер-классы и др.).</t>
  </si>
  <si>
    <r>
      <t>Наименование показателя</t>
    </r>
    <r>
      <rPr>
        <vertAlign val="superscript"/>
        <sz val="13"/>
        <rFont val="Times New Roman"/>
        <family val="1"/>
        <charset val="204"/>
      </rPr>
      <t>2</t>
    </r>
  </si>
  <si>
    <r>
      <t>Уровень показателя</t>
    </r>
    <r>
      <rPr>
        <vertAlign val="superscript"/>
        <sz val="13"/>
        <rFont val="Times New Roman"/>
        <family val="1"/>
        <charset val="204"/>
      </rPr>
      <t>3</t>
    </r>
  </si>
  <si>
    <r>
      <t>Базовое значение</t>
    </r>
    <r>
      <rPr>
        <vertAlign val="superscript"/>
        <sz val="13"/>
        <rFont val="Times New Roman"/>
        <family val="1"/>
        <charset val="204"/>
      </rPr>
      <t>4</t>
    </r>
  </si>
  <si>
    <r>
      <t>Значение показателя по годам</t>
    </r>
    <r>
      <rPr>
        <vertAlign val="superscript"/>
        <sz val="13"/>
        <rFont val="Times New Roman"/>
        <family val="1"/>
        <charset val="204"/>
      </rPr>
      <t>5</t>
    </r>
  </si>
  <si>
    <r>
      <t>Документ</t>
    </r>
    <r>
      <rPr>
        <vertAlign val="superscript"/>
        <sz val="13"/>
        <rFont val="Times New Roman"/>
        <family val="1"/>
        <charset val="204"/>
      </rPr>
      <t>6</t>
    </r>
  </si>
  <si>
    <r>
      <t>Ответственный за достижение показателя</t>
    </r>
    <r>
      <rPr>
        <vertAlign val="superscript"/>
        <sz val="13"/>
        <rFont val="Times New Roman"/>
        <family val="1"/>
        <charset val="204"/>
      </rPr>
      <t>7</t>
    </r>
  </si>
  <si>
    <r>
      <t>Связь с показателями национальных целей</t>
    </r>
    <r>
      <rPr>
        <vertAlign val="superscript"/>
        <sz val="13"/>
        <rFont val="Times New Roman"/>
        <family val="1"/>
        <charset val="204"/>
      </rPr>
      <t>8</t>
    </r>
  </si>
  <si>
    <r>
      <t>2025</t>
    </r>
    <r>
      <rPr>
        <vertAlign val="superscript"/>
        <sz val="13"/>
        <rFont val="Times New Roman"/>
        <family val="1"/>
        <charset val="204"/>
      </rPr>
      <t xml:space="preserve"> 9</t>
    </r>
  </si>
  <si>
    <r>
      <t xml:space="preserve">3. Помесячный план достижения показателей муниципальной программы в 2025 году </t>
    </r>
    <r>
      <rPr>
        <vertAlign val="superscript"/>
        <sz val="13"/>
        <rFont val="Times New Roman"/>
        <family val="1"/>
        <charset val="204"/>
      </rPr>
      <t>11</t>
    </r>
  </si>
  <si>
    <r>
      <t xml:space="preserve">Уровень показателя </t>
    </r>
    <r>
      <rPr>
        <vertAlign val="superscript"/>
        <sz val="13"/>
        <rFont val="Times New Roman"/>
        <family val="1"/>
        <charset val="204"/>
      </rPr>
      <t>12</t>
    </r>
  </si>
  <si>
    <r>
      <t xml:space="preserve">Плановые значения по кварталам/месяцам </t>
    </r>
    <r>
      <rPr>
        <vertAlign val="superscript"/>
        <sz val="13"/>
        <rFont val="Times New Roman"/>
        <family val="1"/>
        <charset val="204"/>
      </rPr>
      <t>10</t>
    </r>
  </si>
  <si>
    <t>Доля детей в возрасте от 5 до 18 лет, охваченных дополнительным образованием.
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</si>
  <si>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Доступность дошкольного образования для детей в возрасте от 1,5 до 3 лет.
Доля детей в возрасте от 5 до 18 лет, охваченных дополнительным образованием.
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
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t>
  </si>
  <si>
    <r>
      <t xml:space="preserve">Задачи структурного элемента </t>
    </r>
    <r>
      <rPr>
        <vertAlign val="superscript"/>
        <sz val="13"/>
        <rFont val="Times New Roman"/>
        <family val="1"/>
        <charset val="204"/>
      </rPr>
      <t>13</t>
    </r>
  </si>
  <si>
    <r>
      <t xml:space="preserve">Краткое описание ожидаемых эффектов от реализации задачи структурного элемента </t>
    </r>
    <r>
      <rPr>
        <vertAlign val="superscript"/>
        <sz val="13"/>
        <rFont val="Times New Roman"/>
        <family val="1"/>
        <charset val="204"/>
      </rPr>
      <t>14</t>
    </r>
  </si>
  <si>
    <r>
      <t xml:space="preserve">Связь с показателями </t>
    </r>
    <r>
      <rPr>
        <vertAlign val="superscript"/>
        <sz val="13"/>
        <rFont val="Times New Roman"/>
        <family val="1"/>
        <charset val="204"/>
      </rPr>
      <t>15</t>
    </r>
  </si>
  <si>
    <r>
      <t xml:space="preserve">1 Направление (подпрограмма) «Дошкольное, общее и дополнительное образование детей» </t>
    </r>
    <r>
      <rPr>
        <vertAlign val="superscript"/>
        <sz val="13"/>
        <rFont val="Times New Roman"/>
        <family val="1"/>
        <charset val="204"/>
      </rPr>
      <t>16</t>
    </r>
  </si>
  <si>
    <r>
      <t xml:space="preserve">Региональный проект «Педагоги и наставники»
 (Михалев Владлен Геннадьевич) </t>
    </r>
    <r>
      <rPr>
        <vertAlign val="superscript"/>
        <sz val="13"/>
        <rFont val="Times New Roman"/>
        <family val="1"/>
        <charset val="204"/>
      </rPr>
      <t>17</t>
    </r>
  </si>
  <si>
    <r>
      <t xml:space="preserve">Структурные элементы, не входящие в направления (подпрограммы) </t>
    </r>
    <r>
      <rPr>
        <vertAlign val="superscript"/>
        <sz val="13"/>
        <rFont val="Times New Roman"/>
        <family val="1"/>
        <charset val="204"/>
      </rPr>
      <t>18</t>
    </r>
  </si>
  <si>
    <t>1.1. Региональный проект «Педагоги и наставники» (всего), в том числе:</t>
  </si>
  <si>
    <t>Департамент образования  Нефтеюганского района / Департамент культуры и спорта Нефтеюганского района</t>
  </si>
  <si>
    <t>1.2. Комплекс процессных мероприятий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 (всего), в том числе:</t>
  </si>
  <si>
    <t>1.3. Комплекс процессных мероприятий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 (всего), в том числе:</t>
  </si>
  <si>
    <t>1.4. Комплекс процессных мероприятий «Обеспечение реализации общедоступного и бесплатного дошкольного, общего и дополнительного образования детей» (всего), в том числе:</t>
  </si>
  <si>
    <t>1.5. Комплекс процессных мероприятий «Организация отдыха и оздоровления детей» (всего), в том числе:</t>
  </si>
  <si>
    <t>2. Направление  (подпрограмма) «Ресурсное обеспечение в сфере образования» (всего), в том числе:</t>
  </si>
  <si>
    <t>2.1. Комплекс процессных мероприятий «Развитие инфраструктуры системы образования» (всего), в том числе:</t>
  </si>
  <si>
    <t>Комплекс процессных мероприятий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t>
  </si>
  <si>
    <t>Департамент образования  Нефтеюганского района / Департамент строительства и жилищно-коммунального комплекса Нефтеюганского района</t>
  </si>
  <si>
    <t>3.1. Комплекс процессных мероприятий «Обеспечение деятельности органов местного самоуправления Нефтеюганского района» (всего), в том числе:</t>
  </si>
  <si>
    <t>3. Структурные элементы, не входящие в направления (подпрограммы) (всего), в том числе:</t>
  </si>
  <si>
    <t>3.2. Комплекс процессных мероприятий «Финансовое обеспечение отдельных государственных полномочий» (всего), в том числе:</t>
  </si>
  <si>
    <r>
      <t>Тип документа</t>
    </r>
    <r>
      <rPr>
        <vertAlign val="superscript"/>
        <sz val="13"/>
        <color theme="1"/>
        <rFont val="Times New Roman"/>
        <family val="1"/>
        <charset val="204"/>
      </rPr>
      <t>22</t>
    </r>
  </si>
  <si>
    <r>
      <t>Вид документа</t>
    </r>
    <r>
      <rPr>
        <vertAlign val="superscript"/>
        <sz val="13"/>
        <color theme="1"/>
        <rFont val="Times New Roman"/>
        <family val="1"/>
        <charset val="204"/>
      </rPr>
      <t>23</t>
    </r>
  </si>
  <si>
    <r>
      <t>Наименование документа</t>
    </r>
    <r>
      <rPr>
        <vertAlign val="superscript"/>
        <sz val="13"/>
        <color theme="1"/>
        <rFont val="Times New Roman"/>
        <family val="1"/>
        <charset val="204"/>
      </rPr>
      <t>24</t>
    </r>
  </si>
  <si>
    <r>
      <t>Реквизиты</t>
    </r>
    <r>
      <rPr>
        <vertAlign val="superscript"/>
        <sz val="13"/>
        <color theme="1"/>
        <rFont val="Times New Roman"/>
        <family val="1"/>
        <charset val="204"/>
      </rPr>
      <t>25</t>
    </r>
  </si>
  <si>
    <r>
      <t>Разработчик</t>
    </r>
    <r>
      <rPr>
        <vertAlign val="superscript"/>
        <sz val="13"/>
        <color theme="1"/>
        <rFont val="Times New Roman"/>
        <family val="1"/>
        <charset val="204"/>
      </rPr>
      <t>26</t>
    </r>
  </si>
  <si>
    <r>
      <t>Гиперссылка на текст документа</t>
    </r>
    <r>
      <rPr>
        <vertAlign val="superscript"/>
        <sz val="13"/>
        <color theme="1"/>
        <rFont val="Times New Roman"/>
        <family val="1"/>
        <charset val="204"/>
      </rPr>
      <t>27</t>
    </r>
  </si>
  <si>
    <r>
      <t>II. Объекты, планируемые к созданию в период реализации муниципальной программы 2025- 2030 годов</t>
    </r>
    <r>
      <rPr>
        <vertAlign val="superscript"/>
        <sz val="13"/>
        <color theme="1"/>
        <rFont val="Times New Roman"/>
        <family val="1"/>
        <charset val="204"/>
      </rPr>
      <t>28</t>
    </r>
  </si>
  <si>
    <t>Муниципальное казенное учреждение «Управление капитального строительства и жильщно-коммунального комплекса Нефтеюганского района»</t>
  </si>
  <si>
    <t xml:space="preserve">Прямые инвестициии </t>
  </si>
  <si>
    <t>В период реализации программы 2029 - 2030</t>
  </si>
  <si>
    <t>Всего по разделу II</t>
  </si>
  <si>
    <t>Ответственный за реализацию: Департамент образования Нефтеюганского района</t>
  </si>
  <si>
    <t>Ответственный за реализацию: Департамент образования Нефтеюганского района /
Департамент культуры и спорта Нефтеюганского района</t>
  </si>
  <si>
    <t>Ответственный за реализацию: Департамент образования Нефтеюганского района / Департамент строительства и жилищно-коммунального комплекса Нефтеюганского района</t>
  </si>
  <si>
    <t>Паспорт муниципальной программы</t>
  </si>
  <si>
    <t>Постановление администрации Нефтеюганского района</t>
  </si>
  <si>
    <t>«О муниципальной программе Нефтеюганского района «Образование 21 века»</t>
  </si>
  <si>
    <t>Порядок предоставления денежного поощрения победителям и призерам конкурсов профессионального мастерства педагогов</t>
  </si>
  <si>
    <t>№ 1868-па-нпа от 02.11.2024</t>
  </si>
  <si>
    <r>
      <t>В том числе по ответственным исполнителям / соисполнителям</t>
    </r>
    <r>
      <rPr>
        <b/>
        <vertAlign val="superscript"/>
        <sz val="13"/>
        <color theme="1"/>
        <rFont val="Times New Roman"/>
        <family val="1"/>
        <charset val="204"/>
      </rPr>
      <t>21</t>
    </r>
  </si>
  <si>
    <t>Средства поселений&lt;***&gt;</t>
  </si>
  <si>
    <t xml:space="preserve">Иные источники&lt;****&gt; </t>
  </si>
  <si>
    <t>Департамент образования  Нефтеюганского района / Департамент культуры и спорта Нефтеюганского района, Департамент строительства и жилищно-коммунального комплекса Нефтеюганского района</t>
  </si>
  <si>
    <t>Ответственный исполнитель / соисполнитель20</t>
  </si>
  <si>
    <r>
      <t>1. Направление (подпрограмма)</t>
    </r>
    <r>
      <rPr>
        <b/>
        <vertAlign val="superscript"/>
        <sz val="13"/>
        <color theme="1"/>
        <rFont val="Times New Roman"/>
        <family val="1"/>
        <charset val="204"/>
      </rPr>
      <t xml:space="preserve">22 </t>
    </r>
    <r>
      <rPr>
        <b/>
        <sz val="13"/>
        <color theme="1"/>
        <rFont val="Times New Roman"/>
        <family val="1"/>
        <charset val="204"/>
      </rPr>
      <t xml:space="preserve"> «Дошкольное, общее и дополнительное образование детей» всего, в том числе:</t>
    </r>
  </si>
  <si>
    <r>
      <t>Всего:</t>
    </r>
    <r>
      <rPr>
        <b/>
        <vertAlign val="superscript"/>
        <sz val="13"/>
        <color theme="1"/>
        <rFont val="Times New Roman"/>
        <family val="1"/>
        <charset val="204"/>
      </rPr>
      <t>23</t>
    </r>
  </si>
  <si>
    <r>
      <t xml:space="preserve">**указываются межбюджетные трансферты, переданные из бюджета Нефтеюганского района бюджетам городского и сельских поселений. Данные средства указаны справочно и не суммируются по строке "Всего"..
** указывается при наличии.
***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
</t>
    </r>
    <r>
      <rPr>
        <vertAlign val="superscript"/>
        <sz val="9"/>
        <color theme="1"/>
        <rFont val="Times New Roman"/>
        <family val="1"/>
        <charset val="204"/>
      </rPr>
      <t xml:space="preserve">20 </t>
    </r>
    <r>
      <rPr>
        <sz val="9"/>
        <color theme="1"/>
        <rFont val="Times New Roman"/>
        <family val="1"/>
        <charset val="204"/>
      </rPr>
      <t xml:space="preserve">Указывается наименование исполнительного органа минимальной власти Нефтеюганского района ответственного за реализацию структурного элемента.
</t>
    </r>
    <r>
      <rPr>
        <vertAlign val="superscript"/>
        <sz val="9"/>
        <color theme="1"/>
        <rFont val="Times New Roman"/>
        <family val="1"/>
        <charset val="204"/>
      </rPr>
      <t xml:space="preserve">21  </t>
    </r>
    <r>
      <rPr>
        <sz val="9"/>
        <color theme="1"/>
        <rFont val="Times New Roman"/>
        <family val="1"/>
        <charset val="204"/>
      </rPr>
      <t>Заполняется в случае наличия в муниципальной программе соисполнителей.
****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потребность).</t>
    </r>
    <r>
      <rPr>
        <vertAlign val="superscript"/>
        <sz val="9"/>
        <color theme="1"/>
        <rFont val="Times New Roman"/>
        <family val="1"/>
        <charset val="204"/>
      </rPr>
      <t xml:space="preserve">
 22 </t>
    </r>
    <r>
      <rPr>
        <sz val="9"/>
        <color theme="1"/>
        <rFont val="Times New Roman"/>
        <family val="1"/>
        <charset val="204"/>
      </rPr>
      <t>Здесь и далее указывается наименование типа структурного элемента муниципальной программы.</t>
    </r>
    <r>
      <rPr>
        <vertAlign val="superscript"/>
        <sz val="9"/>
        <color theme="1"/>
        <rFont val="Times New Roman"/>
        <family val="1"/>
        <charset val="204"/>
      </rPr>
      <t xml:space="preserve">
 23 </t>
    </r>
    <r>
      <rPr>
        <sz val="9"/>
        <color theme="1"/>
        <rFont val="Times New Roman"/>
        <family val="1"/>
        <charset val="204"/>
      </rPr>
      <t xml:space="preserve">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 </t>
    </r>
  </si>
  <si>
    <t>https://nefteyuganskij-r86.gosweb.gosuslugi.ru/deyatelnost/proekty-i-programmy/mp-na-2025-2026-gody-i-na-period-do-2030-goda/1-mp-obrazovanie-21-veka-2025-2026/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</si>
</sst>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0.00_р_._-;\-* #,##0.00_р_._-;_-* &quot;-&quot;??_р_._-;_-@_-"/>
    <numFmt numFmtId="165" formatCode="#,##0.00000"/>
    <numFmt numFmtId="166" formatCode="0.0"/>
    <numFmt numFmtId="167" formatCode="0.00000"/>
    <numFmt numFmtId="168" formatCode="#,##0.00000_ ;\-#,##0.00000\ "/>
    <numFmt numFmtId="169" formatCode="_-* #,##0.00000_р_._-;\-* #,##0.00000_р_._-;_-* &quot;-&quot;??_р_._-;_-@_-"/>
    <numFmt numFmtId="170" formatCode="_-* #,##0.00\ _₽_-;\-* #,##0.00\ _₽_-;_-* &quot;-&quot;??\ _₽_-;_-@_-"/>
    <numFmt numFmtId="171" formatCode="_-* #,##0.00000\ _₽_-;\-* #,##0.00000\ _₽_-;_-* &quot;-&quot;?????\ _₽_-;_-@_-"/>
  </numFmts>
  <fonts count="19" x14ac:knownFonts="1">
    <font>
      <sz val="11"/>
      <color theme="1"/>
      <name val="Calibri"/>
      <family val="2"/>
      <scheme val="minor"/>
    </font>
    <font>
      <b/>
      <sz val="13"/>
      <color theme="1"/>
      <name val="Times New Roman"/>
      <family val="1"/>
      <charset val="204"/>
    </font>
    <font>
      <u/>
      <sz val="11"/>
      <color theme="10"/>
      <name val="Calibri"/>
      <family val="2"/>
      <scheme val="minor"/>
    </font>
    <font>
      <sz val="13"/>
      <color theme="1"/>
      <name val="Times New Roman"/>
      <family val="1"/>
      <charset val="204"/>
    </font>
    <font>
      <sz val="13"/>
      <name val="Times New Roman"/>
      <family val="1"/>
      <charset val="204"/>
    </font>
    <font>
      <u/>
      <sz val="13"/>
      <color theme="10"/>
      <name val="Times New Roman"/>
      <family val="1"/>
      <charset val="204"/>
    </font>
    <font>
      <sz val="10"/>
      <name val="Arial"/>
      <family val="2"/>
      <charset val="204"/>
    </font>
    <font>
      <sz val="9"/>
      <name val="Times New Roman"/>
      <family val="1"/>
      <charset val="204"/>
    </font>
    <font>
      <vertAlign val="superscript"/>
      <sz val="9"/>
      <name val="Times New Roman"/>
      <family val="1"/>
      <charset val="204"/>
    </font>
    <font>
      <sz val="9"/>
      <color theme="1"/>
      <name val="Times New Roman"/>
      <family val="1"/>
      <charset val="204"/>
    </font>
    <font>
      <vertAlign val="superscript"/>
      <sz val="9"/>
      <color theme="1"/>
      <name val="Times New Roman"/>
      <family val="1"/>
      <charset val="204"/>
    </font>
    <font>
      <vertAlign val="superscript"/>
      <sz val="13"/>
      <name val="Times New Roman"/>
      <family val="1"/>
      <charset val="204"/>
    </font>
    <font>
      <sz val="13"/>
      <color rgb="FFFF0000"/>
      <name val="Times New Roman"/>
      <family val="1"/>
      <charset val="204"/>
    </font>
    <font>
      <u/>
      <sz val="13"/>
      <name val="Times New Roman"/>
      <family val="1"/>
      <charset val="204"/>
    </font>
    <font>
      <vertAlign val="superscript"/>
      <sz val="13"/>
      <color theme="1"/>
      <name val="Times New Roman"/>
      <family val="1"/>
      <charset val="204"/>
    </font>
    <font>
      <b/>
      <vertAlign val="superscript"/>
      <sz val="13"/>
      <color theme="1"/>
      <name val="Times New Roman"/>
      <family val="1"/>
      <charset val="204"/>
    </font>
    <font>
      <b/>
      <i/>
      <sz val="13"/>
      <color theme="1"/>
      <name val="Times New Roman"/>
      <family val="1"/>
      <charset val="204"/>
    </font>
    <font>
      <sz val="9"/>
      <color indexed="81"/>
      <name val="Tahoma"/>
      <family val="2"/>
      <charset val="204"/>
    </font>
    <font>
      <b/>
      <sz val="9"/>
      <color indexed="81"/>
      <name val="Tahoma"/>
      <family val="2"/>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2" fillId="0" borderId="0" applyNumberFormat="0" applyFill="0" applyBorder="0" applyAlignment="0" applyProtection="0"/>
    <xf numFmtId="0" fontId="6" fillId="0" borderId="0"/>
  </cellStyleXfs>
  <cellXfs count="180">
    <xf numFmtId="0" fontId="0" fillId="0" borderId="0" xfId="0"/>
    <xf numFmtId="0" fontId="2" fillId="0" borderId="0" xfId="1" applyAlignment="1">
      <alignmen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0" xfId="0" applyFont="1"/>
    <xf numFmtId="0" fontId="3" fillId="0" borderId="2"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4" fillId="0" borderId="1" xfId="1"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0" xfId="0" applyFont="1" applyFill="1"/>
    <xf numFmtId="0" fontId="12" fillId="0" borderId="0" xfId="0" applyFont="1" applyFill="1"/>
    <xf numFmtId="166" fontId="4" fillId="0" borderId="1" xfId="0" applyNumberFormat="1" applyFont="1" applyBorder="1" applyAlignment="1">
      <alignment horizontal="center" vertical="center" wrapText="1"/>
    </xf>
    <xf numFmtId="0" fontId="4" fillId="0" borderId="0" xfId="0" applyFont="1" applyAlignment="1">
      <alignment horizontal="center"/>
    </xf>
    <xf numFmtId="0" fontId="7" fillId="0" borderId="0" xfId="0" applyFont="1"/>
    <xf numFmtId="0" fontId="4" fillId="0" borderId="2"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4" xfId="0"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0" fontId="13" fillId="0" borderId="0" xfId="1" applyFont="1" applyFill="1" applyAlignment="1">
      <alignment vertical="center"/>
    </xf>
    <xf numFmtId="0" fontId="7" fillId="0" borderId="0" xfId="0" applyFont="1" applyFill="1"/>
    <xf numFmtId="49" fontId="4" fillId="0" borderId="1" xfId="0" applyNumberFormat="1" applyFont="1" applyBorder="1" applyAlignment="1">
      <alignment horizontal="center" vertical="center" wrapText="1"/>
    </xf>
    <xf numFmtId="0" fontId="4" fillId="0" borderId="1" xfId="0" applyFont="1" applyBorder="1" applyAlignment="1">
      <alignment horizontal="left" vertical="top" wrapText="1"/>
    </xf>
    <xf numFmtId="49" fontId="4" fillId="0" borderId="0"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0" fontId="3" fillId="0" borderId="0" xfId="0" applyFont="1" applyAlignment="1">
      <alignment horizontal="center"/>
    </xf>
    <xf numFmtId="164" fontId="4" fillId="0" borderId="5" xfId="2" applyNumberFormat="1"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0" xfId="0" applyFont="1" applyAlignment="1">
      <alignment horizontal="center" vertical="center"/>
    </xf>
    <xf numFmtId="165" fontId="1" fillId="0" borderId="1" xfId="0" applyNumberFormat="1" applyFont="1" applyBorder="1" applyAlignment="1">
      <alignment horizontal="right" vertical="center"/>
    </xf>
    <xf numFmtId="0" fontId="1" fillId="0" borderId="0" xfId="0" applyFont="1"/>
    <xf numFmtId="164" fontId="3" fillId="0" borderId="1" xfId="0" applyNumberFormat="1" applyFont="1" applyBorder="1" applyAlignment="1">
      <alignment horizontal="right" vertical="center"/>
    </xf>
    <xf numFmtId="168" fontId="3" fillId="0" borderId="1" xfId="0" applyNumberFormat="1" applyFont="1" applyBorder="1" applyAlignment="1">
      <alignment horizontal="right" vertical="center"/>
    </xf>
    <xf numFmtId="0" fontId="16" fillId="0" borderId="0" xfId="0" applyFont="1"/>
    <xf numFmtId="164" fontId="1" fillId="0" borderId="1" xfId="0" applyNumberFormat="1" applyFont="1" applyBorder="1" applyAlignment="1">
      <alignment horizontal="right" vertical="center"/>
    </xf>
    <xf numFmtId="165" fontId="3" fillId="0" borderId="1" xfId="0" applyNumberFormat="1" applyFont="1" applyBorder="1" applyAlignment="1">
      <alignment horizontal="right" vertical="center"/>
    </xf>
    <xf numFmtId="165" fontId="1" fillId="0" borderId="1" xfId="0" applyNumberFormat="1" applyFont="1" applyFill="1" applyBorder="1" applyAlignment="1">
      <alignment horizontal="right" vertical="center"/>
    </xf>
    <xf numFmtId="0" fontId="16" fillId="0" borderId="0" xfId="0" applyFont="1" applyFill="1"/>
    <xf numFmtId="164" fontId="3" fillId="0" borderId="1" xfId="0" applyNumberFormat="1" applyFont="1" applyFill="1" applyBorder="1" applyAlignment="1">
      <alignment horizontal="right" vertical="center"/>
    </xf>
    <xf numFmtId="168" fontId="3" fillId="0" borderId="1" xfId="0" applyNumberFormat="1" applyFont="1" applyFill="1" applyBorder="1" applyAlignment="1">
      <alignment horizontal="right" vertical="center"/>
    </xf>
    <xf numFmtId="165" fontId="3" fillId="0" borderId="1" xfId="0" applyNumberFormat="1" applyFont="1" applyFill="1" applyBorder="1" applyAlignment="1">
      <alignment horizontal="right" vertical="center"/>
    </xf>
    <xf numFmtId="0" fontId="1" fillId="0" borderId="1" xfId="0" applyFont="1" applyBorder="1" applyAlignment="1">
      <alignment vertical="center" wrapText="1"/>
    </xf>
    <xf numFmtId="0" fontId="3" fillId="0" borderId="1" xfId="0" applyFont="1" applyBorder="1" applyAlignment="1">
      <alignment vertical="center" wrapText="1"/>
    </xf>
    <xf numFmtId="168" fontId="1" fillId="0" borderId="2" xfId="0" applyNumberFormat="1" applyFont="1" applyBorder="1" applyAlignment="1">
      <alignment horizontal="right" vertical="center"/>
    </xf>
    <xf numFmtId="164" fontId="3" fillId="0" borderId="2" xfId="0" applyNumberFormat="1" applyFont="1" applyBorder="1" applyAlignment="1">
      <alignment horizontal="right" vertical="center"/>
    </xf>
    <xf numFmtId="168" fontId="3" fillId="0" borderId="2" xfId="0" applyNumberFormat="1" applyFont="1" applyBorder="1" applyAlignment="1">
      <alignment horizontal="right" vertical="center"/>
    </xf>
    <xf numFmtId="0" fontId="3" fillId="2" borderId="0" xfId="0" applyFont="1" applyFill="1"/>
    <xf numFmtId="0" fontId="3" fillId="2" borderId="0" xfId="0" applyFont="1" applyFill="1" applyAlignment="1">
      <alignment horizontal="center"/>
    </xf>
    <xf numFmtId="165" fontId="3" fillId="2" borderId="0" xfId="0" applyNumberFormat="1" applyFont="1" applyFill="1"/>
    <xf numFmtId="0" fontId="4" fillId="0" borderId="0" xfId="2" applyFont="1" applyAlignment="1">
      <alignment horizontal="center"/>
    </xf>
    <xf numFmtId="0" fontId="9" fillId="0" borderId="0" xfId="0" applyFont="1"/>
    <xf numFmtId="0" fontId="1" fillId="0" borderId="1" xfId="0" applyFont="1" applyFill="1" applyBorder="1" applyAlignment="1">
      <alignment horizontal="left" vertical="center" wrapText="1"/>
    </xf>
    <xf numFmtId="0" fontId="1"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2" xfId="0" applyFont="1" applyBorder="1" applyAlignment="1">
      <alignment horizontal="left" vertical="center"/>
    </xf>
    <xf numFmtId="169" fontId="3" fillId="0" borderId="2" xfId="0" applyNumberFormat="1" applyFont="1" applyBorder="1" applyAlignment="1">
      <alignment horizontal="right" vertical="center"/>
    </xf>
    <xf numFmtId="0" fontId="3" fillId="0" borderId="0" xfId="0" applyFont="1" applyAlignment="1">
      <alignment wrapText="1"/>
    </xf>
    <xf numFmtId="0" fontId="3" fillId="0" borderId="1" xfId="0" applyFont="1" applyBorder="1" applyAlignment="1">
      <alignment horizontal="center"/>
    </xf>
    <xf numFmtId="0" fontId="3" fillId="0" borderId="1" xfId="0" applyFont="1" applyBorder="1"/>
    <xf numFmtId="0" fontId="3" fillId="0" borderId="0" xfId="0" applyFont="1" applyAlignment="1">
      <alignment horizontal="right" vertical="center"/>
    </xf>
    <xf numFmtId="0" fontId="3" fillId="0" borderId="0" xfId="0" applyFont="1" applyAlignment="1">
      <alignment vertical="center"/>
    </xf>
    <xf numFmtId="164" fontId="3" fillId="0" borderId="1" xfId="0" applyNumberFormat="1" applyFont="1" applyBorder="1" applyAlignment="1">
      <alignment vertical="center" wrapText="1"/>
    </xf>
    <xf numFmtId="167" fontId="3" fillId="0" borderId="1" xfId="0" applyNumberFormat="1" applyFont="1" applyBorder="1" applyAlignment="1">
      <alignment vertical="center" wrapText="1"/>
    </xf>
    <xf numFmtId="164" fontId="1" fillId="0" borderId="1" xfId="0" applyNumberFormat="1" applyFont="1" applyBorder="1" applyAlignment="1">
      <alignment vertical="center" wrapText="1"/>
    </xf>
    <xf numFmtId="171" fontId="3" fillId="0" borderId="1" xfId="0" applyNumberFormat="1" applyFont="1" applyBorder="1" applyAlignment="1">
      <alignment vertical="center" wrapText="1"/>
    </xf>
    <xf numFmtId="171" fontId="3" fillId="0" borderId="1" xfId="0" applyNumberFormat="1" applyFont="1" applyBorder="1" applyAlignment="1">
      <alignment horizontal="left" vertical="center" wrapText="1"/>
    </xf>
    <xf numFmtId="0" fontId="1" fillId="0" borderId="1" xfId="0" applyFont="1" applyBorder="1" applyAlignment="1">
      <alignment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16" fillId="2" borderId="0" xfId="0" applyFont="1" applyFill="1"/>
    <xf numFmtId="0" fontId="3"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171" fontId="1"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1" applyBorder="1" applyAlignment="1">
      <alignment horizontal="center" vertical="center" wrapText="1"/>
    </xf>
    <xf numFmtId="49" fontId="1" fillId="0" borderId="1" xfId="0" applyNumberFormat="1" applyFont="1" applyBorder="1" applyAlignment="1">
      <alignment horizontal="left" vertical="center" wrapText="1"/>
    </xf>
    <xf numFmtId="0" fontId="3" fillId="0" borderId="2" xfId="0" applyFont="1" applyBorder="1" applyAlignment="1">
      <alignment vertical="center" wrapText="1"/>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0" applyFont="1" applyAlignment="1">
      <alignment horizontal="left"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center" wrapText="1"/>
    </xf>
    <xf numFmtId="0" fontId="4" fillId="0" borderId="0" xfId="0" applyFont="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7" fillId="0" borderId="0" xfId="1" applyFont="1" applyFill="1" applyAlignment="1">
      <alignment horizontal="left" vertical="center" wrapText="1"/>
    </xf>
    <xf numFmtId="0" fontId="7" fillId="0" borderId="0" xfId="1" applyFont="1" applyFill="1" applyAlignment="1">
      <alignment horizontal="left" vertical="center"/>
    </xf>
    <xf numFmtId="0" fontId="4" fillId="0" borderId="1" xfId="0" applyFont="1" applyFill="1" applyBorder="1" applyAlignment="1">
      <alignment horizontal="center" wrapText="1"/>
    </xf>
    <xf numFmtId="0" fontId="4" fillId="0" borderId="0" xfId="0" applyFont="1" applyFill="1" applyAlignment="1">
      <alignment horizont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0" applyFont="1" applyAlignment="1">
      <alignment wrapText="1"/>
    </xf>
    <xf numFmtId="0" fontId="7" fillId="0" borderId="0" xfId="0" applyFont="1" applyAlignment="1"/>
    <xf numFmtId="49" fontId="4" fillId="0" borderId="9"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left" vertical="center" wrapText="1"/>
    </xf>
    <xf numFmtId="0" fontId="4" fillId="0" borderId="0" xfId="0" applyFont="1" applyAlignment="1">
      <alignment horizontal="center"/>
    </xf>
    <xf numFmtId="0" fontId="3" fillId="0" borderId="0" xfId="0" applyFont="1" applyAlignment="1" applyProtection="1">
      <alignment horizontal="center"/>
      <protection locked="0"/>
    </xf>
    <xf numFmtId="164" fontId="4" fillId="0" borderId="2" xfId="2" applyNumberFormat="1" applyFont="1" applyBorder="1" applyAlignment="1">
      <alignment horizontal="center" vertical="center" wrapText="1"/>
    </xf>
    <xf numFmtId="164" fontId="4" fillId="0" borderId="5" xfId="2" applyNumberFormat="1" applyFont="1" applyBorder="1" applyAlignment="1">
      <alignment horizontal="center" vertical="center" wrapText="1"/>
    </xf>
    <xf numFmtId="164" fontId="4" fillId="0" borderId="4" xfId="2" applyNumberFormat="1" applyFont="1" applyBorder="1" applyAlignment="1">
      <alignment horizontal="center" vertical="center" wrapText="1"/>
    </xf>
    <xf numFmtId="49" fontId="4" fillId="0" borderId="2" xfId="2" applyNumberFormat="1" applyFont="1" applyBorder="1" applyAlignment="1">
      <alignment horizontal="center" vertical="center" wrapText="1"/>
    </xf>
    <xf numFmtId="49" fontId="4" fillId="0" borderId="5" xfId="2" applyNumberFormat="1" applyFont="1" applyBorder="1" applyAlignment="1">
      <alignment horizontal="center" vertical="center" wrapText="1"/>
    </xf>
    <xf numFmtId="49" fontId="4" fillId="0" borderId="4" xfId="2" applyNumberFormat="1" applyFont="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164" fontId="4" fillId="0" borderId="1" xfId="2" applyNumberFormat="1" applyFont="1" applyFill="1" applyBorder="1" applyAlignment="1">
      <alignment horizontal="center" vertical="center" wrapText="1"/>
    </xf>
    <xf numFmtId="49" fontId="4" fillId="0" borderId="1" xfId="2" applyNumberFormat="1" applyFont="1" applyBorder="1" applyAlignment="1">
      <alignment horizontal="center" vertical="center" wrapText="1"/>
    </xf>
    <xf numFmtId="0" fontId="3" fillId="0" borderId="3" xfId="0" applyFont="1" applyBorder="1" applyAlignment="1">
      <alignment horizontal="center"/>
    </xf>
    <xf numFmtId="0" fontId="3" fillId="0" borderId="1" xfId="0" applyFont="1" applyBorder="1" applyAlignment="1">
      <alignment horizontal="center"/>
    </xf>
    <xf numFmtId="0" fontId="5" fillId="0" borderId="0" xfId="1" applyFont="1" applyAlignment="1">
      <alignment horizontal="left" vertical="center" wrapText="1"/>
    </xf>
    <xf numFmtId="166" fontId="4" fillId="0" borderId="1" xfId="0" applyNumberFormat="1" applyFont="1" applyBorder="1" applyAlignment="1">
      <alignment horizontal="center" vertical="center" wrapText="1"/>
    </xf>
    <xf numFmtId="0" fontId="3" fillId="0" borderId="1" xfId="0" applyFont="1" applyBorder="1" applyAlignment="1">
      <alignment vertical="center" wrapText="1"/>
    </xf>
    <xf numFmtId="171" fontId="3" fillId="0" borderId="1" xfId="0" applyNumberFormat="1" applyFont="1" applyBorder="1" applyAlignment="1">
      <alignment vertical="center" wrapText="1"/>
    </xf>
    <xf numFmtId="0" fontId="3" fillId="0" borderId="5"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166" fontId="3" fillId="0" borderId="1" xfId="0" applyNumberFormat="1" applyFont="1" applyBorder="1" applyAlignment="1">
      <alignment horizontal="center" vertical="center" wrapText="1"/>
    </xf>
    <xf numFmtId="164" fontId="3" fillId="0" borderId="2" xfId="0" applyNumberFormat="1" applyFont="1" applyBorder="1" applyAlignment="1">
      <alignment horizontal="left" vertical="center" wrapText="1"/>
    </xf>
    <xf numFmtId="164" fontId="3" fillId="0" borderId="4" xfId="0" applyNumberFormat="1" applyFont="1" applyBorder="1" applyAlignment="1">
      <alignment horizontal="left" vertical="center" wrapText="1"/>
    </xf>
    <xf numFmtId="0" fontId="1" fillId="0" borderId="1" xfId="0" applyFont="1" applyBorder="1" applyAlignment="1">
      <alignment vertical="center" wrapText="1"/>
    </xf>
    <xf numFmtId="0" fontId="3" fillId="0" borderId="0" xfId="0" applyFont="1" applyAlignment="1">
      <alignment horizontal="center" vertical="center"/>
    </xf>
    <xf numFmtId="164" fontId="3" fillId="0" borderId="2"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70" fontId="3" fillId="0" borderId="1" xfId="0" applyNumberFormat="1" applyFont="1" applyBorder="1" applyAlignment="1">
      <alignment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165" fontId="1" fillId="0" borderId="1" xfId="0" applyNumberFormat="1" applyFont="1" applyFill="1" applyBorder="1" applyAlignment="1">
      <alignment horizontal="center" vertical="center"/>
    </xf>
    <xf numFmtId="49" fontId="3" fillId="0" borderId="1" xfId="0" applyNumberFormat="1" applyFont="1" applyFill="1" applyBorder="1" applyAlignment="1">
      <alignment horizontal="left" vertical="center" wrapText="1"/>
    </xf>
    <xf numFmtId="165" fontId="3"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3" fontId="3" fillId="0" borderId="1" xfId="0" applyNumberFormat="1" applyFont="1" applyFill="1" applyBorder="1" applyAlignment="1">
      <alignment horizontal="center" vertical="center"/>
    </xf>
    <xf numFmtId="49" fontId="4" fillId="0" borderId="5" xfId="2" applyNumberFormat="1" applyFont="1" applyFill="1" applyBorder="1" applyAlignment="1">
      <alignment horizontal="center" vertical="center" wrapText="1"/>
    </xf>
    <xf numFmtId="168" fontId="1" fillId="0" borderId="1" xfId="0" applyNumberFormat="1" applyFont="1" applyFill="1" applyBorder="1" applyAlignment="1">
      <alignment horizontal="center" vertical="center"/>
    </xf>
    <xf numFmtId="49" fontId="4" fillId="0" borderId="4" xfId="2" applyNumberFormat="1" applyFont="1" applyFill="1" applyBorder="1" applyAlignment="1">
      <alignment horizontal="center" vertical="center" wrapText="1"/>
    </xf>
    <xf numFmtId="49" fontId="4" fillId="0" borderId="2" xfId="2" applyNumberFormat="1" applyFont="1" applyFill="1" applyBorder="1" applyAlignment="1">
      <alignment horizontal="center" vertical="center" wrapText="1"/>
    </xf>
  </cellXfs>
  <cellStyles count="3">
    <cellStyle name="Гиперссылка" xfId="1" builtinId="8"/>
    <cellStyle name="Обычный" xfId="0" builtinId="0"/>
    <cellStyle name="Обычный 2" xfId="2" xr:uid="{8E4CB4A2-1151-4447-9DF3-53DDF777F7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nefteyuganskij-r86.gosweb.gosuslugi.ru/deyatelnost/proekty-i-programmy/mp-na-2025-2026-gody-i-na-period-do-2030-goda/1-mp-obrazovanie-21-veka-2025-2026/" TargetMode="External"/><Relationship Id="rId1" Type="http://schemas.openxmlformats.org/officeDocument/2006/relationships/hyperlink" Target="https://nefteyuganskij-r86.gosweb.gosuslugi.ru/deyatelnost/proekty-i-programmy/mp-na-2025-2026-gody-i-na-period-do-2030-goda/1-mp-obrazovanie-21-veka-2025-2026/" TargetMode="External"/></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9"/>
  <sheetViews>
    <sheetView view="pageBreakPreview" zoomScale="90" zoomScaleNormal="100" zoomScaleSheetLayoutView="90" workbookViewId="0">
      <selection activeCell="E12" sqref="E12"/>
    </sheetView>
  </sheetViews>
  <sheetFormatPr defaultRowHeight="15" x14ac:dyDescent="0.25"/>
  <cols>
    <col min="1" max="1" width="12.7109375" customWidth="1"/>
    <col min="2" max="2" width="27.140625" customWidth="1"/>
    <col min="3" max="3" width="21.7109375" customWidth="1"/>
    <col min="4" max="4" width="12.7109375" customWidth="1"/>
    <col min="5" max="5" width="14.28515625" customWidth="1"/>
    <col min="10" max="10" width="29.85546875" customWidth="1"/>
  </cols>
  <sheetData>
    <row r="1" spans="1:10" s="4" customFormat="1" ht="16.5" x14ac:dyDescent="0.25">
      <c r="A1" s="92" t="s">
        <v>47</v>
      </c>
      <c r="B1" s="92"/>
      <c r="C1" s="92"/>
      <c r="D1" s="92"/>
      <c r="E1" s="92"/>
      <c r="F1" s="92"/>
      <c r="G1" s="92"/>
      <c r="H1" s="92"/>
      <c r="I1" s="92"/>
      <c r="J1" s="92"/>
    </row>
    <row r="2" spans="1:10" s="4" customFormat="1" ht="16.5" x14ac:dyDescent="0.25">
      <c r="A2" s="92"/>
      <c r="B2" s="92"/>
      <c r="C2" s="92"/>
      <c r="D2" s="92"/>
      <c r="E2" s="92"/>
      <c r="F2" s="92"/>
      <c r="G2" s="92"/>
      <c r="H2" s="92"/>
      <c r="I2" s="92"/>
      <c r="J2" s="92"/>
    </row>
    <row r="3" spans="1:10" s="4" customFormat="1" ht="46.5" customHeight="1" x14ac:dyDescent="0.25">
      <c r="A3" s="95" t="s">
        <v>1</v>
      </c>
      <c r="B3" s="93" t="s">
        <v>2</v>
      </c>
      <c r="C3" s="95" t="s">
        <v>3</v>
      </c>
      <c r="D3" s="95" t="s">
        <v>4</v>
      </c>
      <c r="E3" s="95"/>
      <c r="F3" s="96" t="s">
        <v>27</v>
      </c>
      <c r="G3" s="97"/>
      <c r="H3" s="97"/>
      <c r="I3" s="97"/>
      <c r="J3" s="95" t="s">
        <v>7</v>
      </c>
    </row>
    <row r="4" spans="1:10" s="4" customFormat="1" ht="33" x14ac:dyDescent="0.25">
      <c r="A4" s="95"/>
      <c r="B4" s="94"/>
      <c r="C4" s="95"/>
      <c r="D4" s="3" t="s">
        <v>5</v>
      </c>
      <c r="E4" s="3" t="s">
        <v>6</v>
      </c>
      <c r="F4" s="3" t="s">
        <v>48</v>
      </c>
      <c r="G4" s="3" t="s">
        <v>49</v>
      </c>
      <c r="H4" s="3" t="s">
        <v>50</v>
      </c>
      <c r="I4" s="3" t="s">
        <v>51</v>
      </c>
      <c r="J4" s="95"/>
    </row>
    <row r="5" spans="1:10" s="4" customFormat="1" ht="16.5" x14ac:dyDescent="0.25">
      <c r="A5" s="3">
        <v>1</v>
      </c>
      <c r="B5" s="3">
        <v>2</v>
      </c>
      <c r="C5" s="3">
        <v>3</v>
      </c>
      <c r="D5" s="3">
        <v>4</v>
      </c>
      <c r="E5" s="3">
        <v>5</v>
      </c>
      <c r="F5" s="3">
        <v>6</v>
      </c>
      <c r="G5" s="3">
        <v>7</v>
      </c>
      <c r="H5" s="3">
        <v>8</v>
      </c>
      <c r="I5" s="3">
        <v>9</v>
      </c>
      <c r="J5" s="3">
        <v>12</v>
      </c>
    </row>
    <row r="6" spans="1:10" s="4" customFormat="1" ht="25.5" customHeight="1" x14ac:dyDescent="0.25">
      <c r="A6" s="5" t="s">
        <v>23</v>
      </c>
      <c r="B6" s="91"/>
      <c r="C6" s="91"/>
      <c r="D6" s="91"/>
      <c r="E6" s="91"/>
      <c r="F6" s="91"/>
      <c r="G6" s="91"/>
      <c r="H6" s="91"/>
      <c r="I6" s="91"/>
      <c r="J6" s="91"/>
    </row>
    <row r="7" spans="1:10" s="4" customFormat="1" ht="29.25" customHeight="1" x14ac:dyDescent="0.25">
      <c r="A7" s="6" t="s">
        <v>23</v>
      </c>
      <c r="B7" s="2" t="s">
        <v>23</v>
      </c>
      <c r="C7" s="3" t="s">
        <v>23</v>
      </c>
      <c r="D7" s="3" t="s">
        <v>23</v>
      </c>
      <c r="E7" s="3" t="s">
        <v>23</v>
      </c>
      <c r="F7" s="3" t="s">
        <v>23</v>
      </c>
      <c r="G7" s="3" t="s">
        <v>23</v>
      </c>
      <c r="H7" s="3" t="s">
        <v>23</v>
      </c>
      <c r="I7" s="3" t="s">
        <v>23</v>
      </c>
      <c r="J7" s="2" t="s">
        <v>23</v>
      </c>
    </row>
    <row r="9" spans="1:10" x14ac:dyDescent="0.25">
      <c r="A9" s="1"/>
    </row>
  </sheetData>
  <mergeCells count="8">
    <mergeCell ref="B6:J6"/>
    <mergeCell ref="A1:J2"/>
    <mergeCell ref="B3:B4"/>
    <mergeCell ref="A3:A4"/>
    <mergeCell ref="C3:C4"/>
    <mergeCell ref="D3:E3"/>
    <mergeCell ref="F3:I3"/>
    <mergeCell ref="J3:J4"/>
  </mergeCells>
  <pageMargins left="0.70866141732283472" right="0.70866141732283472" top="0.74803149606299213" bottom="0.74803149606299213" header="0.31496062992125984" footer="0.31496062992125984"/>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3"/>
  <sheetViews>
    <sheetView view="pageBreakPreview" zoomScale="80" zoomScaleNormal="100" zoomScaleSheetLayoutView="80" workbookViewId="0">
      <selection activeCell="C8" sqref="C8"/>
    </sheetView>
  </sheetViews>
  <sheetFormatPr defaultRowHeight="16.5" x14ac:dyDescent="0.25"/>
  <cols>
    <col min="1" max="1" width="9.140625" style="11"/>
    <col min="2" max="2" width="36.42578125" style="11" customWidth="1"/>
    <col min="3" max="3" width="13.28515625" style="11" customWidth="1"/>
    <col min="4" max="4" width="13" style="11" customWidth="1"/>
    <col min="5" max="5" width="10.5703125" style="11" customWidth="1"/>
    <col min="6" max="6" width="9.140625" style="11" customWidth="1"/>
    <col min="7" max="12" width="8.5703125" style="11" customWidth="1"/>
    <col min="13" max="13" width="32" style="11" customWidth="1"/>
    <col min="14" max="14" width="19.140625" style="11" customWidth="1"/>
    <col min="15" max="15" width="14.7109375" style="21" customWidth="1"/>
    <col min="16" max="23" width="0" style="11" hidden="1" customWidth="1"/>
    <col min="24" max="16384" width="9.140625" style="11"/>
  </cols>
  <sheetData>
    <row r="1" spans="1:21" ht="16.5" customHeight="1" x14ac:dyDescent="0.25">
      <c r="A1" s="104" t="s">
        <v>0</v>
      </c>
      <c r="B1" s="104"/>
      <c r="C1" s="104"/>
      <c r="D1" s="104"/>
      <c r="E1" s="104"/>
      <c r="F1" s="104"/>
      <c r="G1" s="104"/>
      <c r="H1" s="104"/>
      <c r="I1" s="104"/>
      <c r="J1" s="104"/>
      <c r="K1" s="104"/>
      <c r="L1" s="104"/>
      <c r="M1" s="104"/>
      <c r="N1" s="104"/>
      <c r="O1" s="104"/>
    </row>
    <row r="2" spans="1:21" x14ac:dyDescent="0.25">
      <c r="A2" s="105"/>
      <c r="B2" s="105"/>
      <c r="C2" s="105"/>
      <c r="D2" s="105"/>
      <c r="E2" s="105"/>
      <c r="F2" s="105"/>
      <c r="G2" s="105"/>
      <c r="H2" s="105"/>
      <c r="I2" s="105"/>
      <c r="J2" s="105"/>
      <c r="K2" s="105"/>
      <c r="L2" s="105"/>
      <c r="M2" s="105"/>
      <c r="N2" s="105"/>
      <c r="O2" s="105"/>
    </row>
    <row r="3" spans="1:21" ht="75" customHeight="1" x14ac:dyDescent="0.25">
      <c r="A3" s="107" t="s">
        <v>1</v>
      </c>
      <c r="B3" s="106" t="s">
        <v>155</v>
      </c>
      <c r="C3" s="106" t="s">
        <v>156</v>
      </c>
      <c r="D3" s="106" t="s">
        <v>3</v>
      </c>
      <c r="E3" s="106" t="s">
        <v>157</v>
      </c>
      <c r="F3" s="106"/>
      <c r="G3" s="106" t="s">
        <v>158</v>
      </c>
      <c r="H3" s="106"/>
      <c r="I3" s="106"/>
      <c r="J3" s="106"/>
      <c r="K3" s="106"/>
      <c r="L3" s="106"/>
      <c r="M3" s="106" t="s">
        <v>159</v>
      </c>
      <c r="N3" s="106" t="s">
        <v>160</v>
      </c>
      <c r="O3" s="106" t="s">
        <v>161</v>
      </c>
    </row>
    <row r="4" spans="1:21" ht="21.75" customHeight="1" x14ac:dyDescent="0.25">
      <c r="A4" s="107"/>
      <c r="B4" s="106"/>
      <c r="C4" s="106"/>
      <c r="D4" s="106"/>
      <c r="E4" s="12" t="s">
        <v>5</v>
      </c>
      <c r="F4" s="12" t="s">
        <v>6</v>
      </c>
      <c r="G4" s="12" t="s">
        <v>162</v>
      </c>
      <c r="H4" s="12">
        <v>2026</v>
      </c>
      <c r="I4" s="12">
        <v>2027</v>
      </c>
      <c r="J4" s="12">
        <v>2028</v>
      </c>
      <c r="K4" s="12">
        <v>2029</v>
      </c>
      <c r="L4" s="12">
        <v>2030</v>
      </c>
      <c r="M4" s="106"/>
      <c r="N4" s="106"/>
      <c r="O4" s="106"/>
    </row>
    <row r="5" spans="1:21" x14ac:dyDescent="0.25">
      <c r="A5" s="13">
        <v>1</v>
      </c>
      <c r="B5" s="13">
        <v>2</v>
      </c>
      <c r="C5" s="13">
        <v>3</v>
      </c>
      <c r="D5" s="13">
        <v>4</v>
      </c>
      <c r="E5" s="13">
        <v>5</v>
      </c>
      <c r="F5" s="13">
        <v>6</v>
      </c>
      <c r="G5" s="13">
        <v>7</v>
      </c>
      <c r="H5" s="13">
        <v>8</v>
      </c>
      <c r="I5" s="13">
        <v>9</v>
      </c>
      <c r="J5" s="13">
        <v>10</v>
      </c>
      <c r="K5" s="13">
        <v>11</v>
      </c>
      <c r="L5" s="13">
        <v>12</v>
      </c>
      <c r="M5" s="13">
        <v>13</v>
      </c>
      <c r="N5" s="13">
        <v>14</v>
      </c>
      <c r="O5" s="13">
        <v>15</v>
      </c>
    </row>
    <row r="6" spans="1:21" ht="33" customHeight="1" x14ac:dyDescent="0.25">
      <c r="A6" s="103" t="s">
        <v>71</v>
      </c>
      <c r="B6" s="103"/>
      <c r="C6" s="103"/>
      <c r="D6" s="103"/>
      <c r="E6" s="103"/>
      <c r="F6" s="103"/>
      <c r="G6" s="103"/>
      <c r="H6" s="103"/>
      <c r="I6" s="103"/>
      <c r="J6" s="103"/>
      <c r="K6" s="103"/>
      <c r="L6" s="103"/>
      <c r="M6" s="103"/>
      <c r="N6" s="103"/>
      <c r="O6" s="103"/>
    </row>
    <row r="7" spans="1:21" ht="138.75" customHeight="1" x14ac:dyDescent="0.25">
      <c r="A7" s="13" t="s">
        <v>8</v>
      </c>
      <c r="B7" s="14" t="s">
        <v>72</v>
      </c>
      <c r="C7" s="13" t="s">
        <v>90</v>
      </c>
      <c r="D7" s="13" t="s">
        <v>114</v>
      </c>
      <c r="E7" s="13">
        <v>0.84</v>
      </c>
      <c r="F7" s="13">
        <v>2023</v>
      </c>
      <c r="G7" s="13">
        <v>53.9</v>
      </c>
      <c r="H7" s="13">
        <v>54</v>
      </c>
      <c r="I7" s="13">
        <v>54.3</v>
      </c>
      <c r="J7" s="13">
        <v>54.6</v>
      </c>
      <c r="K7" s="13">
        <v>54.8</v>
      </c>
      <c r="L7" s="13">
        <v>60</v>
      </c>
      <c r="M7" s="14" t="s">
        <v>88</v>
      </c>
      <c r="N7" s="14" t="s">
        <v>69</v>
      </c>
      <c r="O7" s="13" t="s">
        <v>23</v>
      </c>
    </row>
    <row r="8" spans="1:21" s="18" customFormat="1" ht="138.75" customHeight="1" x14ac:dyDescent="0.25">
      <c r="A8" s="15" t="s">
        <v>45</v>
      </c>
      <c r="B8" s="16" t="s">
        <v>73</v>
      </c>
      <c r="C8" s="80" t="s">
        <v>76</v>
      </c>
      <c r="D8" s="15" t="s">
        <v>114</v>
      </c>
      <c r="E8" s="15">
        <v>100</v>
      </c>
      <c r="F8" s="15">
        <v>2023</v>
      </c>
      <c r="G8" s="15">
        <v>100</v>
      </c>
      <c r="H8" s="15">
        <v>100</v>
      </c>
      <c r="I8" s="15">
        <v>100</v>
      </c>
      <c r="J8" s="15">
        <v>100</v>
      </c>
      <c r="K8" s="15">
        <v>100</v>
      </c>
      <c r="L8" s="15">
        <v>100</v>
      </c>
      <c r="M8" s="16" t="s">
        <v>88</v>
      </c>
      <c r="N8" s="17" t="s">
        <v>69</v>
      </c>
      <c r="O8" s="15" t="s">
        <v>23</v>
      </c>
    </row>
    <row r="9" spans="1:21" ht="139.5" customHeight="1" x14ac:dyDescent="0.25">
      <c r="A9" s="13" t="s">
        <v>46</v>
      </c>
      <c r="B9" s="14" t="s">
        <v>74</v>
      </c>
      <c r="C9" s="13" t="s">
        <v>89</v>
      </c>
      <c r="D9" s="13" t="s">
        <v>114</v>
      </c>
      <c r="E9" s="13">
        <v>88</v>
      </c>
      <c r="F9" s="13">
        <v>2023</v>
      </c>
      <c r="G9" s="13">
        <v>87.7</v>
      </c>
      <c r="H9" s="13">
        <v>87.9</v>
      </c>
      <c r="I9" s="13">
        <v>88.1</v>
      </c>
      <c r="J9" s="13">
        <v>88.5</v>
      </c>
      <c r="K9" s="13">
        <v>88.7</v>
      </c>
      <c r="L9" s="13">
        <v>89</v>
      </c>
      <c r="M9" s="14" t="s">
        <v>88</v>
      </c>
      <c r="N9" s="14" t="s">
        <v>69</v>
      </c>
      <c r="O9" s="13" t="s">
        <v>23</v>
      </c>
      <c r="P9" s="11">
        <v>87.7</v>
      </c>
      <c r="Q9" s="11">
        <v>87.9</v>
      </c>
      <c r="R9" s="11">
        <v>88.1</v>
      </c>
      <c r="S9" s="11">
        <v>88.5</v>
      </c>
      <c r="T9" s="11">
        <v>88.7</v>
      </c>
      <c r="U9" s="11">
        <v>89</v>
      </c>
    </row>
    <row r="10" spans="1:21" ht="98.25" customHeight="1" x14ac:dyDescent="0.25">
      <c r="A10" s="99" t="s">
        <v>56</v>
      </c>
      <c r="B10" s="101" t="s">
        <v>75</v>
      </c>
      <c r="C10" s="99" t="s">
        <v>76</v>
      </c>
      <c r="D10" s="99" t="s">
        <v>114</v>
      </c>
      <c r="E10" s="99">
        <v>100</v>
      </c>
      <c r="F10" s="99">
        <v>2023</v>
      </c>
      <c r="G10" s="99">
        <v>100</v>
      </c>
      <c r="H10" s="99">
        <v>100</v>
      </c>
      <c r="I10" s="99">
        <v>100</v>
      </c>
      <c r="J10" s="99">
        <v>100</v>
      </c>
      <c r="K10" s="99">
        <v>100</v>
      </c>
      <c r="L10" s="99">
        <v>100</v>
      </c>
      <c r="M10" s="101" t="s">
        <v>119</v>
      </c>
      <c r="N10" s="101" t="s">
        <v>69</v>
      </c>
      <c r="O10" s="99" t="s">
        <v>23</v>
      </c>
    </row>
    <row r="11" spans="1:21" ht="72" customHeight="1" x14ac:dyDescent="0.25">
      <c r="A11" s="100"/>
      <c r="B11" s="102"/>
      <c r="C11" s="100"/>
      <c r="D11" s="100"/>
      <c r="E11" s="100"/>
      <c r="F11" s="100"/>
      <c r="G11" s="100"/>
      <c r="H11" s="100"/>
      <c r="I11" s="100"/>
      <c r="J11" s="100"/>
      <c r="K11" s="100"/>
      <c r="L11" s="100"/>
      <c r="M11" s="102"/>
      <c r="N11" s="102"/>
      <c r="O11" s="100"/>
    </row>
    <row r="12" spans="1:21" s="19" customFormat="1" ht="179.25" customHeight="1" x14ac:dyDescent="0.25">
      <c r="A12" s="15" t="s">
        <v>57</v>
      </c>
      <c r="B12" s="16" t="s">
        <v>77</v>
      </c>
      <c r="C12" s="15" t="s">
        <v>143</v>
      </c>
      <c r="D12" s="15" t="s">
        <v>114</v>
      </c>
      <c r="E12" s="15">
        <v>67.5</v>
      </c>
      <c r="F12" s="15">
        <v>2023</v>
      </c>
      <c r="G12" s="15">
        <v>60</v>
      </c>
      <c r="H12" s="15">
        <v>60</v>
      </c>
      <c r="I12" s="15">
        <v>60</v>
      </c>
      <c r="J12" s="15">
        <v>60</v>
      </c>
      <c r="K12" s="15">
        <v>60</v>
      </c>
      <c r="L12" s="15">
        <v>60</v>
      </c>
      <c r="M12" s="16" t="s">
        <v>88</v>
      </c>
      <c r="N12" s="16" t="s">
        <v>69</v>
      </c>
      <c r="O12" s="15" t="s">
        <v>23</v>
      </c>
    </row>
    <row r="13" spans="1:21" ht="131.25" customHeight="1" x14ac:dyDescent="0.25">
      <c r="A13" s="13" t="s">
        <v>78</v>
      </c>
      <c r="B13" s="14" t="s">
        <v>79</v>
      </c>
      <c r="C13" s="13" t="s">
        <v>76</v>
      </c>
      <c r="D13" s="13" t="s">
        <v>114</v>
      </c>
      <c r="E13" s="20">
        <v>25</v>
      </c>
      <c r="F13" s="13">
        <v>2023</v>
      </c>
      <c r="G13" s="20">
        <v>30</v>
      </c>
      <c r="H13" s="20">
        <v>30</v>
      </c>
      <c r="I13" s="20">
        <v>30</v>
      </c>
      <c r="J13" s="20">
        <v>30</v>
      </c>
      <c r="K13" s="20">
        <v>30</v>
      </c>
      <c r="L13" s="20">
        <v>30</v>
      </c>
      <c r="M13" s="14" t="s">
        <v>120</v>
      </c>
      <c r="N13" s="14" t="s">
        <v>69</v>
      </c>
      <c r="O13" s="13" t="s">
        <v>23</v>
      </c>
    </row>
    <row r="16" spans="1:21" s="22" customFormat="1" ht="26.25" customHeight="1" x14ac:dyDescent="0.2">
      <c r="A16" s="98" t="s">
        <v>122</v>
      </c>
      <c r="B16" s="98"/>
      <c r="C16" s="98"/>
      <c r="D16" s="98"/>
      <c r="E16" s="98"/>
      <c r="F16" s="98"/>
      <c r="G16" s="98"/>
      <c r="H16" s="98"/>
      <c r="I16" s="98"/>
      <c r="J16" s="98"/>
      <c r="K16" s="98"/>
      <c r="L16" s="98"/>
      <c r="M16" s="98"/>
      <c r="N16" s="98"/>
      <c r="O16" s="98"/>
    </row>
    <row r="17" spans="1:15" s="22" customFormat="1" ht="26.25" customHeight="1" x14ac:dyDescent="0.2">
      <c r="A17" s="98"/>
      <c r="B17" s="98"/>
      <c r="C17" s="98"/>
      <c r="D17" s="98"/>
      <c r="E17" s="98"/>
      <c r="F17" s="98"/>
      <c r="G17" s="98"/>
      <c r="H17" s="98"/>
      <c r="I17" s="98"/>
      <c r="J17" s="98"/>
      <c r="K17" s="98"/>
      <c r="L17" s="98"/>
      <c r="M17" s="98"/>
      <c r="N17" s="98"/>
      <c r="O17" s="98"/>
    </row>
    <row r="18" spans="1:15" s="22" customFormat="1" ht="12" x14ac:dyDescent="0.2">
      <c r="A18" s="98"/>
      <c r="B18" s="98"/>
      <c r="C18" s="98"/>
      <c r="D18" s="98"/>
      <c r="E18" s="98"/>
      <c r="F18" s="98"/>
      <c r="G18" s="98"/>
      <c r="H18" s="98"/>
      <c r="I18" s="98"/>
      <c r="J18" s="98"/>
      <c r="K18" s="98"/>
      <c r="L18" s="98"/>
      <c r="M18" s="98"/>
      <c r="N18" s="98"/>
      <c r="O18" s="98"/>
    </row>
    <row r="19" spans="1:15" s="22" customFormat="1" ht="12" x14ac:dyDescent="0.2">
      <c r="A19" s="98"/>
      <c r="B19" s="98"/>
      <c r="C19" s="98"/>
      <c r="D19" s="98"/>
      <c r="E19" s="98"/>
      <c r="F19" s="98"/>
      <c r="G19" s="98"/>
      <c r="H19" s="98"/>
      <c r="I19" s="98"/>
      <c r="J19" s="98"/>
      <c r="K19" s="98"/>
      <c r="L19" s="98"/>
      <c r="M19" s="98"/>
      <c r="N19" s="98"/>
      <c r="O19" s="98"/>
    </row>
    <row r="20" spans="1:15" s="22" customFormat="1" ht="21.75" customHeight="1" x14ac:dyDescent="0.2">
      <c r="A20" s="98"/>
      <c r="B20" s="98"/>
      <c r="C20" s="98"/>
      <c r="D20" s="98"/>
      <c r="E20" s="98"/>
      <c r="F20" s="98"/>
      <c r="G20" s="98"/>
      <c r="H20" s="98"/>
      <c r="I20" s="98"/>
      <c r="J20" s="98"/>
      <c r="K20" s="98"/>
      <c r="L20" s="98"/>
      <c r="M20" s="98"/>
      <c r="N20" s="98"/>
      <c r="O20" s="98"/>
    </row>
    <row r="21" spans="1:15" s="22" customFormat="1" ht="60" customHeight="1" x14ac:dyDescent="0.2">
      <c r="A21" s="98"/>
      <c r="B21" s="98"/>
      <c r="C21" s="98"/>
      <c r="D21" s="98"/>
      <c r="E21" s="98"/>
      <c r="F21" s="98"/>
      <c r="G21" s="98"/>
      <c r="H21" s="98"/>
      <c r="I21" s="98"/>
      <c r="J21" s="98"/>
      <c r="K21" s="98"/>
      <c r="L21" s="98"/>
      <c r="M21" s="98"/>
      <c r="N21" s="98"/>
      <c r="O21" s="98"/>
    </row>
    <row r="22" spans="1:15" s="22" customFormat="1" ht="40.5" customHeight="1" x14ac:dyDescent="0.2">
      <c r="A22" s="98"/>
      <c r="B22" s="98"/>
      <c r="C22" s="98"/>
      <c r="D22" s="98"/>
      <c r="E22" s="98"/>
      <c r="F22" s="98"/>
      <c r="G22" s="98"/>
      <c r="H22" s="98"/>
      <c r="I22" s="98"/>
      <c r="J22" s="98"/>
      <c r="K22" s="98"/>
      <c r="L22" s="98"/>
      <c r="M22" s="98"/>
      <c r="N22" s="98"/>
      <c r="O22" s="98"/>
    </row>
    <row r="23" spans="1:15" s="22" customFormat="1" ht="113.25" customHeight="1" x14ac:dyDescent="0.2">
      <c r="A23" s="98"/>
      <c r="B23" s="98"/>
      <c r="C23" s="98"/>
      <c r="D23" s="98"/>
      <c r="E23" s="98"/>
      <c r="F23" s="98"/>
      <c r="G23" s="98"/>
      <c r="H23" s="98"/>
      <c r="I23" s="98"/>
      <c r="J23" s="98"/>
      <c r="K23" s="98"/>
      <c r="L23" s="98"/>
      <c r="M23" s="98"/>
      <c r="N23" s="98"/>
      <c r="O23" s="98"/>
    </row>
  </sheetData>
  <mergeCells count="27">
    <mergeCell ref="A6:O6"/>
    <mergeCell ref="A1:O2"/>
    <mergeCell ref="B3:B4"/>
    <mergeCell ref="C3:C4"/>
    <mergeCell ref="D3:D4"/>
    <mergeCell ref="G3:L3"/>
    <mergeCell ref="M3:M4"/>
    <mergeCell ref="N3:N4"/>
    <mergeCell ref="O3:O4"/>
    <mergeCell ref="A3:A4"/>
    <mergeCell ref="E3:F3"/>
    <mergeCell ref="A16:O23"/>
    <mergeCell ref="F10:F11"/>
    <mergeCell ref="M10:M11"/>
    <mergeCell ref="N10:N11"/>
    <mergeCell ref="O10:O11"/>
    <mergeCell ref="H10:H11"/>
    <mergeCell ref="I10:I11"/>
    <mergeCell ref="J10:J11"/>
    <mergeCell ref="K10:K11"/>
    <mergeCell ref="L10:L11"/>
    <mergeCell ref="G10:G11"/>
    <mergeCell ref="A10:A11"/>
    <mergeCell ref="B10:B11"/>
    <mergeCell ref="C10:C11"/>
    <mergeCell ref="D10:D11"/>
    <mergeCell ref="E10:E11"/>
  </mergeCells>
  <pageMargins left="0.70866141732283472" right="0.70866141732283472" top="0.74803149606299213" bottom="0.74803149606299213" header="0.31496062992125984" footer="0.31496062992125984"/>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6"/>
  <sheetViews>
    <sheetView view="pageBreakPreview" zoomScale="80" zoomScaleNormal="100" zoomScaleSheetLayoutView="80" workbookViewId="0">
      <selection activeCell="C8" sqref="C8"/>
    </sheetView>
  </sheetViews>
  <sheetFormatPr defaultRowHeight="16.5" x14ac:dyDescent="0.25"/>
  <cols>
    <col min="1" max="1" width="9.140625" style="18"/>
    <col min="2" max="2" width="45.140625" style="18" customWidth="1"/>
    <col min="3" max="3" width="18.140625" style="18" customWidth="1"/>
    <col min="4" max="4" width="22.7109375" style="18" customWidth="1"/>
    <col min="5" max="15" width="9.140625" style="18"/>
    <col min="16" max="16" width="14.7109375" style="18" customWidth="1"/>
    <col min="17" max="16384" width="9.140625" style="18"/>
  </cols>
  <sheetData>
    <row r="1" spans="1:16" x14ac:dyDescent="0.25">
      <c r="A1" s="111" t="s">
        <v>163</v>
      </c>
      <c r="B1" s="111"/>
      <c r="C1" s="111"/>
      <c r="D1" s="111"/>
      <c r="E1" s="111"/>
      <c r="F1" s="111"/>
      <c r="G1" s="111"/>
      <c r="H1" s="111"/>
      <c r="I1" s="111"/>
      <c r="J1" s="111"/>
      <c r="K1" s="111"/>
      <c r="L1" s="111"/>
      <c r="M1" s="111"/>
      <c r="N1" s="111"/>
      <c r="O1" s="111"/>
      <c r="P1" s="111"/>
    </row>
    <row r="2" spans="1:16" x14ac:dyDescent="0.25">
      <c r="A2" s="111"/>
      <c r="B2" s="111"/>
      <c r="C2" s="111"/>
      <c r="D2" s="111"/>
      <c r="E2" s="111"/>
      <c r="F2" s="111"/>
      <c r="G2" s="111"/>
      <c r="H2" s="111"/>
      <c r="I2" s="111"/>
      <c r="J2" s="111"/>
      <c r="K2" s="111"/>
      <c r="L2" s="111"/>
      <c r="M2" s="111"/>
      <c r="N2" s="111"/>
      <c r="O2" s="111"/>
      <c r="P2" s="111"/>
    </row>
    <row r="3" spans="1:16" ht="31.5" customHeight="1" x14ac:dyDescent="0.25">
      <c r="A3" s="114" t="s">
        <v>1</v>
      </c>
      <c r="B3" s="114" t="s">
        <v>9</v>
      </c>
      <c r="C3" s="115" t="s">
        <v>164</v>
      </c>
      <c r="D3" s="112" t="s">
        <v>3</v>
      </c>
      <c r="E3" s="115" t="s">
        <v>165</v>
      </c>
      <c r="F3" s="115"/>
      <c r="G3" s="115"/>
      <c r="H3" s="115"/>
      <c r="I3" s="115"/>
      <c r="J3" s="115"/>
      <c r="K3" s="115"/>
      <c r="L3" s="115"/>
      <c r="M3" s="115"/>
      <c r="N3" s="115"/>
      <c r="O3" s="115"/>
      <c r="P3" s="114" t="s">
        <v>91</v>
      </c>
    </row>
    <row r="4" spans="1:16" x14ac:dyDescent="0.25">
      <c r="A4" s="114"/>
      <c r="B4" s="114"/>
      <c r="C4" s="115"/>
      <c r="D4" s="113"/>
      <c r="E4" s="15" t="s">
        <v>10</v>
      </c>
      <c r="F4" s="15" t="s">
        <v>11</v>
      </c>
      <c r="G4" s="15" t="s">
        <v>12</v>
      </c>
      <c r="H4" s="15" t="s">
        <v>13</v>
      </c>
      <c r="I4" s="15" t="s">
        <v>14</v>
      </c>
      <c r="J4" s="15" t="s">
        <v>15</v>
      </c>
      <c r="K4" s="15" t="s">
        <v>16</v>
      </c>
      <c r="L4" s="15" t="s">
        <v>17</v>
      </c>
      <c r="M4" s="15" t="s">
        <v>18</v>
      </c>
      <c r="N4" s="15" t="s">
        <v>19</v>
      </c>
      <c r="O4" s="15" t="s">
        <v>20</v>
      </c>
      <c r="P4" s="114"/>
    </row>
    <row r="5" spans="1:16" x14ac:dyDescent="0.25">
      <c r="A5" s="23">
        <v>1</v>
      </c>
      <c r="B5" s="15">
        <v>2</v>
      </c>
      <c r="C5" s="24">
        <v>3</v>
      </c>
      <c r="D5" s="25">
        <v>4</v>
      </c>
      <c r="E5" s="15">
        <v>5</v>
      </c>
      <c r="F5" s="15">
        <v>6</v>
      </c>
      <c r="G5" s="15">
        <v>7</v>
      </c>
      <c r="H5" s="15">
        <v>8</v>
      </c>
      <c r="I5" s="15">
        <v>9</v>
      </c>
      <c r="J5" s="15">
        <v>10</v>
      </c>
      <c r="K5" s="15">
        <v>11</v>
      </c>
      <c r="L5" s="15">
        <v>12</v>
      </c>
      <c r="M5" s="15">
        <v>13</v>
      </c>
      <c r="N5" s="15">
        <v>14</v>
      </c>
      <c r="O5" s="15">
        <v>15</v>
      </c>
      <c r="P5" s="15">
        <v>16</v>
      </c>
    </row>
    <row r="6" spans="1:16" ht="37.5" customHeight="1" x14ac:dyDescent="0.25">
      <c r="A6" s="23" t="s">
        <v>8</v>
      </c>
      <c r="B6" s="110" t="s">
        <v>71</v>
      </c>
      <c r="C6" s="110"/>
      <c r="D6" s="110"/>
      <c r="E6" s="110"/>
      <c r="F6" s="110"/>
      <c r="G6" s="110"/>
      <c r="H6" s="110"/>
      <c r="I6" s="110"/>
      <c r="J6" s="110"/>
      <c r="K6" s="110"/>
      <c r="L6" s="110"/>
      <c r="M6" s="110"/>
      <c r="N6" s="110"/>
      <c r="O6" s="110"/>
      <c r="P6" s="110"/>
    </row>
    <row r="7" spans="1:16" ht="105" customHeight="1" x14ac:dyDescent="0.25">
      <c r="A7" s="15" t="s">
        <v>21</v>
      </c>
      <c r="B7" s="16" t="s">
        <v>72</v>
      </c>
      <c r="C7" s="13" t="s">
        <v>90</v>
      </c>
      <c r="D7" s="15" t="s">
        <v>114</v>
      </c>
      <c r="E7" s="15" t="s">
        <v>23</v>
      </c>
      <c r="F7" s="15" t="s">
        <v>23</v>
      </c>
      <c r="G7" s="15" t="s">
        <v>23</v>
      </c>
      <c r="H7" s="15" t="s">
        <v>23</v>
      </c>
      <c r="I7" s="15" t="s">
        <v>23</v>
      </c>
      <c r="J7" s="15" t="s">
        <v>23</v>
      </c>
      <c r="K7" s="15" t="s">
        <v>23</v>
      </c>
      <c r="L7" s="15" t="s">
        <v>23</v>
      </c>
      <c r="M7" s="15" t="s">
        <v>23</v>
      </c>
      <c r="N7" s="15" t="s">
        <v>23</v>
      </c>
      <c r="O7" s="15" t="s">
        <v>23</v>
      </c>
      <c r="P7" s="15">
        <v>53.9</v>
      </c>
    </row>
    <row r="8" spans="1:16" ht="43.5" customHeight="1" x14ac:dyDescent="0.25">
      <c r="A8" s="23" t="s">
        <v>52</v>
      </c>
      <c r="B8" s="16" t="s">
        <v>73</v>
      </c>
      <c r="C8" s="80" t="s">
        <v>76</v>
      </c>
      <c r="D8" s="15" t="s">
        <v>114</v>
      </c>
      <c r="E8" s="23">
        <v>100</v>
      </c>
      <c r="F8" s="23">
        <v>100</v>
      </c>
      <c r="G8" s="23">
        <v>100</v>
      </c>
      <c r="H8" s="23">
        <v>100</v>
      </c>
      <c r="I8" s="23">
        <v>100</v>
      </c>
      <c r="J8" s="23">
        <v>100</v>
      </c>
      <c r="K8" s="23">
        <v>100</v>
      </c>
      <c r="L8" s="23">
        <v>100</v>
      </c>
      <c r="M8" s="23">
        <v>100</v>
      </c>
      <c r="N8" s="23">
        <v>100</v>
      </c>
      <c r="O8" s="23">
        <v>100</v>
      </c>
      <c r="P8" s="23">
        <v>100</v>
      </c>
    </row>
    <row r="9" spans="1:16" ht="54.75" customHeight="1" x14ac:dyDescent="0.25">
      <c r="A9" s="15" t="s">
        <v>53</v>
      </c>
      <c r="B9" s="16" t="s">
        <v>74</v>
      </c>
      <c r="C9" s="15" t="s">
        <v>89</v>
      </c>
      <c r="D9" s="15" t="s">
        <v>114</v>
      </c>
      <c r="E9" s="23">
        <v>55</v>
      </c>
      <c r="F9" s="23">
        <v>55</v>
      </c>
      <c r="G9" s="23">
        <v>55</v>
      </c>
      <c r="H9" s="23">
        <v>55</v>
      </c>
      <c r="I9" s="23">
        <v>55</v>
      </c>
      <c r="J9" s="23">
        <v>55</v>
      </c>
      <c r="K9" s="23">
        <v>55</v>
      </c>
      <c r="L9" s="23">
        <v>55</v>
      </c>
      <c r="M9" s="23">
        <v>55</v>
      </c>
      <c r="N9" s="23">
        <v>65</v>
      </c>
      <c r="O9" s="23">
        <v>65</v>
      </c>
      <c r="P9" s="15">
        <v>87.7</v>
      </c>
    </row>
    <row r="10" spans="1:16" ht="105.75" customHeight="1" x14ac:dyDescent="0.25">
      <c r="A10" s="15" t="s">
        <v>80</v>
      </c>
      <c r="B10" s="16" t="s">
        <v>75</v>
      </c>
      <c r="C10" s="15" t="s">
        <v>76</v>
      </c>
      <c r="D10" s="15" t="s">
        <v>114</v>
      </c>
      <c r="E10" s="15">
        <v>100</v>
      </c>
      <c r="F10" s="15">
        <v>100</v>
      </c>
      <c r="G10" s="15">
        <v>100</v>
      </c>
      <c r="H10" s="15">
        <v>100</v>
      </c>
      <c r="I10" s="15">
        <v>100</v>
      </c>
      <c r="J10" s="15">
        <v>100</v>
      </c>
      <c r="K10" s="15">
        <v>100</v>
      </c>
      <c r="L10" s="15">
        <v>100</v>
      </c>
      <c r="M10" s="15">
        <v>100</v>
      </c>
      <c r="N10" s="15">
        <v>100</v>
      </c>
      <c r="O10" s="15">
        <v>100</v>
      </c>
      <c r="P10" s="15">
        <v>100</v>
      </c>
    </row>
    <row r="11" spans="1:16" ht="138" customHeight="1" x14ac:dyDescent="0.25">
      <c r="A11" s="15" t="s">
        <v>81</v>
      </c>
      <c r="B11" s="16" t="s">
        <v>77</v>
      </c>
      <c r="C11" s="15" t="s">
        <v>143</v>
      </c>
      <c r="D11" s="15" t="s">
        <v>114</v>
      </c>
      <c r="E11" s="15" t="s">
        <v>23</v>
      </c>
      <c r="F11" s="15" t="s">
        <v>23</v>
      </c>
      <c r="G11" s="15" t="s">
        <v>23</v>
      </c>
      <c r="H11" s="15" t="s">
        <v>23</v>
      </c>
      <c r="I11" s="15" t="s">
        <v>23</v>
      </c>
      <c r="J11" s="15" t="s">
        <v>23</v>
      </c>
      <c r="K11" s="15" t="s">
        <v>23</v>
      </c>
      <c r="L11" s="15" t="s">
        <v>23</v>
      </c>
      <c r="M11" s="15" t="s">
        <v>23</v>
      </c>
      <c r="N11" s="15" t="s">
        <v>23</v>
      </c>
      <c r="O11" s="15" t="s">
        <v>23</v>
      </c>
      <c r="P11" s="15">
        <v>60</v>
      </c>
    </row>
    <row r="12" spans="1:16" ht="105" customHeight="1" x14ac:dyDescent="0.25">
      <c r="A12" s="15" t="s">
        <v>82</v>
      </c>
      <c r="B12" s="16" t="s">
        <v>79</v>
      </c>
      <c r="C12" s="15" t="s">
        <v>76</v>
      </c>
      <c r="D12" s="15" t="s">
        <v>114</v>
      </c>
      <c r="E12" s="26">
        <v>15</v>
      </c>
      <c r="F12" s="26">
        <v>15</v>
      </c>
      <c r="G12" s="26">
        <v>15</v>
      </c>
      <c r="H12" s="26">
        <v>15</v>
      </c>
      <c r="I12" s="26">
        <v>15</v>
      </c>
      <c r="J12" s="26">
        <v>15</v>
      </c>
      <c r="K12" s="26">
        <v>15</v>
      </c>
      <c r="L12" s="26">
        <v>15</v>
      </c>
      <c r="M12" s="26">
        <v>15</v>
      </c>
      <c r="N12" s="26">
        <v>20</v>
      </c>
      <c r="O12" s="26">
        <v>20</v>
      </c>
      <c r="P12" s="26">
        <v>30</v>
      </c>
    </row>
    <row r="13" spans="1:16" x14ac:dyDescent="0.25">
      <c r="A13" s="27"/>
    </row>
    <row r="14" spans="1:16" s="28" customFormat="1" ht="27" customHeight="1" x14ac:dyDescent="0.2">
      <c r="A14" s="108" t="s">
        <v>123</v>
      </c>
      <c r="B14" s="109"/>
      <c r="C14" s="109"/>
      <c r="D14" s="109"/>
      <c r="E14" s="109"/>
      <c r="F14" s="109"/>
      <c r="G14" s="109"/>
      <c r="H14" s="109"/>
      <c r="I14" s="109"/>
      <c r="J14" s="109"/>
      <c r="K14" s="109"/>
      <c r="L14" s="109"/>
      <c r="M14" s="109"/>
      <c r="N14" s="109"/>
      <c r="O14" s="109"/>
      <c r="P14" s="109"/>
    </row>
    <row r="15" spans="1:16" s="28" customFormat="1" ht="12" x14ac:dyDescent="0.2">
      <c r="A15" s="109"/>
      <c r="B15" s="109"/>
      <c r="C15" s="109"/>
      <c r="D15" s="109"/>
      <c r="E15" s="109"/>
      <c r="F15" s="109"/>
      <c r="G15" s="109"/>
      <c r="H15" s="109"/>
      <c r="I15" s="109"/>
      <c r="J15" s="109"/>
      <c r="K15" s="109"/>
      <c r="L15" s="109"/>
      <c r="M15" s="109"/>
      <c r="N15" s="109"/>
      <c r="O15" s="109"/>
      <c r="P15" s="109"/>
    </row>
    <row r="16" spans="1:16" s="28" customFormat="1" ht="12" x14ac:dyDescent="0.2">
      <c r="A16" s="109"/>
      <c r="B16" s="109"/>
      <c r="C16" s="109"/>
      <c r="D16" s="109"/>
      <c r="E16" s="109"/>
      <c r="F16" s="109"/>
      <c r="G16" s="109"/>
      <c r="H16" s="109"/>
      <c r="I16" s="109"/>
      <c r="J16" s="109"/>
      <c r="K16" s="109"/>
      <c r="L16" s="109"/>
      <c r="M16" s="109"/>
      <c r="N16" s="109"/>
      <c r="O16" s="109"/>
      <c r="P16" s="109"/>
    </row>
  </sheetData>
  <mergeCells count="9">
    <mergeCell ref="A14:P16"/>
    <mergeCell ref="B6:P6"/>
    <mergeCell ref="A1:P2"/>
    <mergeCell ref="D3:D4"/>
    <mergeCell ref="A3:A4"/>
    <mergeCell ref="B3:B4"/>
    <mergeCell ref="C3:C4"/>
    <mergeCell ref="E3:O3"/>
    <mergeCell ref="P3:P4"/>
  </mergeCells>
  <hyperlinks>
    <hyperlink ref="C3" location="_ftn1" display="_ftn1" xr:uid="{00000000-0004-0000-0200-000000000000}"/>
    <hyperlink ref="E3" location="_ftn2" display="_ftn2" xr:uid="{00000000-0004-0000-0200-000001000000}"/>
  </hyperlinks>
  <pageMargins left="0.70866141732283472" right="0.70866141732283472" top="0.74803149606299213" bottom="0.74803149606299213" header="0.31496062992125984" footer="0.31496062992125984"/>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0"/>
  <sheetViews>
    <sheetView view="pageBreakPreview" topLeftCell="A31" zoomScale="90" zoomScaleNormal="100" zoomScaleSheetLayoutView="90" workbookViewId="0">
      <selection activeCell="C33" sqref="C33"/>
    </sheetView>
  </sheetViews>
  <sheetFormatPr defaultRowHeight="16.5" x14ac:dyDescent="0.25"/>
  <cols>
    <col min="1" max="1" width="9.7109375" style="11" customWidth="1"/>
    <col min="2" max="2" width="44.5703125" style="11" customWidth="1"/>
    <col min="3" max="3" width="59.7109375" style="11" customWidth="1"/>
    <col min="4" max="4" width="59.42578125" style="11" customWidth="1"/>
    <col min="5" max="16384" width="9.140625" style="11"/>
  </cols>
  <sheetData>
    <row r="1" spans="1:4" ht="16.5" customHeight="1" x14ac:dyDescent="0.25">
      <c r="A1" s="124" t="s">
        <v>22</v>
      </c>
      <c r="B1" s="124"/>
      <c r="C1" s="124"/>
      <c r="D1" s="124"/>
    </row>
    <row r="2" spans="1:4" ht="17.25" customHeight="1" x14ac:dyDescent="0.25">
      <c r="A2" s="124"/>
      <c r="B2" s="124"/>
      <c r="C2" s="124"/>
      <c r="D2" s="124"/>
    </row>
    <row r="3" spans="1:4" ht="36" x14ac:dyDescent="0.25">
      <c r="A3" s="13" t="s">
        <v>1</v>
      </c>
      <c r="B3" s="9" t="s">
        <v>168</v>
      </c>
      <c r="C3" s="9" t="s">
        <v>169</v>
      </c>
      <c r="D3" s="9" t="s">
        <v>170</v>
      </c>
    </row>
    <row r="4" spans="1:4" x14ac:dyDescent="0.25">
      <c r="A4" s="13">
        <v>1</v>
      </c>
      <c r="B4" s="13">
        <v>2</v>
      </c>
      <c r="C4" s="13">
        <v>3</v>
      </c>
      <c r="D4" s="13">
        <v>4</v>
      </c>
    </row>
    <row r="5" spans="1:4" ht="23.25" customHeight="1" x14ac:dyDescent="0.25">
      <c r="A5" s="13" t="s">
        <v>8</v>
      </c>
      <c r="B5" s="96" t="s">
        <v>171</v>
      </c>
      <c r="C5" s="96"/>
      <c r="D5" s="96"/>
    </row>
    <row r="6" spans="1:4" ht="39" customHeight="1" x14ac:dyDescent="0.25">
      <c r="A6" s="13" t="s">
        <v>21</v>
      </c>
      <c r="B6" s="106" t="s">
        <v>172</v>
      </c>
      <c r="C6" s="106"/>
      <c r="D6" s="106"/>
    </row>
    <row r="7" spans="1:4" ht="52.5" customHeight="1" x14ac:dyDescent="0.25">
      <c r="A7" s="29"/>
      <c r="B7" s="14" t="s">
        <v>198</v>
      </c>
      <c r="C7" s="106" t="s">
        <v>125</v>
      </c>
      <c r="D7" s="106"/>
    </row>
    <row r="8" spans="1:4" ht="114" customHeight="1" x14ac:dyDescent="0.25">
      <c r="A8" s="29" t="s">
        <v>92</v>
      </c>
      <c r="B8" s="14" t="s">
        <v>117</v>
      </c>
      <c r="C8" s="14" t="s">
        <v>127</v>
      </c>
      <c r="D8" s="13" t="s">
        <v>23</v>
      </c>
    </row>
    <row r="9" spans="1:4" ht="34.5" customHeight="1" x14ac:dyDescent="0.25">
      <c r="A9" s="29" t="s">
        <v>52</v>
      </c>
      <c r="B9" s="106" t="s">
        <v>83</v>
      </c>
      <c r="C9" s="106"/>
      <c r="D9" s="106"/>
    </row>
    <row r="10" spans="1:4" ht="56.25" customHeight="1" x14ac:dyDescent="0.25">
      <c r="A10" s="29"/>
      <c r="B10" s="14" t="s">
        <v>198</v>
      </c>
      <c r="C10" s="106" t="s">
        <v>125</v>
      </c>
      <c r="D10" s="106"/>
    </row>
    <row r="11" spans="1:4" ht="212.25" customHeight="1" x14ac:dyDescent="0.25">
      <c r="A11" s="29" t="s">
        <v>58</v>
      </c>
      <c r="B11" s="14" t="s">
        <v>148</v>
      </c>
      <c r="C11" s="14" t="s">
        <v>151</v>
      </c>
      <c r="D11" s="14" t="s">
        <v>121</v>
      </c>
    </row>
    <row r="12" spans="1:4" ht="44.25" customHeight="1" x14ac:dyDescent="0.25">
      <c r="A12" s="29" t="s">
        <v>53</v>
      </c>
      <c r="B12" s="120" t="s">
        <v>182</v>
      </c>
      <c r="C12" s="121"/>
      <c r="D12" s="122"/>
    </row>
    <row r="13" spans="1:4" ht="57.75" customHeight="1" x14ac:dyDescent="0.25">
      <c r="A13" s="31"/>
      <c r="B13" s="14" t="s">
        <v>198</v>
      </c>
      <c r="C13" s="106" t="s">
        <v>125</v>
      </c>
      <c r="D13" s="106"/>
    </row>
    <row r="14" spans="1:4" ht="369" customHeight="1" x14ac:dyDescent="0.25">
      <c r="A14" s="32" t="s">
        <v>54</v>
      </c>
      <c r="B14" s="14" t="s">
        <v>141</v>
      </c>
      <c r="C14" s="14" t="s">
        <v>142</v>
      </c>
      <c r="D14" s="14" t="s">
        <v>166</v>
      </c>
    </row>
    <row r="15" spans="1:4" ht="36" customHeight="1" x14ac:dyDescent="0.25">
      <c r="A15" s="29" t="s">
        <v>80</v>
      </c>
      <c r="B15" s="120" t="s">
        <v>86</v>
      </c>
      <c r="C15" s="121"/>
      <c r="D15" s="122"/>
    </row>
    <row r="16" spans="1:4" ht="54" customHeight="1" x14ac:dyDescent="0.25">
      <c r="B16" s="14" t="s">
        <v>198</v>
      </c>
      <c r="C16" s="106" t="s">
        <v>125</v>
      </c>
      <c r="D16" s="106"/>
    </row>
    <row r="17" spans="1:4" ht="161.25" customHeight="1" x14ac:dyDescent="0.25">
      <c r="A17" s="118" t="s">
        <v>84</v>
      </c>
      <c r="B17" s="101" t="s">
        <v>128</v>
      </c>
      <c r="C17" s="101" t="s">
        <v>135</v>
      </c>
      <c r="D17" s="101" t="s">
        <v>167</v>
      </c>
    </row>
    <row r="18" spans="1:4" ht="197.25" customHeight="1" x14ac:dyDescent="0.25">
      <c r="A18" s="119"/>
      <c r="B18" s="102"/>
      <c r="C18" s="102"/>
      <c r="D18" s="123"/>
    </row>
    <row r="19" spans="1:4" ht="78" customHeight="1" x14ac:dyDescent="0.25">
      <c r="A19" s="33" t="s">
        <v>129</v>
      </c>
      <c r="B19" s="14" t="s">
        <v>130</v>
      </c>
      <c r="C19" s="14" t="s">
        <v>131</v>
      </c>
      <c r="D19" s="102"/>
    </row>
    <row r="20" spans="1:4" ht="21" customHeight="1" x14ac:dyDescent="0.25">
      <c r="A20" s="29" t="s">
        <v>81</v>
      </c>
      <c r="B20" s="120" t="s">
        <v>87</v>
      </c>
      <c r="C20" s="121"/>
      <c r="D20" s="122"/>
    </row>
    <row r="21" spans="1:4" ht="90" customHeight="1" x14ac:dyDescent="0.25">
      <c r="A21" s="29"/>
      <c r="B21" s="14" t="s">
        <v>199</v>
      </c>
      <c r="C21" s="106" t="s">
        <v>125</v>
      </c>
      <c r="D21" s="106"/>
    </row>
    <row r="22" spans="1:4" ht="219" customHeight="1" x14ac:dyDescent="0.25">
      <c r="A22" s="29" t="s">
        <v>85</v>
      </c>
      <c r="B22" s="14" t="s">
        <v>152</v>
      </c>
      <c r="C22" s="14" t="s">
        <v>154</v>
      </c>
      <c r="D22" s="14" t="s">
        <v>132</v>
      </c>
    </row>
    <row r="23" spans="1:4" ht="17.25" customHeight="1" x14ac:dyDescent="0.25">
      <c r="A23" s="29" t="s">
        <v>45</v>
      </c>
      <c r="B23" s="120" t="s">
        <v>118</v>
      </c>
      <c r="C23" s="121"/>
      <c r="D23" s="122"/>
    </row>
    <row r="24" spans="1:4" ht="34.5" customHeight="1" x14ac:dyDescent="0.25">
      <c r="A24" s="29" t="s">
        <v>93</v>
      </c>
      <c r="B24" s="120" t="s">
        <v>149</v>
      </c>
      <c r="C24" s="121"/>
      <c r="D24" s="122"/>
    </row>
    <row r="25" spans="1:4" ht="104.25" customHeight="1" x14ac:dyDescent="0.25">
      <c r="A25" s="13"/>
      <c r="B25" s="14" t="s">
        <v>200</v>
      </c>
      <c r="C25" s="106" t="s">
        <v>125</v>
      </c>
      <c r="D25" s="106"/>
    </row>
    <row r="26" spans="1:4" ht="132" customHeight="1" x14ac:dyDescent="0.25">
      <c r="A26" s="29" t="s">
        <v>94</v>
      </c>
      <c r="B26" s="14" t="s">
        <v>136</v>
      </c>
      <c r="C26" s="14" t="s">
        <v>150</v>
      </c>
      <c r="D26" s="14" t="s">
        <v>116</v>
      </c>
    </row>
    <row r="27" spans="1:4" ht="21" customHeight="1" x14ac:dyDescent="0.25">
      <c r="A27" s="29" t="s">
        <v>46</v>
      </c>
      <c r="B27" s="120" t="s">
        <v>173</v>
      </c>
      <c r="C27" s="121"/>
      <c r="D27" s="122"/>
    </row>
    <row r="28" spans="1:4" ht="28.5" customHeight="1" x14ac:dyDescent="0.25">
      <c r="A28" s="29" t="s">
        <v>144</v>
      </c>
      <c r="B28" s="120" t="s">
        <v>134</v>
      </c>
      <c r="C28" s="121"/>
      <c r="D28" s="122"/>
    </row>
    <row r="29" spans="1:4" ht="51.75" customHeight="1" x14ac:dyDescent="0.25">
      <c r="B29" s="30" t="s">
        <v>115</v>
      </c>
      <c r="C29" s="106" t="s">
        <v>125</v>
      </c>
      <c r="D29" s="106"/>
    </row>
    <row r="30" spans="1:4" ht="50.25" customHeight="1" x14ac:dyDescent="0.25">
      <c r="A30" s="29" t="s">
        <v>145</v>
      </c>
      <c r="B30" s="14" t="s">
        <v>137</v>
      </c>
      <c r="C30" s="14" t="s">
        <v>138</v>
      </c>
      <c r="D30" s="13" t="s">
        <v>23</v>
      </c>
    </row>
    <row r="31" spans="1:4" ht="33.75" customHeight="1" x14ac:dyDescent="0.25">
      <c r="A31" s="29" t="s">
        <v>146</v>
      </c>
      <c r="B31" s="120" t="s">
        <v>133</v>
      </c>
      <c r="C31" s="121"/>
      <c r="D31" s="122"/>
    </row>
    <row r="32" spans="1:4" ht="52.5" customHeight="1" x14ac:dyDescent="0.25">
      <c r="A32" s="29"/>
      <c r="B32" s="14" t="s">
        <v>198</v>
      </c>
      <c r="C32" s="106" t="s">
        <v>125</v>
      </c>
      <c r="D32" s="106"/>
    </row>
    <row r="33" spans="1:4" ht="129" customHeight="1" x14ac:dyDescent="0.25">
      <c r="A33" s="29" t="s">
        <v>147</v>
      </c>
      <c r="B33" s="14" t="s">
        <v>139</v>
      </c>
      <c r="C33" s="14" t="s">
        <v>140</v>
      </c>
      <c r="D33" s="13" t="s">
        <v>23</v>
      </c>
    </row>
    <row r="35" spans="1:4" ht="0.75" customHeight="1" x14ac:dyDescent="0.25">
      <c r="A35" s="116" t="s">
        <v>153</v>
      </c>
      <c r="B35" s="117"/>
      <c r="C35" s="117"/>
      <c r="D35" s="117"/>
    </row>
    <row r="36" spans="1:4" s="22" customFormat="1" ht="18" customHeight="1" x14ac:dyDescent="0.2">
      <c r="A36" s="117"/>
      <c r="B36" s="117"/>
      <c r="C36" s="117"/>
      <c r="D36" s="117"/>
    </row>
    <row r="37" spans="1:4" s="22" customFormat="1" ht="21.75" customHeight="1" x14ac:dyDescent="0.2">
      <c r="A37" s="117"/>
      <c r="B37" s="117"/>
      <c r="C37" s="117"/>
      <c r="D37" s="117"/>
    </row>
    <row r="38" spans="1:4" s="22" customFormat="1" ht="21" customHeight="1" x14ac:dyDescent="0.2">
      <c r="A38" s="117"/>
      <c r="B38" s="117"/>
      <c r="C38" s="117"/>
      <c r="D38" s="117"/>
    </row>
    <row r="39" spans="1:4" s="22" customFormat="1" ht="26.25" customHeight="1" x14ac:dyDescent="0.2">
      <c r="A39" s="117"/>
      <c r="B39" s="117"/>
      <c r="C39" s="117"/>
      <c r="D39" s="117"/>
    </row>
    <row r="40" spans="1:4" s="22" customFormat="1" ht="12" x14ac:dyDescent="0.2">
      <c r="A40" s="117"/>
      <c r="B40" s="117"/>
      <c r="C40" s="117"/>
      <c r="D40" s="117"/>
    </row>
  </sheetData>
  <mergeCells count="25">
    <mergeCell ref="A1:D2"/>
    <mergeCell ref="B5:D5"/>
    <mergeCell ref="B6:D6"/>
    <mergeCell ref="C29:D29"/>
    <mergeCell ref="C25:D25"/>
    <mergeCell ref="B24:D24"/>
    <mergeCell ref="B27:D27"/>
    <mergeCell ref="C7:D7"/>
    <mergeCell ref="B9:D9"/>
    <mergeCell ref="C10:D10"/>
    <mergeCell ref="B20:D20"/>
    <mergeCell ref="B12:D12"/>
    <mergeCell ref="C13:D13"/>
    <mergeCell ref="B15:D15"/>
    <mergeCell ref="C16:D16"/>
    <mergeCell ref="B28:D28"/>
    <mergeCell ref="A35:D40"/>
    <mergeCell ref="A17:A18"/>
    <mergeCell ref="B17:B18"/>
    <mergeCell ref="C17:C18"/>
    <mergeCell ref="C21:D21"/>
    <mergeCell ref="B23:D23"/>
    <mergeCell ref="D17:D19"/>
    <mergeCell ref="B31:D31"/>
    <mergeCell ref="C32:D32"/>
  </mergeCells>
  <pageMargins left="0.70866141732283472" right="0.70866141732283472" top="0.74803149606299213" bottom="0.74803149606299213" header="0.31496062992125984" footer="0.31496062992125984"/>
  <pageSetup paperSize="9" scale="6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794FA-B22E-4C46-A095-1479C4FFF4BF}">
  <sheetPr>
    <pageSetUpPr fitToPage="1"/>
  </sheetPr>
  <dimension ref="A1:J164"/>
  <sheetViews>
    <sheetView zoomScale="80" zoomScaleNormal="80" workbookViewId="0">
      <pane xSplit="1" ySplit="6" topLeftCell="B145" activePane="bottomRight" state="frozen"/>
      <selection pane="topRight" activeCell="C1" sqref="C1"/>
      <selection pane="bottomLeft" activeCell="A7" sqref="A7"/>
      <selection pane="bottomRight" activeCell="C67" sqref="C67:E72"/>
    </sheetView>
  </sheetViews>
  <sheetFormatPr defaultRowHeight="16.5" x14ac:dyDescent="0.25"/>
  <cols>
    <col min="1" max="1" width="49.5703125" style="4" customWidth="1"/>
    <col min="2" max="2" width="46.28515625" style="59" customWidth="1"/>
    <col min="3" max="3" width="19.140625" style="4" customWidth="1"/>
    <col min="4" max="4" width="19.42578125" style="4" bestFit="1" customWidth="1"/>
    <col min="5" max="5" width="19.140625" style="4" customWidth="1"/>
    <col min="6" max="8" width="18" style="4" bestFit="1" customWidth="1"/>
    <col min="9" max="9" width="20" style="4" customWidth="1"/>
    <col min="10" max="16384" width="9.140625" style="4"/>
  </cols>
  <sheetData>
    <row r="1" spans="1:10" x14ac:dyDescent="0.25">
      <c r="B1" s="34"/>
    </row>
    <row r="2" spans="1:10" x14ac:dyDescent="0.25">
      <c r="A2" s="125" t="s">
        <v>59</v>
      </c>
      <c r="B2" s="125"/>
      <c r="C2" s="125"/>
      <c r="D2" s="125"/>
      <c r="E2" s="125"/>
      <c r="F2" s="125"/>
      <c r="G2" s="125"/>
      <c r="H2" s="125"/>
      <c r="I2" s="125"/>
      <c r="J2" s="125"/>
    </row>
    <row r="3" spans="1:10" ht="15" customHeight="1" x14ac:dyDescent="0.25">
      <c r="B3" s="35"/>
    </row>
    <row r="4" spans="1:10" s="36" customFormat="1" ht="45" customHeight="1" x14ac:dyDescent="0.25">
      <c r="A4" s="95" t="s">
        <v>60</v>
      </c>
      <c r="B4" s="134" t="s">
        <v>210</v>
      </c>
      <c r="C4" s="95" t="s">
        <v>61</v>
      </c>
      <c r="D4" s="95"/>
      <c r="E4" s="95"/>
      <c r="F4" s="95"/>
      <c r="G4" s="95"/>
      <c r="H4" s="95"/>
      <c r="I4" s="95"/>
    </row>
    <row r="5" spans="1:10" s="38" customFormat="1" x14ac:dyDescent="0.25">
      <c r="A5" s="95"/>
      <c r="B5" s="135"/>
      <c r="C5" s="37">
        <v>2025</v>
      </c>
      <c r="D5" s="37">
        <v>2026</v>
      </c>
      <c r="E5" s="37">
        <v>2027</v>
      </c>
      <c r="F5" s="37">
        <v>2028</v>
      </c>
      <c r="G5" s="37">
        <v>2029</v>
      </c>
      <c r="H5" s="37">
        <v>2030</v>
      </c>
      <c r="I5" s="8" t="s">
        <v>62</v>
      </c>
    </row>
    <row r="6" spans="1:10" s="38" customFormat="1" x14ac:dyDescent="0.25">
      <c r="A6" s="10">
        <v>2</v>
      </c>
      <c r="B6" s="37">
        <v>3</v>
      </c>
      <c r="C6" s="37">
        <v>4</v>
      </c>
      <c r="D6" s="37">
        <v>5</v>
      </c>
      <c r="E6" s="37">
        <v>6</v>
      </c>
      <c r="F6" s="37">
        <v>7</v>
      </c>
      <c r="G6" s="37">
        <v>8</v>
      </c>
      <c r="H6" s="37">
        <v>9</v>
      </c>
      <c r="I6" s="10">
        <v>10</v>
      </c>
    </row>
    <row r="7" spans="1:10" s="40" customFormat="1" ht="40.5" customHeight="1" x14ac:dyDescent="0.25">
      <c r="A7" s="90" t="s">
        <v>63</v>
      </c>
      <c r="B7" s="129" t="s">
        <v>209</v>
      </c>
      <c r="C7" s="39">
        <f>C8+C9+C10+C11+C12+C13</f>
        <v>2705841.2520000003</v>
      </c>
      <c r="D7" s="39">
        <f t="shared" ref="D7:I7" si="0">D8+D9+D10+D11+D12+D13</f>
        <v>2743113.452</v>
      </c>
      <c r="E7" s="39">
        <f t="shared" si="0"/>
        <v>2739591.852</v>
      </c>
      <c r="F7" s="39">
        <f t="shared" si="0"/>
        <v>507687.55542999995</v>
      </c>
      <c r="G7" s="39">
        <f t="shared" si="0"/>
        <v>507687.55542999995</v>
      </c>
      <c r="H7" s="39">
        <f t="shared" si="0"/>
        <v>507687.55542999995</v>
      </c>
      <c r="I7" s="39">
        <f t="shared" si="0"/>
        <v>9711609.2222899999</v>
      </c>
    </row>
    <row r="8" spans="1:10" s="40" customFormat="1" ht="15" customHeight="1" x14ac:dyDescent="0.25">
      <c r="A8" s="63" t="s">
        <v>24</v>
      </c>
      <c r="B8" s="130"/>
      <c r="C8" s="42">
        <f>C40+C96+C124</f>
        <v>93295</v>
      </c>
      <c r="D8" s="42">
        <f>D40+D96+D124</f>
        <v>90110.9</v>
      </c>
      <c r="E8" s="42">
        <f t="shared" ref="C8:I13" si="1">E40+E96+E124</f>
        <v>87949.099999999991</v>
      </c>
      <c r="F8" s="41">
        <f t="shared" si="1"/>
        <v>0</v>
      </c>
      <c r="G8" s="41">
        <f t="shared" si="1"/>
        <v>0</v>
      </c>
      <c r="H8" s="41">
        <f t="shared" si="1"/>
        <v>0</v>
      </c>
      <c r="I8" s="42">
        <f t="shared" si="1"/>
        <v>271354.99999999994</v>
      </c>
    </row>
    <row r="9" spans="1:10" s="40" customFormat="1" ht="15" customHeight="1" x14ac:dyDescent="0.25">
      <c r="A9" s="63" t="s">
        <v>25</v>
      </c>
      <c r="B9" s="130"/>
      <c r="C9" s="42">
        <f t="shared" si="1"/>
        <v>2059502.2000000002</v>
      </c>
      <c r="D9" s="42">
        <f t="shared" si="1"/>
        <v>2077567.7</v>
      </c>
      <c r="E9" s="42">
        <f t="shared" si="1"/>
        <v>2078207.9</v>
      </c>
      <c r="F9" s="41">
        <f t="shared" si="1"/>
        <v>0</v>
      </c>
      <c r="G9" s="41">
        <f t="shared" si="1"/>
        <v>0</v>
      </c>
      <c r="H9" s="41">
        <f t="shared" si="1"/>
        <v>0</v>
      </c>
      <c r="I9" s="42">
        <f t="shared" si="1"/>
        <v>6215277.7999999998</v>
      </c>
    </row>
    <row r="10" spans="1:10" s="40" customFormat="1" ht="21.75" customHeight="1" x14ac:dyDescent="0.25">
      <c r="A10" s="63" t="s">
        <v>26</v>
      </c>
      <c r="B10" s="130"/>
      <c r="C10" s="42">
        <f t="shared" si="1"/>
        <v>502548.93799999997</v>
      </c>
      <c r="D10" s="42">
        <f t="shared" si="1"/>
        <v>524939.73800000001</v>
      </c>
      <c r="E10" s="42">
        <f t="shared" si="1"/>
        <v>522939.73799999995</v>
      </c>
      <c r="F10" s="42">
        <f t="shared" si="1"/>
        <v>457192.44142999995</v>
      </c>
      <c r="G10" s="42">
        <f t="shared" si="1"/>
        <v>457192.44142999995</v>
      </c>
      <c r="H10" s="42">
        <f t="shared" si="1"/>
        <v>457192.44142999995</v>
      </c>
      <c r="I10" s="42">
        <f t="shared" si="1"/>
        <v>2922005.7382900002</v>
      </c>
    </row>
    <row r="11" spans="1:10" s="40" customFormat="1" ht="33" x14ac:dyDescent="0.25">
      <c r="A11" s="64" t="s">
        <v>64</v>
      </c>
      <c r="B11" s="130"/>
      <c r="C11" s="41">
        <f t="shared" si="1"/>
        <v>0</v>
      </c>
      <c r="D11" s="41">
        <f t="shared" si="1"/>
        <v>0</v>
      </c>
      <c r="E11" s="41">
        <f t="shared" si="1"/>
        <v>0</v>
      </c>
      <c r="F11" s="41">
        <f t="shared" si="1"/>
        <v>0</v>
      </c>
      <c r="G11" s="41">
        <f t="shared" si="1"/>
        <v>0</v>
      </c>
      <c r="H11" s="41">
        <f t="shared" si="1"/>
        <v>0</v>
      </c>
      <c r="I11" s="41">
        <f t="shared" si="1"/>
        <v>0</v>
      </c>
    </row>
    <row r="12" spans="1:10" s="40" customFormat="1" ht="35.25" customHeight="1" x14ac:dyDescent="0.25">
      <c r="A12" s="64" t="s">
        <v>65</v>
      </c>
      <c r="B12" s="130"/>
      <c r="C12" s="41">
        <f t="shared" si="1"/>
        <v>0</v>
      </c>
      <c r="D12" s="41">
        <f t="shared" si="1"/>
        <v>0</v>
      </c>
      <c r="E12" s="41">
        <f t="shared" si="1"/>
        <v>0</v>
      </c>
      <c r="F12" s="41">
        <f t="shared" si="1"/>
        <v>0</v>
      </c>
      <c r="G12" s="41">
        <f t="shared" si="1"/>
        <v>0</v>
      </c>
      <c r="H12" s="41">
        <f t="shared" si="1"/>
        <v>0</v>
      </c>
      <c r="I12" s="41">
        <f t="shared" si="1"/>
        <v>0</v>
      </c>
    </row>
    <row r="13" spans="1:10" s="40" customFormat="1" ht="22.5" customHeight="1" x14ac:dyDescent="0.25">
      <c r="A13" s="63" t="s">
        <v>66</v>
      </c>
      <c r="B13" s="131"/>
      <c r="C13" s="42">
        <f t="shared" si="1"/>
        <v>50495.114000000001</v>
      </c>
      <c r="D13" s="42">
        <f t="shared" si="1"/>
        <v>50495.114000000001</v>
      </c>
      <c r="E13" s="42">
        <f t="shared" si="1"/>
        <v>50495.114000000001</v>
      </c>
      <c r="F13" s="42">
        <f t="shared" si="1"/>
        <v>50495.114000000001</v>
      </c>
      <c r="G13" s="42">
        <f t="shared" si="1"/>
        <v>50495.114000000001</v>
      </c>
      <c r="H13" s="42">
        <f t="shared" si="1"/>
        <v>50495.114000000001</v>
      </c>
      <c r="I13" s="42">
        <f t="shared" si="1"/>
        <v>302970.68400000001</v>
      </c>
    </row>
    <row r="14" spans="1:10" s="40" customFormat="1" ht="42" customHeight="1" x14ac:dyDescent="0.25">
      <c r="A14" s="166" t="s">
        <v>206</v>
      </c>
      <c r="B14" s="167"/>
      <c r="C14" s="167"/>
      <c r="D14" s="167"/>
      <c r="E14" s="167"/>
      <c r="F14" s="167"/>
      <c r="G14" s="167"/>
      <c r="H14" s="167"/>
      <c r="I14" s="168"/>
    </row>
    <row r="15" spans="1:10" s="40" customFormat="1" ht="22.5" customHeight="1" x14ac:dyDescent="0.25">
      <c r="A15" s="169" t="s">
        <v>95</v>
      </c>
      <c r="B15" s="170" t="s">
        <v>69</v>
      </c>
      <c r="C15" s="171">
        <f>C7-C23-C31</f>
        <v>2705605.1520000002</v>
      </c>
      <c r="D15" s="171">
        <f t="shared" ref="D15:I15" si="2">D7-D23-D31</f>
        <v>2742877.352</v>
      </c>
      <c r="E15" s="171">
        <f t="shared" si="2"/>
        <v>2739355.7519999999</v>
      </c>
      <c r="F15" s="171">
        <f t="shared" si="2"/>
        <v>507451.45542999997</v>
      </c>
      <c r="G15" s="171">
        <f t="shared" si="2"/>
        <v>507451.45542999997</v>
      </c>
      <c r="H15" s="171">
        <f t="shared" si="2"/>
        <v>507451.45542999997</v>
      </c>
      <c r="I15" s="171">
        <f t="shared" si="2"/>
        <v>9710192.6222900003</v>
      </c>
    </row>
    <row r="16" spans="1:10" s="40" customFormat="1" ht="22.5" customHeight="1" x14ac:dyDescent="0.25">
      <c r="A16" s="172" t="s">
        <v>24</v>
      </c>
      <c r="B16" s="170"/>
      <c r="C16" s="173">
        <f t="shared" ref="C16:I22" si="3">C8-C24-C32</f>
        <v>93295</v>
      </c>
      <c r="D16" s="173">
        <f t="shared" si="3"/>
        <v>90110.9</v>
      </c>
      <c r="E16" s="173">
        <f t="shared" si="3"/>
        <v>87949.099999999991</v>
      </c>
      <c r="F16" s="174">
        <f t="shared" si="3"/>
        <v>0</v>
      </c>
      <c r="G16" s="174">
        <f t="shared" si="3"/>
        <v>0</v>
      </c>
      <c r="H16" s="174">
        <f t="shared" si="3"/>
        <v>0</v>
      </c>
      <c r="I16" s="173">
        <f t="shared" si="3"/>
        <v>271354.99999999994</v>
      </c>
    </row>
    <row r="17" spans="1:9" s="40" customFormat="1" ht="22.5" customHeight="1" x14ac:dyDescent="0.25">
      <c r="A17" s="172" t="s">
        <v>25</v>
      </c>
      <c r="B17" s="170"/>
      <c r="C17" s="173">
        <f t="shared" si="3"/>
        <v>2059502.2000000002</v>
      </c>
      <c r="D17" s="173">
        <f t="shared" si="3"/>
        <v>2077567.7</v>
      </c>
      <c r="E17" s="173">
        <f t="shared" si="3"/>
        <v>2078207.9</v>
      </c>
      <c r="F17" s="174">
        <f t="shared" si="3"/>
        <v>0</v>
      </c>
      <c r="G17" s="174">
        <f t="shared" si="3"/>
        <v>0</v>
      </c>
      <c r="H17" s="174">
        <f t="shared" si="3"/>
        <v>0</v>
      </c>
      <c r="I17" s="173">
        <f t="shared" si="3"/>
        <v>6215277.7999999998</v>
      </c>
    </row>
    <row r="18" spans="1:9" s="40" customFormat="1" ht="22.5" customHeight="1" x14ac:dyDescent="0.25">
      <c r="A18" s="172" t="s">
        <v>26</v>
      </c>
      <c r="B18" s="170"/>
      <c r="C18" s="173">
        <f t="shared" si="3"/>
        <v>502312.83799999999</v>
      </c>
      <c r="D18" s="173">
        <f t="shared" si="3"/>
        <v>524703.63800000004</v>
      </c>
      <c r="E18" s="173">
        <f t="shared" si="3"/>
        <v>522703.63799999998</v>
      </c>
      <c r="F18" s="173">
        <f t="shared" si="3"/>
        <v>456956.34142999997</v>
      </c>
      <c r="G18" s="173">
        <f t="shared" si="3"/>
        <v>456956.34142999997</v>
      </c>
      <c r="H18" s="173">
        <f t="shared" si="3"/>
        <v>456956.34142999997</v>
      </c>
      <c r="I18" s="173">
        <f t="shared" si="3"/>
        <v>2920589.1382900001</v>
      </c>
    </row>
    <row r="19" spans="1:9" s="40" customFormat="1" ht="34.5" customHeight="1" x14ac:dyDescent="0.25">
      <c r="A19" s="172" t="s">
        <v>64</v>
      </c>
      <c r="B19" s="170"/>
      <c r="C19" s="174">
        <f t="shared" si="3"/>
        <v>0</v>
      </c>
      <c r="D19" s="174">
        <f t="shared" si="3"/>
        <v>0</v>
      </c>
      <c r="E19" s="174">
        <f t="shared" si="3"/>
        <v>0</v>
      </c>
      <c r="F19" s="174">
        <f t="shared" si="3"/>
        <v>0</v>
      </c>
      <c r="G19" s="174">
        <f t="shared" si="3"/>
        <v>0</v>
      </c>
      <c r="H19" s="174">
        <f t="shared" si="3"/>
        <v>0</v>
      </c>
      <c r="I19" s="174">
        <f t="shared" si="3"/>
        <v>0</v>
      </c>
    </row>
    <row r="20" spans="1:9" s="40" customFormat="1" ht="33" customHeight="1" x14ac:dyDescent="0.25">
      <c r="A20" s="172" t="s">
        <v>65</v>
      </c>
      <c r="B20" s="170"/>
      <c r="C20" s="174">
        <f t="shared" si="3"/>
        <v>0</v>
      </c>
      <c r="D20" s="174">
        <f t="shared" si="3"/>
        <v>0</v>
      </c>
      <c r="E20" s="174">
        <f t="shared" si="3"/>
        <v>0</v>
      </c>
      <c r="F20" s="174">
        <f t="shared" si="3"/>
        <v>0</v>
      </c>
      <c r="G20" s="174">
        <f t="shared" si="3"/>
        <v>0</v>
      </c>
      <c r="H20" s="174">
        <f t="shared" si="3"/>
        <v>0</v>
      </c>
      <c r="I20" s="174">
        <f t="shared" si="3"/>
        <v>0</v>
      </c>
    </row>
    <row r="21" spans="1:9" s="40" customFormat="1" ht="24.75" customHeight="1" x14ac:dyDescent="0.25">
      <c r="A21" s="172" t="s">
        <v>207</v>
      </c>
      <c r="B21" s="170"/>
      <c r="C21" s="173">
        <f t="shared" si="3"/>
        <v>50495.114000000001</v>
      </c>
      <c r="D21" s="173">
        <f t="shared" si="3"/>
        <v>50495.114000000001</v>
      </c>
      <c r="E21" s="173">
        <f t="shared" si="3"/>
        <v>50495.114000000001</v>
      </c>
      <c r="F21" s="173">
        <f t="shared" si="3"/>
        <v>50495.114000000001</v>
      </c>
      <c r="G21" s="173">
        <f t="shared" si="3"/>
        <v>50495.114000000001</v>
      </c>
      <c r="H21" s="173">
        <f t="shared" si="3"/>
        <v>50495.114000000001</v>
      </c>
      <c r="I21" s="173">
        <f t="shared" si="3"/>
        <v>302970.68400000001</v>
      </c>
    </row>
    <row r="22" spans="1:9" s="40" customFormat="1" ht="22.5" customHeight="1" x14ac:dyDescent="0.25">
      <c r="A22" s="172" t="s">
        <v>208</v>
      </c>
      <c r="B22" s="170"/>
      <c r="C22" s="175">
        <f t="shared" si="3"/>
        <v>0</v>
      </c>
      <c r="D22" s="175">
        <f t="shared" si="3"/>
        <v>0</v>
      </c>
      <c r="E22" s="175">
        <f t="shared" si="3"/>
        <v>0</v>
      </c>
      <c r="F22" s="175">
        <f t="shared" si="3"/>
        <v>0</v>
      </c>
      <c r="G22" s="175">
        <f t="shared" si="3"/>
        <v>0</v>
      </c>
      <c r="H22" s="175">
        <f t="shared" si="3"/>
        <v>0</v>
      </c>
      <c r="I22" s="175">
        <f t="shared" si="3"/>
        <v>0</v>
      </c>
    </row>
    <row r="23" spans="1:9" s="40" customFormat="1" ht="22.5" customHeight="1" x14ac:dyDescent="0.25">
      <c r="A23" s="169" t="s">
        <v>95</v>
      </c>
      <c r="B23" s="176" t="s">
        <v>68</v>
      </c>
      <c r="C23" s="177">
        <f>C24+C25+C26+C27+C28+C29+C30</f>
        <v>236.1</v>
      </c>
      <c r="D23" s="177">
        <f t="shared" ref="D23:I23" si="4">D24+D25+D26+D27+D28+D29+D30</f>
        <v>236.1</v>
      </c>
      <c r="E23" s="177">
        <f t="shared" si="4"/>
        <v>236.1</v>
      </c>
      <c r="F23" s="177">
        <f t="shared" si="4"/>
        <v>236.1</v>
      </c>
      <c r="G23" s="177">
        <f t="shared" si="4"/>
        <v>236.1</v>
      </c>
      <c r="H23" s="177">
        <f t="shared" si="4"/>
        <v>236.1</v>
      </c>
      <c r="I23" s="177">
        <f t="shared" si="4"/>
        <v>1416.6</v>
      </c>
    </row>
    <row r="24" spans="1:9" s="40" customFormat="1" ht="22.5" customHeight="1" x14ac:dyDescent="0.25">
      <c r="A24" s="172" t="s">
        <v>24</v>
      </c>
      <c r="B24" s="176"/>
      <c r="C24" s="174">
        <v>0</v>
      </c>
      <c r="D24" s="174">
        <v>0</v>
      </c>
      <c r="E24" s="174">
        <v>0</v>
      </c>
      <c r="F24" s="174">
        <v>0</v>
      </c>
      <c r="G24" s="174">
        <v>0</v>
      </c>
      <c r="H24" s="174">
        <v>0</v>
      </c>
      <c r="I24" s="174">
        <v>0</v>
      </c>
    </row>
    <row r="25" spans="1:9" s="40" customFormat="1" ht="22.5" customHeight="1" x14ac:dyDescent="0.25">
      <c r="A25" s="172" t="s">
        <v>25</v>
      </c>
      <c r="B25" s="176"/>
      <c r="C25" s="174">
        <v>0</v>
      </c>
      <c r="D25" s="174">
        <v>0</v>
      </c>
      <c r="E25" s="174">
        <v>0</v>
      </c>
      <c r="F25" s="174">
        <v>0</v>
      </c>
      <c r="G25" s="174">
        <v>0</v>
      </c>
      <c r="H25" s="174">
        <v>0</v>
      </c>
      <c r="I25" s="174">
        <v>0</v>
      </c>
    </row>
    <row r="26" spans="1:9" s="40" customFormat="1" ht="22.5" customHeight="1" x14ac:dyDescent="0.25">
      <c r="A26" s="172" t="s">
        <v>26</v>
      </c>
      <c r="B26" s="176"/>
      <c r="C26" s="173">
        <v>236.1</v>
      </c>
      <c r="D26" s="173">
        <v>236.1</v>
      </c>
      <c r="E26" s="173">
        <v>236.1</v>
      </c>
      <c r="F26" s="173">
        <v>236.1</v>
      </c>
      <c r="G26" s="173">
        <v>236.1</v>
      </c>
      <c r="H26" s="173">
        <v>236.1</v>
      </c>
      <c r="I26" s="173">
        <f>G26+F26+H26+E26+D26+C26</f>
        <v>1416.6</v>
      </c>
    </row>
    <row r="27" spans="1:9" s="40" customFormat="1" ht="34.5" customHeight="1" x14ac:dyDescent="0.25">
      <c r="A27" s="172" t="s">
        <v>64</v>
      </c>
      <c r="B27" s="176"/>
      <c r="C27" s="174">
        <v>0</v>
      </c>
      <c r="D27" s="174">
        <v>0</v>
      </c>
      <c r="E27" s="174">
        <v>0</v>
      </c>
      <c r="F27" s="174">
        <v>0</v>
      </c>
      <c r="G27" s="174">
        <v>0</v>
      </c>
      <c r="H27" s="174">
        <v>0</v>
      </c>
      <c r="I27" s="174">
        <v>0</v>
      </c>
    </row>
    <row r="28" spans="1:9" s="40" customFormat="1" ht="34.5" customHeight="1" x14ac:dyDescent="0.25">
      <c r="A28" s="172" t="s">
        <v>65</v>
      </c>
      <c r="B28" s="176"/>
      <c r="C28" s="174">
        <v>0</v>
      </c>
      <c r="D28" s="174">
        <v>0</v>
      </c>
      <c r="E28" s="174">
        <v>0</v>
      </c>
      <c r="F28" s="174">
        <v>0</v>
      </c>
      <c r="G28" s="174">
        <v>0</v>
      </c>
      <c r="H28" s="174">
        <v>0</v>
      </c>
      <c r="I28" s="174">
        <v>0</v>
      </c>
    </row>
    <row r="29" spans="1:9" s="40" customFormat="1" ht="22.5" customHeight="1" x14ac:dyDescent="0.25">
      <c r="A29" s="172" t="s">
        <v>207</v>
      </c>
      <c r="B29" s="176"/>
      <c r="C29" s="174">
        <v>0</v>
      </c>
      <c r="D29" s="174">
        <v>0</v>
      </c>
      <c r="E29" s="174">
        <v>0</v>
      </c>
      <c r="F29" s="174">
        <v>0</v>
      </c>
      <c r="G29" s="174">
        <v>0</v>
      </c>
      <c r="H29" s="174">
        <v>0</v>
      </c>
      <c r="I29" s="174">
        <v>0</v>
      </c>
    </row>
    <row r="30" spans="1:9" s="40" customFormat="1" ht="22.5" customHeight="1" x14ac:dyDescent="0.25">
      <c r="A30" s="172" t="s">
        <v>208</v>
      </c>
      <c r="B30" s="178"/>
      <c r="C30" s="174">
        <v>0</v>
      </c>
      <c r="D30" s="174">
        <v>0</v>
      </c>
      <c r="E30" s="174">
        <v>0</v>
      </c>
      <c r="F30" s="174">
        <v>0</v>
      </c>
      <c r="G30" s="174">
        <v>0</v>
      </c>
      <c r="H30" s="174">
        <v>0</v>
      </c>
      <c r="I30" s="174">
        <v>0</v>
      </c>
    </row>
    <row r="31" spans="1:9" s="40" customFormat="1" ht="22.5" customHeight="1" x14ac:dyDescent="0.25">
      <c r="A31" s="169" t="s">
        <v>95</v>
      </c>
      <c r="B31" s="176" t="s">
        <v>70</v>
      </c>
      <c r="C31" s="177">
        <f>C32+C33+C34+C35+C36+C37+C38</f>
        <v>0</v>
      </c>
      <c r="D31" s="177">
        <f t="shared" ref="D31:I31" si="5">D32+D33+D34+D35+D36+D37+D38</f>
        <v>0</v>
      </c>
      <c r="E31" s="177">
        <f t="shared" si="5"/>
        <v>0</v>
      </c>
      <c r="F31" s="177">
        <f t="shared" si="5"/>
        <v>0</v>
      </c>
      <c r="G31" s="177">
        <f t="shared" si="5"/>
        <v>0</v>
      </c>
      <c r="H31" s="177">
        <f t="shared" si="5"/>
        <v>0</v>
      </c>
      <c r="I31" s="177">
        <f t="shared" si="5"/>
        <v>0</v>
      </c>
    </row>
    <row r="32" spans="1:9" s="40" customFormat="1" ht="22.5" customHeight="1" x14ac:dyDescent="0.25">
      <c r="A32" s="172" t="s">
        <v>24</v>
      </c>
      <c r="B32" s="176"/>
      <c r="C32" s="174">
        <v>0</v>
      </c>
      <c r="D32" s="174">
        <v>0</v>
      </c>
      <c r="E32" s="174">
        <v>0</v>
      </c>
      <c r="F32" s="174">
        <v>0</v>
      </c>
      <c r="G32" s="174">
        <v>0</v>
      </c>
      <c r="H32" s="174">
        <v>0</v>
      </c>
      <c r="I32" s="174">
        <v>0</v>
      </c>
    </row>
    <row r="33" spans="1:9" s="40" customFormat="1" ht="22.5" customHeight="1" x14ac:dyDescent="0.25">
      <c r="A33" s="172" t="s">
        <v>25</v>
      </c>
      <c r="B33" s="176"/>
      <c r="C33" s="174">
        <v>0</v>
      </c>
      <c r="D33" s="174">
        <v>0</v>
      </c>
      <c r="E33" s="174">
        <v>0</v>
      </c>
      <c r="F33" s="174">
        <v>0</v>
      </c>
      <c r="G33" s="174">
        <v>0</v>
      </c>
      <c r="H33" s="174">
        <v>0</v>
      </c>
      <c r="I33" s="174">
        <v>0</v>
      </c>
    </row>
    <row r="34" spans="1:9" s="40" customFormat="1" ht="22.5" customHeight="1" x14ac:dyDescent="0.25">
      <c r="A34" s="172" t="s">
        <v>26</v>
      </c>
      <c r="B34" s="176"/>
      <c r="C34" s="173">
        <v>0</v>
      </c>
      <c r="D34" s="173">
        <v>0</v>
      </c>
      <c r="E34" s="173">
        <v>0</v>
      </c>
      <c r="F34" s="173">
        <v>0</v>
      </c>
      <c r="G34" s="173">
        <v>0</v>
      </c>
      <c r="H34" s="173">
        <v>0</v>
      </c>
      <c r="I34" s="173">
        <v>0</v>
      </c>
    </row>
    <row r="35" spans="1:9" s="40" customFormat="1" ht="35.25" customHeight="1" x14ac:dyDescent="0.25">
      <c r="A35" s="172" t="s">
        <v>64</v>
      </c>
      <c r="B35" s="176"/>
      <c r="C35" s="174">
        <v>0</v>
      </c>
      <c r="D35" s="174">
        <v>0</v>
      </c>
      <c r="E35" s="174">
        <v>0</v>
      </c>
      <c r="F35" s="174">
        <v>0</v>
      </c>
      <c r="G35" s="174">
        <v>0</v>
      </c>
      <c r="H35" s="174">
        <v>0</v>
      </c>
      <c r="I35" s="174">
        <v>0</v>
      </c>
    </row>
    <row r="36" spans="1:9" s="40" customFormat="1" ht="33" customHeight="1" x14ac:dyDescent="0.25">
      <c r="A36" s="172" t="s">
        <v>65</v>
      </c>
      <c r="B36" s="176"/>
      <c r="C36" s="174">
        <v>0</v>
      </c>
      <c r="D36" s="174">
        <v>0</v>
      </c>
      <c r="E36" s="174">
        <v>0</v>
      </c>
      <c r="F36" s="174">
        <v>0</v>
      </c>
      <c r="G36" s="174">
        <v>0</v>
      </c>
      <c r="H36" s="174">
        <v>0</v>
      </c>
      <c r="I36" s="174">
        <v>0</v>
      </c>
    </row>
    <row r="37" spans="1:9" s="40" customFormat="1" ht="21.75" customHeight="1" x14ac:dyDescent="0.25">
      <c r="A37" s="172" t="s">
        <v>207</v>
      </c>
      <c r="B37" s="176"/>
      <c r="C37" s="174">
        <v>0</v>
      </c>
      <c r="D37" s="174">
        <v>0</v>
      </c>
      <c r="E37" s="174">
        <v>0</v>
      </c>
      <c r="F37" s="174">
        <v>0</v>
      </c>
      <c r="G37" s="174">
        <v>0</v>
      </c>
      <c r="H37" s="174">
        <v>0</v>
      </c>
      <c r="I37" s="174">
        <v>0</v>
      </c>
    </row>
    <row r="38" spans="1:9" s="40" customFormat="1" ht="22.5" customHeight="1" x14ac:dyDescent="0.25">
      <c r="A38" s="172" t="s">
        <v>208</v>
      </c>
      <c r="B38" s="178"/>
      <c r="C38" s="174">
        <v>0</v>
      </c>
      <c r="D38" s="174">
        <v>0</v>
      </c>
      <c r="E38" s="174">
        <v>0</v>
      </c>
      <c r="F38" s="174">
        <v>0</v>
      </c>
      <c r="G38" s="174">
        <v>0</v>
      </c>
      <c r="H38" s="174">
        <v>0</v>
      </c>
      <c r="I38" s="174">
        <v>0</v>
      </c>
    </row>
    <row r="39" spans="1:9" s="43" customFormat="1" ht="52.5" x14ac:dyDescent="0.3">
      <c r="A39" s="61" t="s">
        <v>211</v>
      </c>
      <c r="B39" s="179" t="s">
        <v>175</v>
      </c>
      <c r="C39" s="46">
        <f>C40+C41+C42+C43+C44+C45</f>
        <v>2615263.2091400004</v>
      </c>
      <c r="D39" s="46">
        <f t="shared" ref="D39:H39" si="6">D40+D41+D42+D43+D44+D45</f>
        <v>2659761.0436</v>
      </c>
      <c r="E39" s="46">
        <f t="shared" si="6"/>
        <v>2659565.0490199998</v>
      </c>
      <c r="F39" s="46">
        <f t="shared" si="6"/>
        <v>467802.99244999996</v>
      </c>
      <c r="G39" s="46">
        <f t="shared" si="6"/>
        <v>467802.99244999996</v>
      </c>
      <c r="H39" s="46">
        <f t="shared" si="6"/>
        <v>467802.99244999996</v>
      </c>
      <c r="I39" s="46">
        <f>I40+I41+I42+I43+I44+I45</f>
        <v>9337998.2791099995</v>
      </c>
    </row>
    <row r="40" spans="1:9" s="43" customFormat="1" ht="15" customHeight="1" x14ac:dyDescent="0.3">
      <c r="A40" s="65" t="s">
        <v>24</v>
      </c>
      <c r="B40" s="176"/>
      <c r="C40" s="49">
        <f t="shared" ref="C40:I40" si="7">+C47+C54+C61+C68+C82</f>
        <v>93295</v>
      </c>
      <c r="D40" s="49">
        <f t="shared" si="7"/>
        <v>90110.9</v>
      </c>
      <c r="E40" s="49">
        <f t="shared" si="7"/>
        <v>87949.099999999991</v>
      </c>
      <c r="F40" s="48">
        <f t="shared" si="7"/>
        <v>0</v>
      </c>
      <c r="G40" s="48">
        <f t="shared" si="7"/>
        <v>0</v>
      </c>
      <c r="H40" s="48">
        <f t="shared" si="7"/>
        <v>0</v>
      </c>
      <c r="I40" s="49">
        <f t="shared" si="7"/>
        <v>271354.99999999994</v>
      </c>
    </row>
    <row r="41" spans="1:9" s="43" customFormat="1" ht="15" customHeight="1" x14ac:dyDescent="0.3">
      <c r="A41" s="65" t="s">
        <v>25</v>
      </c>
      <c r="B41" s="176"/>
      <c r="C41" s="49">
        <f t="shared" ref="C41:I41" si="8">C48+C55+C62+C69+C83</f>
        <v>2035144.2000000002</v>
      </c>
      <c r="D41" s="49">
        <f t="shared" si="8"/>
        <v>2053140.7</v>
      </c>
      <c r="E41" s="49">
        <f t="shared" si="8"/>
        <v>2053780.9</v>
      </c>
      <c r="F41" s="49">
        <f t="shared" si="8"/>
        <v>0</v>
      </c>
      <c r="G41" s="49">
        <f t="shared" si="8"/>
        <v>0</v>
      </c>
      <c r="H41" s="49">
        <f t="shared" si="8"/>
        <v>0</v>
      </c>
      <c r="I41" s="49">
        <f t="shared" si="8"/>
        <v>6142065.7999999998</v>
      </c>
    </row>
    <row r="42" spans="1:9" s="43" customFormat="1" ht="15" customHeight="1" x14ac:dyDescent="0.3">
      <c r="A42" s="65" t="s">
        <v>26</v>
      </c>
      <c r="B42" s="176"/>
      <c r="C42" s="50">
        <f t="shared" ref="C42:I42" si="9">C49+C56+C63+C70+C84+C91</f>
        <v>436328.89513999998</v>
      </c>
      <c r="D42" s="50">
        <f t="shared" si="9"/>
        <v>466014.3296</v>
      </c>
      <c r="E42" s="50">
        <f t="shared" si="9"/>
        <v>467339.93501999998</v>
      </c>
      <c r="F42" s="50">
        <f t="shared" si="9"/>
        <v>417307.87844999996</v>
      </c>
      <c r="G42" s="50">
        <f t="shared" si="9"/>
        <v>417307.87844999996</v>
      </c>
      <c r="H42" s="50">
        <f t="shared" si="9"/>
        <v>417307.87844999996</v>
      </c>
      <c r="I42" s="49">
        <f t="shared" si="9"/>
        <v>2621606.7951099998</v>
      </c>
    </row>
    <row r="43" spans="1:9" s="43" customFormat="1" ht="33" x14ac:dyDescent="0.3">
      <c r="A43" s="66" t="s">
        <v>64</v>
      </c>
      <c r="B43" s="176"/>
      <c r="C43" s="48">
        <f t="shared" ref="C43:I45" si="10">C50+C57+C64+C71+C85</f>
        <v>0</v>
      </c>
      <c r="D43" s="48">
        <f t="shared" si="10"/>
        <v>0</v>
      </c>
      <c r="E43" s="48">
        <f t="shared" si="10"/>
        <v>0</v>
      </c>
      <c r="F43" s="48">
        <f t="shared" si="10"/>
        <v>0</v>
      </c>
      <c r="G43" s="48">
        <f t="shared" si="10"/>
        <v>0</v>
      </c>
      <c r="H43" s="48">
        <f t="shared" si="10"/>
        <v>0</v>
      </c>
      <c r="I43" s="49">
        <f t="shared" si="10"/>
        <v>0</v>
      </c>
    </row>
    <row r="44" spans="1:9" s="43" customFormat="1" ht="33" x14ac:dyDescent="0.3">
      <c r="A44" s="66" t="s">
        <v>65</v>
      </c>
      <c r="B44" s="176"/>
      <c r="C44" s="48">
        <f t="shared" si="10"/>
        <v>0</v>
      </c>
      <c r="D44" s="48">
        <f t="shared" si="10"/>
        <v>0</v>
      </c>
      <c r="E44" s="48">
        <f t="shared" si="10"/>
        <v>0</v>
      </c>
      <c r="F44" s="48">
        <f t="shared" si="10"/>
        <v>0</v>
      </c>
      <c r="G44" s="48">
        <f t="shared" si="10"/>
        <v>0</v>
      </c>
      <c r="H44" s="48">
        <f t="shared" si="10"/>
        <v>0</v>
      </c>
      <c r="I44" s="49">
        <f t="shared" si="10"/>
        <v>0</v>
      </c>
    </row>
    <row r="45" spans="1:9" s="43" customFormat="1" ht="15" customHeight="1" x14ac:dyDescent="0.3">
      <c r="A45" s="65" t="s">
        <v>66</v>
      </c>
      <c r="B45" s="178"/>
      <c r="C45" s="49">
        <f t="shared" si="10"/>
        <v>50495.114000000001</v>
      </c>
      <c r="D45" s="49">
        <f t="shared" si="10"/>
        <v>50495.114000000001</v>
      </c>
      <c r="E45" s="49">
        <f t="shared" si="10"/>
        <v>50495.114000000001</v>
      </c>
      <c r="F45" s="49">
        <f t="shared" si="10"/>
        <v>50495.114000000001</v>
      </c>
      <c r="G45" s="49">
        <f t="shared" si="10"/>
        <v>50495.114000000001</v>
      </c>
      <c r="H45" s="49">
        <f t="shared" si="10"/>
        <v>50495.114000000001</v>
      </c>
      <c r="I45" s="49">
        <f t="shared" si="10"/>
        <v>302970.68400000001</v>
      </c>
    </row>
    <row r="46" spans="1:9" s="43" customFormat="1" ht="44.25" customHeight="1" x14ac:dyDescent="0.3">
      <c r="A46" s="62" t="s">
        <v>174</v>
      </c>
      <c r="B46" s="126" t="s">
        <v>67</v>
      </c>
      <c r="C46" s="46">
        <f>C47+C48+C49+C50+C51+C52</f>
        <v>4534.7189999999946</v>
      </c>
      <c r="D46" s="46">
        <f t="shared" ref="D46:H46" si="11">D47+D48+D49+D50+D51+D52</f>
        <v>4580.1565699999937</v>
      </c>
      <c r="E46" s="46">
        <f t="shared" si="11"/>
        <v>4628.4565699999912</v>
      </c>
      <c r="F46" s="44">
        <f t="shared" si="11"/>
        <v>0</v>
      </c>
      <c r="G46" s="44">
        <f t="shared" si="11"/>
        <v>0</v>
      </c>
      <c r="H46" s="44">
        <f t="shared" si="11"/>
        <v>0</v>
      </c>
      <c r="I46" s="39">
        <f>I47+I48+I49+I50+I51+I52</f>
        <v>13743.332139999979</v>
      </c>
    </row>
    <row r="47" spans="1:9" s="43" customFormat="1" ht="15" customHeight="1" x14ac:dyDescent="0.3">
      <c r="A47" s="63" t="s">
        <v>24</v>
      </c>
      <c r="B47" s="127"/>
      <c r="C47" s="49">
        <f>78120+1874.9+1027-78120</f>
        <v>2901.8999999999942</v>
      </c>
      <c r="D47" s="49">
        <f>77495+1874.9+1042.5-77495</f>
        <v>2917.3999999999942</v>
      </c>
      <c r="E47" s="49">
        <f>76557.6+1874.9+1034.2-76557.6</f>
        <v>2909.0999999999913</v>
      </c>
      <c r="F47" s="41">
        <v>0</v>
      </c>
      <c r="G47" s="41">
        <v>0</v>
      </c>
      <c r="H47" s="41">
        <v>0</v>
      </c>
      <c r="I47" s="42">
        <f t="shared" ref="I47:I52" si="12">H47+G47+F47+E47+D47+C47</f>
        <v>8728.3999999999796</v>
      </c>
    </row>
    <row r="48" spans="1:9" s="43" customFormat="1" ht="15" customHeight="1" x14ac:dyDescent="0.3">
      <c r="A48" s="63" t="s">
        <v>25</v>
      </c>
      <c r="B48" s="127"/>
      <c r="C48" s="49">
        <v>1606.3</v>
      </c>
      <c r="D48" s="49">
        <v>1630.7</v>
      </c>
      <c r="E48" s="49">
        <v>1687.3</v>
      </c>
      <c r="F48" s="41">
        <v>0</v>
      </c>
      <c r="G48" s="41">
        <v>0</v>
      </c>
      <c r="H48" s="41">
        <v>0</v>
      </c>
      <c r="I48" s="42">
        <f t="shared" si="12"/>
        <v>4924.3</v>
      </c>
    </row>
    <row r="49" spans="1:9" s="43" customFormat="1" ht="15" customHeight="1" x14ac:dyDescent="0.3">
      <c r="A49" s="63" t="s">
        <v>26</v>
      </c>
      <c r="B49" s="127"/>
      <c r="C49" s="50">
        <v>26.518999999999998</v>
      </c>
      <c r="D49" s="50">
        <v>32.056570000000001</v>
      </c>
      <c r="E49" s="50">
        <v>32.056570000000001</v>
      </c>
      <c r="F49" s="41">
        <v>0</v>
      </c>
      <c r="G49" s="41">
        <v>0</v>
      </c>
      <c r="H49" s="41">
        <v>0</v>
      </c>
      <c r="I49" s="45">
        <f>H49+G49+F49+E49+D49+C49</f>
        <v>90.632139999999993</v>
      </c>
    </row>
    <row r="50" spans="1:9" s="43" customFormat="1" ht="30.75" customHeight="1" x14ac:dyDescent="0.3">
      <c r="A50" s="64" t="s">
        <v>64</v>
      </c>
      <c r="B50" s="127"/>
      <c r="C50" s="48">
        <v>0</v>
      </c>
      <c r="D50" s="48">
        <v>0</v>
      </c>
      <c r="E50" s="48">
        <v>0</v>
      </c>
      <c r="F50" s="41">
        <v>0</v>
      </c>
      <c r="G50" s="41">
        <v>0</v>
      </c>
      <c r="H50" s="41">
        <v>0</v>
      </c>
      <c r="I50" s="41">
        <f t="shared" si="12"/>
        <v>0</v>
      </c>
    </row>
    <row r="51" spans="1:9" s="43" customFormat="1" ht="30.75" customHeight="1" x14ac:dyDescent="0.3">
      <c r="A51" s="64" t="s">
        <v>65</v>
      </c>
      <c r="B51" s="127"/>
      <c r="C51" s="41">
        <v>0</v>
      </c>
      <c r="D51" s="41">
        <v>0</v>
      </c>
      <c r="E51" s="41">
        <v>0</v>
      </c>
      <c r="F51" s="41">
        <v>0</v>
      </c>
      <c r="G51" s="41">
        <v>0</v>
      </c>
      <c r="H51" s="41">
        <v>0</v>
      </c>
      <c r="I51" s="41">
        <f t="shared" si="12"/>
        <v>0</v>
      </c>
    </row>
    <row r="52" spans="1:9" s="43" customFormat="1" ht="15" customHeight="1" x14ac:dyDescent="0.3">
      <c r="A52" s="63" t="s">
        <v>66</v>
      </c>
      <c r="B52" s="128"/>
      <c r="C52" s="41">
        <v>0</v>
      </c>
      <c r="D52" s="41">
        <v>0</v>
      </c>
      <c r="E52" s="41">
        <v>0</v>
      </c>
      <c r="F52" s="41">
        <v>0</v>
      </c>
      <c r="G52" s="41">
        <v>0</v>
      </c>
      <c r="H52" s="41">
        <v>0</v>
      </c>
      <c r="I52" s="41">
        <f t="shared" si="12"/>
        <v>0</v>
      </c>
    </row>
    <row r="53" spans="1:9" s="43" customFormat="1" ht="120.75" customHeight="1" x14ac:dyDescent="0.3">
      <c r="A53" s="62" t="s">
        <v>176</v>
      </c>
      <c r="B53" s="126" t="s">
        <v>67</v>
      </c>
      <c r="C53" s="39">
        <f>C54+C55+C56+C57+C58+C59</f>
        <v>1161.45</v>
      </c>
      <c r="D53" s="39">
        <f>D54+D55+D56+D57+D58+D59</f>
        <v>1161.45</v>
      </c>
      <c r="E53" s="39">
        <f>E54+E55+E56+E57+E58+E59</f>
        <v>1161.45</v>
      </c>
      <c r="F53" s="39">
        <f t="shared" ref="F53:H53" si="13">F54+F55+F56+F57+F58+F59</f>
        <v>1161.45</v>
      </c>
      <c r="G53" s="39">
        <f t="shared" si="13"/>
        <v>1161.45</v>
      </c>
      <c r="H53" s="39">
        <f t="shared" si="13"/>
        <v>1161.45</v>
      </c>
      <c r="I53" s="39">
        <f>I54+I55+I56+I57+I58+I59</f>
        <v>6968.7</v>
      </c>
    </row>
    <row r="54" spans="1:9" s="43" customFormat="1" ht="15" customHeight="1" x14ac:dyDescent="0.3">
      <c r="A54" s="63" t="s">
        <v>24</v>
      </c>
      <c r="B54" s="127"/>
      <c r="C54" s="41">
        <v>0</v>
      </c>
      <c r="D54" s="41">
        <v>0</v>
      </c>
      <c r="E54" s="41">
        <v>0</v>
      </c>
      <c r="F54" s="41">
        <v>0</v>
      </c>
      <c r="G54" s="41">
        <v>0</v>
      </c>
      <c r="H54" s="41">
        <v>0</v>
      </c>
      <c r="I54" s="41">
        <f t="shared" ref="I54:I59" si="14">H54+G54+F54+E54+D54+C54</f>
        <v>0</v>
      </c>
    </row>
    <row r="55" spans="1:9" s="43" customFormat="1" ht="15" customHeight="1" x14ac:dyDescent="0.3">
      <c r="A55" s="63" t="s">
        <v>25</v>
      </c>
      <c r="B55" s="127"/>
      <c r="C55" s="41">
        <v>0</v>
      </c>
      <c r="D55" s="41">
        <v>0</v>
      </c>
      <c r="E55" s="41">
        <v>0</v>
      </c>
      <c r="F55" s="41">
        <v>0</v>
      </c>
      <c r="G55" s="41">
        <v>0</v>
      </c>
      <c r="H55" s="41">
        <v>0</v>
      </c>
      <c r="I55" s="41">
        <f t="shared" si="14"/>
        <v>0</v>
      </c>
    </row>
    <row r="56" spans="1:9" s="43" customFormat="1" ht="15" customHeight="1" x14ac:dyDescent="0.3">
      <c r="A56" s="63" t="s">
        <v>26</v>
      </c>
      <c r="B56" s="127"/>
      <c r="C56" s="45">
        <v>1161.45</v>
      </c>
      <c r="D56" s="45">
        <v>1161.45</v>
      </c>
      <c r="E56" s="45">
        <v>1161.45</v>
      </c>
      <c r="F56" s="45">
        <v>1161.45</v>
      </c>
      <c r="G56" s="45">
        <v>1161.45</v>
      </c>
      <c r="H56" s="45">
        <v>1161.45</v>
      </c>
      <c r="I56" s="45">
        <f>H56+G56+F56+E56+D56+C56</f>
        <v>6968.7</v>
      </c>
    </row>
    <row r="57" spans="1:9" s="43" customFormat="1" ht="33" x14ac:dyDescent="0.3">
      <c r="A57" s="64" t="s">
        <v>64</v>
      </c>
      <c r="B57" s="127"/>
      <c r="C57" s="41">
        <v>0</v>
      </c>
      <c r="D57" s="41">
        <v>0</v>
      </c>
      <c r="E57" s="41">
        <v>0</v>
      </c>
      <c r="F57" s="41">
        <v>0</v>
      </c>
      <c r="G57" s="41">
        <v>0</v>
      </c>
      <c r="H57" s="41">
        <v>0</v>
      </c>
      <c r="I57" s="41">
        <f t="shared" si="14"/>
        <v>0</v>
      </c>
    </row>
    <row r="58" spans="1:9" s="43" customFormat="1" ht="33" x14ac:dyDescent="0.3">
      <c r="A58" s="64" t="s">
        <v>65</v>
      </c>
      <c r="B58" s="127"/>
      <c r="C58" s="41">
        <v>0</v>
      </c>
      <c r="D58" s="41">
        <v>0</v>
      </c>
      <c r="E58" s="41">
        <v>0</v>
      </c>
      <c r="F58" s="41">
        <v>0</v>
      </c>
      <c r="G58" s="41">
        <v>0</v>
      </c>
      <c r="H58" s="41">
        <v>0</v>
      </c>
      <c r="I58" s="41">
        <f t="shared" si="14"/>
        <v>0</v>
      </c>
    </row>
    <row r="59" spans="1:9" s="43" customFormat="1" ht="15" customHeight="1" x14ac:dyDescent="0.3">
      <c r="A59" s="63" t="s">
        <v>66</v>
      </c>
      <c r="B59" s="128"/>
      <c r="C59" s="41">
        <v>0</v>
      </c>
      <c r="D59" s="41">
        <v>0</v>
      </c>
      <c r="E59" s="41">
        <v>0</v>
      </c>
      <c r="F59" s="41">
        <v>0</v>
      </c>
      <c r="G59" s="41">
        <v>0</v>
      </c>
      <c r="H59" s="41">
        <v>0</v>
      </c>
      <c r="I59" s="41">
        <f t="shared" si="14"/>
        <v>0</v>
      </c>
    </row>
    <row r="60" spans="1:9" s="43" customFormat="1" ht="114" customHeight="1" x14ac:dyDescent="0.3">
      <c r="A60" s="62" t="s">
        <v>177</v>
      </c>
      <c r="B60" s="126" t="s">
        <v>67</v>
      </c>
      <c r="C60" s="39">
        <f>C61+C62+C63+C64+C65+C66</f>
        <v>21337.35</v>
      </c>
      <c r="D60" s="39">
        <f t="shared" ref="D60:I60" si="15">D61+D62+D63+D64+D65+D66</f>
        <v>21337.35</v>
      </c>
      <c r="E60" s="39">
        <f t="shared" si="15"/>
        <v>21337.35</v>
      </c>
      <c r="F60" s="39">
        <f t="shared" si="15"/>
        <v>21337.35</v>
      </c>
      <c r="G60" s="39">
        <f t="shared" si="15"/>
        <v>21337.35</v>
      </c>
      <c r="H60" s="39">
        <f t="shared" si="15"/>
        <v>21337.35</v>
      </c>
      <c r="I60" s="39">
        <f t="shared" si="15"/>
        <v>128024.1</v>
      </c>
    </row>
    <row r="61" spans="1:9" s="43" customFormat="1" ht="15" customHeight="1" x14ac:dyDescent="0.3">
      <c r="A61" s="63" t="s">
        <v>24</v>
      </c>
      <c r="B61" s="127"/>
      <c r="C61" s="41">
        <v>0</v>
      </c>
      <c r="D61" s="41">
        <v>0</v>
      </c>
      <c r="E61" s="41">
        <v>0</v>
      </c>
      <c r="F61" s="41">
        <v>0</v>
      </c>
      <c r="G61" s="41">
        <v>0</v>
      </c>
      <c r="H61" s="41">
        <v>0</v>
      </c>
      <c r="I61" s="41">
        <f t="shared" ref="I61:I66" si="16">H61+G61+F61+E61+D61+C61</f>
        <v>0</v>
      </c>
    </row>
    <row r="62" spans="1:9" s="43" customFormat="1" ht="15" customHeight="1" x14ac:dyDescent="0.3">
      <c r="A62" s="63" t="s">
        <v>25</v>
      </c>
      <c r="B62" s="127"/>
      <c r="C62" s="41">
        <v>0</v>
      </c>
      <c r="D62" s="41">
        <v>0</v>
      </c>
      <c r="E62" s="41">
        <v>0</v>
      </c>
      <c r="F62" s="41">
        <v>0</v>
      </c>
      <c r="G62" s="41">
        <v>0</v>
      </c>
      <c r="H62" s="41">
        <v>0</v>
      </c>
      <c r="I62" s="41">
        <f t="shared" si="16"/>
        <v>0</v>
      </c>
    </row>
    <row r="63" spans="1:9" s="43" customFormat="1" ht="15" customHeight="1" x14ac:dyDescent="0.3">
      <c r="A63" s="63" t="s">
        <v>26</v>
      </c>
      <c r="B63" s="127"/>
      <c r="C63" s="45">
        <f t="shared" ref="C63:H63" si="17">10545.01+10792.34</f>
        <v>21337.35</v>
      </c>
      <c r="D63" s="45">
        <f t="shared" si="17"/>
        <v>21337.35</v>
      </c>
      <c r="E63" s="45">
        <f t="shared" si="17"/>
        <v>21337.35</v>
      </c>
      <c r="F63" s="45">
        <f t="shared" si="17"/>
        <v>21337.35</v>
      </c>
      <c r="G63" s="45">
        <f t="shared" si="17"/>
        <v>21337.35</v>
      </c>
      <c r="H63" s="45">
        <f t="shared" si="17"/>
        <v>21337.35</v>
      </c>
      <c r="I63" s="45">
        <f t="shared" si="16"/>
        <v>128024.1</v>
      </c>
    </row>
    <row r="64" spans="1:9" s="43" customFormat="1" ht="33" x14ac:dyDescent="0.3">
      <c r="A64" s="64" t="s">
        <v>64</v>
      </c>
      <c r="B64" s="127"/>
      <c r="C64" s="41">
        <v>0</v>
      </c>
      <c r="D64" s="41">
        <v>0</v>
      </c>
      <c r="E64" s="41">
        <v>0</v>
      </c>
      <c r="F64" s="41">
        <v>0</v>
      </c>
      <c r="G64" s="41">
        <v>0</v>
      </c>
      <c r="H64" s="41">
        <v>0</v>
      </c>
      <c r="I64" s="41">
        <f t="shared" si="16"/>
        <v>0</v>
      </c>
    </row>
    <row r="65" spans="1:9" s="43" customFormat="1" ht="33" x14ac:dyDescent="0.3">
      <c r="A65" s="64" t="s">
        <v>65</v>
      </c>
      <c r="B65" s="127"/>
      <c r="C65" s="41">
        <v>0</v>
      </c>
      <c r="D65" s="41">
        <v>0</v>
      </c>
      <c r="E65" s="41">
        <v>0</v>
      </c>
      <c r="F65" s="41">
        <v>0</v>
      </c>
      <c r="G65" s="41">
        <v>0</v>
      </c>
      <c r="H65" s="41">
        <v>0</v>
      </c>
      <c r="I65" s="41">
        <f t="shared" si="16"/>
        <v>0</v>
      </c>
    </row>
    <row r="66" spans="1:9" s="43" customFormat="1" ht="19.5" customHeight="1" x14ac:dyDescent="0.3">
      <c r="A66" s="63" t="s">
        <v>66</v>
      </c>
      <c r="B66" s="128"/>
      <c r="C66" s="41">
        <v>0</v>
      </c>
      <c r="D66" s="41">
        <v>0</v>
      </c>
      <c r="E66" s="41">
        <v>0</v>
      </c>
      <c r="F66" s="41">
        <v>0</v>
      </c>
      <c r="G66" s="41">
        <v>0</v>
      </c>
      <c r="H66" s="41">
        <v>0</v>
      </c>
      <c r="I66" s="41">
        <f t="shared" si="16"/>
        <v>0</v>
      </c>
    </row>
    <row r="67" spans="1:9" s="43" customFormat="1" ht="93.75" customHeight="1" x14ac:dyDescent="0.3">
      <c r="A67" s="62" t="s">
        <v>178</v>
      </c>
      <c r="B67" s="126" t="s">
        <v>67</v>
      </c>
      <c r="C67" s="46">
        <f>C68+C69+C70+C71+C72+C73</f>
        <v>2557018.1045000004</v>
      </c>
      <c r="D67" s="46">
        <f>D68+D69+D70+D71+D72+D73</f>
        <v>2601470.5013899999</v>
      </c>
      <c r="E67" s="46">
        <f>E68+E69+E70+E71+E72+E73</f>
        <v>2601226.2068099999</v>
      </c>
      <c r="F67" s="39">
        <f t="shared" ref="F67:H67" si="18">F68+F69+F70+F71+F72+F73</f>
        <v>437491.80680999998</v>
      </c>
      <c r="G67" s="39">
        <f t="shared" si="18"/>
        <v>437491.80680999998</v>
      </c>
      <c r="H67" s="39">
        <f t="shared" si="18"/>
        <v>437491.80680999998</v>
      </c>
      <c r="I67" s="39">
        <f>I68+I69+I70+I71+I72+I73</f>
        <v>9072190.2331300005</v>
      </c>
    </row>
    <row r="68" spans="1:9" s="43" customFormat="1" ht="15" customHeight="1" x14ac:dyDescent="0.3">
      <c r="A68" s="63" t="s">
        <v>24</v>
      </c>
      <c r="B68" s="127"/>
      <c r="C68" s="49">
        <f>12273.1+78120</f>
        <v>90393.1</v>
      </c>
      <c r="D68" s="49">
        <f>9698.5+77495</f>
        <v>87193.5</v>
      </c>
      <c r="E68" s="49">
        <f>8482.4+76557.6</f>
        <v>85040</v>
      </c>
      <c r="F68" s="41">
        <v>0</v>
      </c>
      <c r="G68" s="41">
        <v>0</v>
      </c>
      <c r="H68" s="41">
        <v>0</v>
      </c>
      <c r="I68" s="42">
        <f>G68+F68+H68+E68+D68+C68</f>
        <v>262626.59999999998</v>
      </c>
    </row>
    <row r="69" spans="1:9" s="43" customFormat="1" ht="15" customHeight="1" x14ac:dyDescent="0.3">
      <c r="A69" s="63" t="s">
        <v>25</v>
      </c>
      <c r="B69" s="127"/>
      <c r="C69" s="49">
        <f>2880+106973.3+15620.3+1884665.1</f>
        <v>2010138.7000000002</v>
      </c>
      <c r="D69" s="49">
        <f>2880+106973.3+15169.5+1903088</f>
        <v>2028110.8</v>
      </c>
      <c r="E69" s="49">
        <f>2880+106973.3+15753.1+1903088</f>
        <v>2028694.4</v>
      </c>
      <c r="F69" s="41">
        <v>0</v>
      </c>
      <c r="G69" s="41">
        <v>0</v>
      </c>
      <c r="H69" s="41">
        <v>0</v>
      </c>
      <c r="I69" s="42">
        <f t="shared" ref="I69" si="19">G69+F69+H69+E69+D69+C69</f>
        <v>6066943.9000000004</v>
      </c>
    </row>
    <row r="70" spans="1:9" s="43" customFormat="1" ht="15" customHeight="1" x14ac:dyDescent="0.3">
      <c r="A70" s="63" t="s">
        <v>26</v>
      </c>
      <c r="B70" s="127"/>
      <c r="C70" s="50">
        <f>277216.8315+128101.62+672.739</f>
        <v>405991.19049999997</v>
      </c>
      <c r="D70" s="50">
        <f>284505.92796+75492.42043+672.739+75000</f>
        <v>435671.08739</v>
      </c>
      <c r="E70" s="50">
        <f>287831.53338+98492.42043+672.739+50000</f>
        <v>436996.69280999998</v>
      </c>
      <c r="F70" s="45">
        <f>287831.53338+98492.42043+672.739</f>
        <v>386996.69280999998</v>
      </c>
      <c r="G70" s="45">
        <f>287831.53338+98492.42043+672.739</f>
        <v>386996.69280999998</v>
      </c>
      <c r="H70" s="45">
        <f>287831.53338+98492.42043+672.739</f>
        <v>386996.69280999998</v>
      </c>
      <c r="I70" s="45">
        <f>G70+F70+H70+E70+D70+C70</f>
        <v>2439649.0491299997</v>
      </c>
    </row>
    <row r="71" spans="1:9" s="43" customFormat="1" ht="35.25" customHeight="1" x14ac:dyDescent="0.3">
      <c r="A71" s="64" t="s">
        <v>64</v>
      </c>
      <c r="B71" s="127"/>
      <c r="C71" s="48">
        <v>0</v>
      </c>
      <c r="D71" s="48">
        <v>0</v>
      </c>
      <c r="E71" s="48">
        <v>0</v>
      </c>
      <c r="F71" s="41">
        <v>0</v>
      </c>
      <c r="G71" s="41">
        <v>0</v>
      </c>
      <c r="H71" s="41">
        <v>0</v>
      </c>
      <c r="I71" s="41">
        <f>G71+F71+H71+E71+D71+C71</f>
        <v>0</v>
      </c>
    </row>
    <row r="72" spans="1:9" s="43" customFormat="1" ht="32.25" customHeight="1" x14ac:dyDescent="0.3">
      <c r="A72" s="64" t="s">
        <v>65</v>
      </c>
      <c r="B72" s="127"/>
      <c r="C72" s="48">
        <v>0</v>
      </c>
      <c r="D72" s="48">
        <v>0</v>
      </c>
      <c r="E72" s="48">
        <v>0</v>
      </c>
      <c r="F72" s="41">
        <v>0</v>
      </c>
      <c r="G72" s="41">
        <v>0</v>
      </c>
      <c r="H72" s="41">
        <v>0</v>
      </c>
      <c r="I72" s="41">
        <f>G72+F72+H72+E72+D72+C72</f>
        <v>0</v>
      </c>
    </row>
    <row r="73" spans="1:9" s="43" customFormat="1" ht="15" customHeight="1" x14ac:dyDescent="0.3">
      <c r="A73" s="63" t="s">
        <v>66</v>
      </c>
      <c r="B73" s="128"/>
      <c r="C73" s="42">
        <v>50495.114000000001</v>
      </c>
      <c r="D73" s="42">
        <v>50495.114000000001</v>
      </c>
      <c r="E73" s="42">
        <v>50495.114000000001</v>
      </c>
      <c r="F73" s="42">
        <v>50495.114000000001</v>
      </c>
      <c r="G73" s="42">
        <v>50495.114000000001</v>
      </c>
      <c r="H73" s="42">
        <v>50495.114000000001</v>
      </c>
      <c r="I73" s="42">
        <f>G73+F73+H73+E73+D73+C73</f>
        <v>302970.68400000001</v>
      </c>
    </row>
    <row r="74" spans="1:9" s="43" customFormat="1" ht="51" customHeight="1" x14ac:dyDescent="0.3">
      <c r="A74" s="62" t="s">
        <v>179</v>
      </c>
      <c r="B74" s="126" t="s">
        <v>175</v>
      </c>
      <c r="C74" s="39">
        <f>C81+C88</f>
        <v>31211.585639999998</v>
      </c>
      <c r="D74" s="39">
        <f t="shared" ref="D74:G74" si="20">D81+D88</f>
        <v>31211.585639999998</v>
      </c>
      <c r="E74" s="39">
        <f t="shared" si="20"/>
        <v>31211.585639999998</v>
      </c>
      <c r="F74" s="39">
        <f t="shared" si="20"/>
        <v>7812.3856400000004</v>
      </c>
      <c r="G74" s="39">
        <f t="shared" si="20"/>
        <v>7812.3856400000004</v>
      </c>
      <c r="H74" s="39">
        <f>H81+H88</f>
        <v>7812.3856400000004</v>
      </c>
      <c r="I74" s="39">
        <f>I81+I88</f>
        <v>117071.91384000002</v>
      </c>
    </row>
    <row r="75" spans="1:9" s="82" customFormat="1" ht="17.25" x14ac:dyDescent="0.3">
      <c r="A75" s="81" t="s">
        <v>24</v>
      </c>
      <c r="B75" s="127"/>
      <c r="C75" s="41">
        <f>C82+C89</f>
        <v>0</v>
      </c>
      <c r="D75" s="41">
        <f t="shared" ref="C75:I80" si="21">D82+D89</f>
        <v>0</v>
      </c>
      <c r="E75" s="41">
        <f t="shared" si="21"/>
        <v>0</v>
      </c>
      <c r="F75" s="41">
        <f t="shared" si="21"/>
        <v>0</v>
      </c>
      <c r="G75" s="41">
        <f t="shared" si="21"/>
        <v>0</v>
      </c>
      <c r="H75" s="41">
        <f t="shared" si="21"/>
        <v>0</v>
      </c>
      <c r="I75" s="41">
        <f t="shared" si="21"/>
        <v>0</v>
      </c>
    </row>
    <row r="76" spans="1:9" s="82" customFormat="1" ht="17.25" x14ac:dyDescent="0.3">
      <c r="A76" s="81" t="s">
        <v>25</v>
      </c>
      <c r="B76" s="127"/>
      <c r="C76" s="45">
        <f t="shared" si="21"/>
        <v>23399.200000000001</v>
      </c>
      <c r="D76" s="45">
        <f t="shared" si="21"/>
        <v>23399.200000000001</v>
      </c>
      <c r="E76" s="45">
        <f t="shared" si="21"/>
        <v>23399.200000000001</v>
      </c>
      <c r="F76" s="41">
        <f t="shared" si="21"/>
        <v>0</v>
      </c>
      <c r="G76" s="41">
        <f t="shared" si="21"/>
        <v>0</v>
      </c>
      <c r="H76" s="41">
        <f t="shared" si="21"/>
        <v>0</v>
      </c>
      <c r="I76" s="45">
        <f t="shared" si="21"/>
        <v>70197.600000000006</v>
      </c>
    </row>
    <row r="77" spans="1:9" s="82" customFormat="1" ht="17.25" x14ac:dyDescent="0.3">
      <c r="A77" s="81" t="s">
        <v>26</v>
      </c>
      <c r="B77" s="127"/>
      <c r="C77" s="45">
        <f t="shared" si="21"/>
        <v>7812.3856400000004</v>
      </c>
      <c r="D77" s="45">
        <f t="shared" si="21"/>
        <v>7812.3856400000004</v>
      </c>
      <c r="E77" s="45">
        <f t="shared" si="21"/>
        <v>7812.3856400000004</v>
      </c>
      <c r="F77" s="45">
        <f t="shared" si="21"/>
        <v>7812.3856400000004</v>
      </c>
      <c r="G77" s="45">
        <f t="shared" si="21"/>
        <v>7812.3856400000004</v>
      </c>
      <c r="H77" s="45">
        <f t="shared" si="21"/>
        <v>7812.3856400000004</v>
      </c>
      <c r="I77" s="45">
        <f t="shared" si="21"/>
        <v>46874.313840000003</v>
      </c>
    </row>
    <row r="78" spans="1:9" s="82" customFormat="1" ht="37.5" customHeight="1" x14ac:dyDescent="0.3">
      <c r="A78" s="83" t="s">
        <v>64</v>
      </c>
      <c r="B78" s="127"/>
      <c r="C78" s="41">
        <f t="shared" si="21"/>
        <v>0</v>
      </c>
      <c r="D78" s="41">
        <f t="shared" si="21"/>
        <v>0</v>
      </c>
      <c r="E78" s="41">
        <f t="shared" si="21"/>
        <v>0</v>
      </c>
      <c r="F78" s="41">
        <f t="shared" si="21"/>
        <v>0</v>
      </c>
      <c r="G78" s="41">
        <f t="shared" si="21"/>
        <v>0</v>
      </c>
      <c r="H78" s="41">
        <f t="shared" si="21"/>
        <v>0</v>
      </c>
      <c r="I78" s="41">
        <f t="shared" si="21"/>
        <v>0</v>
      </c>
    </row>
    <row r="79" spans="1:9" s="82" customFormat="1" ht="39" customHeight="1" x14ac:dyDescent="0.3">
      <c r="A79" s="83" t="s">
        <v>65</v>
      </c>
      <c r="B79" s="127"/>
      <c r="C79" s="41">
        <f t="shared" si="21"/>
        <v>0</v>
      </c>
      <c r="D79" s="41">
        <f t="shared" si="21"/>
        <v>0</v>
      </c>
      <c r="E79" s="41">
        <f t="shared" si="21"/>
        <v>0</v>
      </c>
      <c r="F79" s="41">
        <f t="shared" si="21"/>
        <v>0</v>
      </c>
      <c r="G79" s="41">
        <f t="shared" si="21"/>
        <v>0</v>
      </c>
      <c r="H79" s="41">
        <f t="shared" si="21"/>
        <v>0</v>
      </c>
      <c r="I79" s="41">
        <f t="shared" si="21"/>
        <v>0</v>
      </c>
    </row>
    <row r="80" spans="1:9" s="82" customFormat="1" ht="17.25" x14ac:dyDescent="0.3">
      <c r="A80" s="81" t="s">
        <v>66</v>
      </c>
      <c r="B80" s="128"/>
      <c r="C80" s="41">
        <f t="shared" si="21"/>
        <v>0</v>
      </c>
      <c r="D80" s="41">
        <f t="shared" si="21"/>
        <v>0</v>
      </c>
      <c r="E80" s="41">
        <f t="shared" si="21"/>
        <v>0</v>
      </c>
      <c r="F80" s="41">
        <f t="shared" si="21"/>
        <v>0</v>
      </c>
      <c r="G80" s="41">
        <f t="shared" si="21"/>
        <v>0</v>
      </c>
      <c r="H80" s="41">
        <f t="shared" si="21"/>
        <v>0</v>
      </c>
      <c r="I80" s="41">
        <f t="shared" si="21"/>
        <v>0</v>
      </c>
    </row>
    <row r="81" spans="1:9" s="47" customFormat="1" ht="15" customHeight="1" x14ac:dyDescent="0.3">
      <c r="A81" s="61" t="s">
        <v>95</v>
      </c>
      <c r="B81" s="136" t="s">
        <v>67</v>
      </c>
      <c r="C81" s="46">
        <f t="shared" ref="C81:H81" si="22">C82+C83+C84+C85+C86+C87</f>
        <v>30975.485639999999</v>
      </c>
      <c r="D81" s="46">
        <f t="shared" si="22"/>
        <v>30975.485639999999</v>
      </c>
      <c r="E81" s="46">
        <f t="shared" si="22"/>
        <v>30975.485639999999</v>
      </c>
      <c r="F81" s="46">
        <f t="shared" si="22"/>
        <v>7576.2856400000001</v>
      </c>
      <c r="G81" s="46">
        <f t="shared" si="22"/>
        <v>7576.2856400000001</v>
      </c>
      <c r="H81" s="46">
        <f t="shared" si="22"/>
        <v>7576.2856400000001</v>
      </c>
      <c r="I81" s="46">
        <f t="shared" ref="I81" si="23">I82+I83+I84+I85+I86+I87</f>
        <v>115655.31384000002</v>
      </c>
    </row>
    <row r="82" spans="1:9" s="47" customFormat="1" ht="15" customHeight="1" x14ac:dyDescent="0.3">
      <c r="A82" s="65" t="s">
        <v>24</v>
      </c>
      <c r="B82" s="136"/>
      <c r="C82" s="48">
        <v>0</v>
      </c>
      <c r="D82" s="48">
        <v>0</v>
      </c>
      <c r="E82" s="48">
        <v>0</v>
      </c>
      <c r="F82" s="48">
        <v>0</v>
      </c>
      <c r="G82" s="48">
        <v>0</v>
      </c>
      <c r="H82" s="48">
        <v>0</v>
      </c>
      <c r="I82" s="48">
        <f>G82+F82+H82+E82+D82+C82</f>
        <v>0</v>
      </c>
    </row>
    <row r="83" spans="1:9" s="47" customFormat="1" ht="15" customHeight="1" x14ac:dyDescent="0.3">
      <c r="A83" s="65" t="s">
        <v>25</v>
      </c>
      <c r="B83" s="136"/>
      <c r="C83" s="49">
        <f>5976.8+17422.4</f>
        <v>23399.200000000001</v>
      </c>
      <c r="D83" s="49">
        <f>5976.8+17422.4</f>
        <v>23399.200000000001</v>
      </c>
      <c r="E83" s="49">
        <f>5976.8+17422.4</f>
        <v>23399.200000000001</v>
      </c>
      <c r="F83" s="48">
        <v>0</v>
      </c>
      <c r="G83" s="48">
        <v>0</v>
      </c>
      <c r="H83" s="48">
        <v>0</v>
      </c>
      <c r="I83" s="49">
        <f t="shared" ref="I83" si="24">G83+F83+H83+E83+D83+C83</f>
        <v>70197.600000000006</v>
      </c>
    </row>
    <row r="84" spans="1:9" s="47" customFormat="1" ht="15" customHeight="1" x14ac:dyDescent="0.3">
      <c r="A84" s="65" t="s">
        <v>26</v>
      </c>
      <c r="B84" s="136"/>
      <c r="C84" s="50">
        <v>7576.2856400000001</v>
      </c>
      <c r="D84" s="50">
        <v>7576.2856400000001</v>
      </c>
      <c r="E84" s="50">
        <v>7576.2856400000001</v>
      </c>
      <c r="F84" s="50">
        <v>7576.2856400000001</v>
      </c>
      <c r="G84" s="50">
        <v>7576.2856400000001</v>
      </c>
      <c r="H84" s="50">
        <v>7576.2856400000001</v>
      </c>
      <c r="I84" s="50">
        <f>G84+F84+H84+E84+D84+C84</f>
        <v>45457.713840000004</v>
      </c>
    </row>
    <row r="85" spans="1:9" s="47" customFormat="1" ht="33" x14ac:dyDescent="0.3">
      <c r="A85" s="66" t="s">
        <v>64</v>
      </c>
      <c r="B85" s="136"/>
      <c r="C85" s="48">
        <v>0</v>
      </c>
      <c r="D85" s="48">
        <v>0</v>
      </c>
      <c r="E85" s="48">
        <v>0</v>
      </c>
      <c r="F85" s="48">
        <v>0</v>
      </c>
      <c r="G85" s="48">
        <v>0</v>
      </c>
      <c r="H85" s="48">
        <v>0</v>
      </c>
      <c r="I85" s="48">
        <f>G85+F85+H85+E85+D85+C85</f>
        <v>0</v>
      </c>
    </row>
    <row r="86" spans="1:9" s="47" customFormat="1" ht="33" x14ac:dyDescent="0.3">
      <c r="A86" s="66" t="s">
        <v>65</v>
      </c>
      <c r="B86" s="136"/>
      <c r="C86" s="48">
        <v>0</v>
      </c>
      <c r="D86" s="48">
        <v>0</v>
      </c>
      <c r="E86" s="48">
        <v>0</v>
      </c>
      <c r="F86" s="48">
        <v>0</v>
      </c>
      <c r="G86" s="48">
        <v>0</v>
      </c>
      <c r="H86" s="48">
        <v>0</v>
      </c>
      <c r="I86" s="48">
        <f>G86+F86+H86+E86+D86+C86</f>
        <v>0</v>
      </c>
    </row>
    <row r="87" spans="1:9" s="47" customFormat="1" ht="15" customHeight="1" x14ac:dyDescent="0.3">
      <c r="A87" s="65" t="s">
        <v>66</v>
      </c>
      <c r="B87" s="136"/>
      <c r="C87" s="48">
        <v>0</v>
      </c>
      <c r="D87" s="48">
        <v>0</v>
      </c>
      <c r="E87" s="48">
        <v>0</v>
      </c>
      <c r="F87" s="48">
        <v>0</v>
      </c>
      <c r="G87" s="48">
        <v>0</v>
      </c>
      <c r="H87" s="48">
        <v>0</v>
      </c>
      <c r="I87" s="48">
        <f>G87+F87+H87+E87+D87+C87</f>
        <v>0</v>
      </c>
    </row>
    <row r="88" spans="1:9" s="43" customFormat="1" ht="19.5" x14ac:dyDescent="0.3">
      <c r="A88" s="62" t="s">
        <v>212</v>
      </c>
      <c r="B88" s="126" t="s">
        <v>68</v>
      </c>
      <c r="C88" s="39">
        <f>C89+C90+C91+C92+C93+C94</f>
        <v>236.1</v>
      </c>
      <c r="D88" s="39">
        <f t="shared" ref="D88:I88" si="25">D89+D90+D91+D92+D93+D94</f>
        <v>236.1</v>
      </c>
      <c r="E88" s="39">
        <f t="shared" si="25"/>
        <v>236.1</v>
      </c>
      <c r="F88" s="39">
        <f t="shared" si="25"/>
        <v>236.1</v>
      </c>
      <c r="G88" s="39">
        <f t="shared" si="25"/>
        <v>236.1</v>
      </c>
      <c r="H88" s="39">
        <f t="shared" si="25"/>
        <v>236.1</v>
      </c>
      <c r="I88" s="39">
        <f t="shared" si="25"/>
        <v>1416.6</v>
      </c>
    </row>
    <row r="89" spans="1:9" s="43" customFormat="1" ht="15" customHeight="1" x14ac:dyDescent="0.3">
      <c r="A89" s="63" t="s">
        <v>24</v>
      </c>
      <c r="B89" s="127"/>
      <c r="C89" s="41">
        <v>0</v>
      </c>
      <c r="D89" s="41">
        <v>0</v>
      </c>
      <c r="E89" s="41">
        <v>0</v>
      </c>
      <c r="F89" s="41">
        <v>0</v>
      </c>
      <c r="G89" s="41">
        <v>0</v>
      </c>
      <c r="H89" s="41">
        <v>0</v>
      </c>
      <c r="I89" s="41">
        <f>G89+F89+H89+E89+D89+C89</f>
        <v>0</v>
      </c>
    </row>
    <row r="90" spans="1:9" s="43" customFormat="1" ht="15" customHeight="1" x14ac:dyDescent="0.3">
      <c r="A90" s="63" t="s">
        <v>25</v>
      </c>
      <c r="B90" s="127"/>
      <c r="C90" s="41">
        <v>0</v>
      </c>
      <c r="D90" s="41">
        <v>0</v>
      </c>
      <c r="E90" s="41">
        <v>0</v>
      </c>
      <c r="F90" s="41">
        <v>0</v>
      </c>
      <c r="G90" s="41">
        <v>0</v>
      </c>
      <c r="H90" s="41">
        <v>0</v>
      </c>
      <c r="I90" s="41">
        <f t="shared" ref="I90" si="26">G90+F90+H90+E90+D90+C90</f>
        <v>0</v>
      </c>
    </row>
    <row r="91" spans="1:9" s="43" customFormat="1" ht="15" customHeight="1" x14ac:dyDescent="0.3">
      <c r="A91" s="63" t="s">
        <v>26</v>
      </c>
      <c r="B91" s="127"/>
      <c r="C91" s="45">
        <v>236.1</v>
      </c>
      <c r="D91" s="45">
        <v>236.1</v>
      </c>
      <c r="E91" s="45">
        <v>236.1</v>
      </c>
      <c r="F91" s="45">
        <v>236.1</v>
      </c>
      <c r="G91" s="45">
        <v>236.1</v>
      </c>
      <c r="H91" s="45">
        <v>236.1</v>
      </c>
      <c r="I91" s="45">
        <f>G91+F91+H91+E91+D91+C91</f>
        <v>1416.6</v>
      </c>
    </row>
    <row r="92" spans="1:9" s="43" customFormat="1" ht="33.75" customHeight="1" x14ac:dyDescent="0.3">
      <c r="A92" s="64" t="s">
        <v>64</v>
      </c>
      <c r="B92" s="127"/>
      <c r="C92" s="41">
        <v>0</v>
      </c>
      <c r="D92" s="41">
        <v>0</v>
      </c>
      <c r="E92" s="41">
        <v>0</v>
      </c>
      <c r="F92" s="41">
        <v>0</v>
      </c>
      <c r="G92" s="41">
        <v>0</v>
      </c>
      <c r="H92" s="41">
        <v>0</v>
      </c>
      <c r="I92" s="41">
        <f>G92+F92+H92+E92+D92+C92</f>
        <v>0</v>
      </c>
    </row>
    <row r="93" spans="1:9" s="43" customFormat="1" ht="32.25" customHeight="1" x14ac:dyDescent="0.3">
      <c r="A93" s="64" t="s">
        <v>65</v>
      </c>
      <c r="B93" s="127"/>
      <c r="C93" s="41">
        <v>0</v>
      </c>
      <c r="D93" s="41">
        <v>0</v>
      </c>
      <c r="E93" s="41">
        <v>0</v>
      </c>
      <c r="F93" s="41">
        <v>0</v>
      </c>
      <c r="G93" s="41">
        <v>0</v>
      </c>
      <c r="H93" s="41">
        <v>0</v>
      </c>
      <c r="I93" s="41">
        <f>G93+F93+H93+E93+D93+C93</f>
        <v>0</v>
      </c>
    </row>
    <row r="94" spans="1:9" s="43" customFormat="1" ht="15" customHeight="1" x14ac:dyDescent="0.3">
      <c r="A94" s="63" t="s">
        <v>66</v>
      </c>
      <c r="B94" s="128"/>
      <c r="C94" s="41">
        <v>0</v>
      </c>
      <c r="D94" s="41">
        <v>0</v>
      </c>
      <c r="E94" s="41">
        <v>0</v>
      </c>
      <c r="F94" s="41">
        <v>0</v>
      </c>
      <c r="G94" s="41">
        <v>0</v>
      </c>
      <c r="H94" s="41">
        <v>0</v>
      </c>
      <c r="I94" s="41">
        <f>G94+F94+H94+E94+D94+C94</f>
        <v>0</v>
      </c>
    </row>
    <row r="95" spans="1:9" s="43" customFormat="1" ht="52.5" customHeight="1" x14ac:dyDescent="0.3">
      <c r="A95" s="62" t="s">
        <v>180</v>
      </c>
      <c r="B95" s="129" t="s">
        <v>183</v>
      </c>
      <c r="C95" s="39">
        <f>SUM(C96:C101)</f>
        <v>24532.87486</v>
      </c>
      <c r="D95" s="39">
        <f t="shared" ref="D95:H95" si="27">SUM(D96:D101)</f>
        <v>17248.240399999999</v>
      </c>
      <c r="E95" s="39">
        <f t="shared" si="27"/>
        <v>13912.634980000001</v>
      </c>
      <c r="F95" s="39">
        <f t="shared" si="27"/>
        <v>13912.634980000001</v>
      </c>
      <c r="G95" s="39">
        <f t="shared" si="27"/>
        <v>13912.634980000001</v>
      </c>
      <c r="H95" s="39">
        <f t="shared" si="27"/>
        <v>13912.634980000001</v>
      </c>
      <c r="I95" s="39">
        <f>SUM(I96:I101)</f>
        <v>97431.655180000002</v>
      </c>
    </row>
    <row r="96" spans="1:9" s="43" customFormat="1" ht="15" customHeight="1" x14ac:dyDescent="0.3">
      <c r="A96" s="63" t="s">
        <v>24</v>
      </c>
      <c r="B96" s="130"/>
      <c r="C96" s="41">
        <f>C110+C117</f>
        <v>0</v>
      </c>
      <c r="D96" s="41">
        <f t="shared" ref="D96:H96" si="28">D110+D117</f>
        <v>0</v>
      </c>
      <c r="E96" s="41">
        <f t="shared" si="28"/>
        <v>0</v>
      </c>
      <c r="F96" s="41">
        <f t="shared" si="28"/>
        <v>0</v>
      </c>
      <c r="G96" s="41">
        <f t="shared" si="28"/>
        <v>0</v>
      </c>
      <c r="H96" s="41">
        <f t="shared" si="28"/>
        <v>0</v>
      </c>
      <c r="I96" s="41">
        <f>I110+I117</f>
        <v>0</v>
      </c>
    </row>
    <row r="97" spans="1:9" s="43" customFormat="1" ht="15" customHeight="1" x14ac:dyDescent="0.3">
      <c r="A97" s="63" t="s">
        <v>25</v>
      </c>
      <c r="B97" s="130"/>
      <c r="C97" s="41">
        <f t="shared" ref="C97:I101" si="29">C111+C118</f>
        <v>0</v>
      </c>
      <c r="D97" s="41">
        <f t="shared" si="29"/>
        <v>0</v>
      </c>
      <c r="E97" s="41">
        <f t="shared" si="29"/>
        <v>0</v>
      </c>
      <c r="F97" s="41">
        <f t="shared" si="29"/>
        <v>0</v>
      </c>
      <c r="G97" s="41">
        <f t="shared" si="29"/>
        <v>0</v>
      </c>
      <c r="H97" s="41">
        <f t="shared" si="29"/>
        <v>0</v>
      </c>
      <c r="I97" s="41">
        <f t="shared" si="29"/>
        <v>0</v>
      </c>
    </row>
    <row r="98" spans="1:9" s="43" customFormat="1" ht="15" customHeight="1" x14ac:dyDescent="0.3">
      <c r="A98" s="63" t="s">
        <v>26</v>
      </c>
      <c r="B98" s="130"/>
      <c r="C98" s="42">
        <f t="shared" si="29"/>
        <v>24532.87486</v>
      </c>
      <c r="D98" s="42">
        <f t="shared" si="29"/>
        <v>17248.240399999999</v>
      </c>
      <c r="E98" s="42">
        <f t="shared" si="29"/>
        <v>13912.634980000001</v>
      </c>
      <c r="F98" s="42">
        <f t="shared" si="29"/>
        <v>13912.634980000001</v>
      </c>
      <c r="G98" s="42">
        <f t="shared" si="29"/>
        <v>13912.634980000001</v>
      </c>
      <c r="H98" s="42">
        <f t="shared" si="29"/>
        <v>13912.634980000001</v>
      </c>
      <c r="I98" s="42">
        <f t="shared" si="29"/>
        <v>97431.655180000002</v>
      </c>
    </row>
    <row r="99" spans="1:9" s="43" customFormat="1" ht="33" x14ac:dyDescent="0.3">
      <c r="A99" s="64" t="s">
        <v>64</v>
      </c>
      <c r="B99" s="130"/>
      <c r="C99" s="41">
        <f t="shared" si="29"/>
        <v>0</v>
      </c>
      <c r="D99" s="41">
        <f t="shared" ref="D99:H99" si="30">D120</f>
        <v>0</v>
      </c>
      <c r="E99" s="41">
        <f t="shared" si="30"/>
        <v>0</v>
      </c>
      <c r="F99" s="41">
        <f t="shared" si="30"/>
        <v>0</v>
      </c>
      <c r="G99" s="41">
        <f t="shared" si="30"/>
        <v>0</v>
      </c>
      <c r="H99" s="41">
        <f t="shared" si="30"/>
        <v>0</v>
      </c>
      <c r="I99" s="41">
        <f t="shared" ref="I99:I101" si="31">I113+I120</f>
        <v>0</v>
      </c>
    </row>
    <row r="100" spans="1:9" s="43" customFormat="1" ht="33" x14ac:dyDescent="0.3">
      <c r="A100" s="64" t="s">
        <v>65</v>
      </c>
      <c r="B100" s="130"/>
      <c r="C100" s="41">
        <f t="shared" si="29"/>
        <v>0</v>
      </c>
      <c r="D100" s="41">
        <f t="shared" si="29"/>
        <v>0</v>
      </c>
      <c r="E100" s="41">
        <f t="shared" si="29"/>
        <v>0</v>
      </c>
      <c r="F100" s="41">
        <f t="shared" si="29"/>
        <v>0</v>
      </c>
      <c r="G100" s="41">
        <f t="shared" si="29"/>
        <v>0</v>
      </c>
      <c r="H100" s="41">
        <f t="shared" si="29"/>
        <v>0</v>
      </c>
      <c r="I100" s="41">
        <f t="shared" si="31"/>
        <v>0</v>
      </c>
    </row>
    <row r="101" spans="1:9" s="43" customFormat="1" ht="15" customHeight="1" x14ac:dyDescent="0.3">
      <c r="A101" s="63" t="s">
        <v>66</v>
      </c>
      <c r="B101" s="131"/>
      <c r="C101" s="41">
        <f t="shared" si="29"/>
        <v>0</v>
      </c>
      <c r="D101" s="41">
        <f t="shared" si="29"/>
        <v>0</v>
      </c>
      <c r="E101" s="41">
        <f t="shared" si="29"/>
        <v>0</v>
      </c>
      <c r="F101" s="41">
        <f t="shared" si="29"/>
        <v>0</v>
      </c>
      <c r="G101" s="41">
        <f t="shared" si="29"/>
        <v>0</v>
      </c>
      <c r="H101" s="41">
        <f t="shared" si="29"/>
        <v>0</v>
      </c>
      <c r="I101" s="41">
        <f t="shared" si="31"/>
        <v>0</v>
      </c>
    </row>
    <row r="102" spans="1:9" s="43" customFormat="1" ht="76.5" customHeight="1" x14ac:dyDescent="0.3">
      <c r="A102" s="62" t="s">
        <v>181</v>
      </c>
      <c r="B102" s="129" t="s">
        <v>183</v>
      </c>
      <c r="C102" s="39">
        <f>C109+C116</f>
        <v>24532.87486</v>
      </c>
      <c r="D102" s="39">
        <f t="shared" ref="D102:I102" si="32">D109+D116</f>
        <v>17248.240399999999</v>
      </c>
      <c r="E102" s="39">
        <f t="shared" si="32"/>
        <v>13912.634980000001</v>
      </c>
      <c r="F102" s="39">
        <f t="shared" si="32"/>
        <v>13912.634980000001</v>
      </c>
      <c r="G102" s="39">
        <f t="shared" si="32"/>
        <v>13912.634980000001</v>
      </c>
      <c r="H102" s="39">
        <f t="shared" si="32"/>
        <v>13912.634980000001</v>
      </c>
      <c r="I102" s="39">
        <f t="shared" si="32"/>
        <v>97431.655180000002</v>
      </c>
    </row>
    <row r="103" spans="1:9" s="82" customFormat="1" ht="17.25" x14ac:dyDescent="0.3">
      <c r="A103" s="81" t="s">
        <v>24</v>
      </c>
      <c r="B103" s="130"/>
      <c r="C103" s="41">
        <f t="shared" ref="C103:I108" si="33">C110+C117</f>
        <v>0</v>
      </c>
      <c r="D103" s="41">
        <f t="shared" si="33"/>
        <v>0</v>
      </c>
      <c r="E103" s="41">
        <f t="shared" si="33"/>
        <v>0</v>
      </c>
      <c r="F103" s="41">
        <f t="shared" si="33"/>
        <v>0</v>
      </c>
      <c r="G103" s="41">
        <f t="shared" si="33"/>
        <v>0</v>
      </c>
      <c r="H103" s="41">
        <f t="shared" si="33"/>
        <v>0</v>
      </c>
      <c r="I103" s="41">
        <f t="shared" si="33"/>
        <v>0</v>
      </c>
    </row>
    <row r="104" spans="1:9" s="82" customFormat="1" ht="17.25" x14ac:dyDescent="0.3">
      <c r="A104" s="81" t="s">
        <v>25</v>
      </c>
      <c r="B104" s="130"/>
      <c r="C104" s="41">
        <f t="shared" si="33"/>
        <v>0</v>
      </c>
      <c r="D104" s="41">
        <f t="shared" si="33"/>
        <v>0</v>
      </c>
      <c r="E104" s="41">
        <f t="shared" si="33"/>
        <v>0</v>
      </c>
      <c r="F104" s="41">
        <f t="shared" si="33"/>
        <v>0</v>
      </c>
      <c r="G104" s="41">
        <f t="shared" si="33"/>
        <v>0</v>
      </c>
      <c r="H104" s="41">
        <f t="shared" si="33"/>
        <v>0</v>
      </c>
      <c r="I104" s="41">
        <f t="shared" si="33"/>
        <v>0</v>
      </c>
    </row>
    <row r="105" spans="1:9" s="82" customFormat="1" ht="17.25" x14ac:dyDescent="0.3">
      <c r="A105" s="81" t="s">
        <v>26</v>
      </c>
      <c r="B105" s="130"/>
      <c r="C105" s="45">
        <f t="shared" si="33"/>
        <v>24532.87486</v>
      </c>
      <c r="D105" s="45">
        <f t="shared" si="33"/>
        <v>17248.240399999999</v>
      </c>
      <c r="E105" s="45">
        <f t="shared" si="33"/>
        <v>13912.634980000001</v>
      </c>
      <c r="F105" s="45">
        <f t="shared" si="33"/>
        <v>13912.634980000001</v>
      </c>
      <c r="G105" s="45">
        <f t="shared" si="33"/>
        <v>13912.634980000001</v>
      </c>
      <c r="H105" s="45">
        <f t="shared" si="33"/>
        <v>13912.634980000001</v>
      </c>
      <c r="I105" s="45">
        <f t="shared" si="33"/>
        <v>97431.655180000002</v>
      </c>
    </row>
    <row r="106" spans="1:9" s="82" customFormat="1" ht="39" customHeight="1" x14ac:dyDescent="0.3">
      <c r="A106" s="83" t="s">
        <v>64</v>
      </c>
      <c r="B106" s="130"/>
      <c r="C106" s="41">
        <f t="shared" si="33"/>
        <v>0</v>
      </c>
      <c r="D106" s="41">
        <f t="shared" si="33"/>
        <v>0</v>
      </c>
      <c r="E106" s="41">
        <f t="shared" si="33"/>
        <v>0</v>
      </c>
      <c r="F106" s="41">
        <f t="shared" si="33"/>
        <v>0</v>
      </c>
      <c r="G106" s="41">
        <f t="shared" si="33"/>
        <v>0</v>
      </c>
      <c r="H106" s="41">
        <f t="shared" si="33"/>
        <v>0</v>
      </c>
      <c r="I106" s="41">
        <f t="shared" si="33"/>
        <v>0</v>
      </c>
    </row>
    <row r="107" spans="1:9" s="82" customFormat="1" ht="40.5" customHeight="1" x14ac:dyDescent="0.3">
      <c r="A107" s="83" t="s">
        <v>65</v>
      </c>
      <c r="B107" s="130"/>
      <c r="C107" s="41">
        <f t="shared" si="33"/>
        <v>0</v>
      </c>
      <c r="D107" s="41">
        <f t="shared" si="33"/>
        <v>0</v>
      </c>
      <c r="E107" s="41">
        <f t="shared" si="33"/>
        <v>0</v>
      </c>
      <c r="F107" s="41">
        <f t="shared" si="33"/>
        <v>0</v>
      </c>
      <c r="G107" s="41">
        <f t="shared" si="33"/>
        <v>0</v>
      </c>
      <c r="H107" s="41">
        <f t="shared" si="33"/>
        <v>0</v>
      </c>
      <c r="I107" s="41">
        <f t="shared" si="33"/>
        <v>0</v>
      </c>
    </row>
    <row r="108" spans="1:9" s="82" customFormat="1" ht="17.25" x14ac:dyDescent="0.3">
      <c r="A108" s="81" t="s">
        <v>66</v>
      </c>
      <c r="B108" s="131"/>
      <c r="C108" s="41">
        <f t="shared" si="33"/>
        <v>0</v>
      </c>
      <c r="D108" s="41">
        <f t="shared" si="33"/>
        <v>0</v>
      </c>
      <c r="E108" s="41">
        <f t="shared" si="33"/>
        <v>0</v>
      </c>
      <c r="F108" s="41">
        <f t="shared" si="33"/>
        <v>0</v>
      </c>
      <c r="G108" s="41">
        <f t="shared" si="33"/>
        <v>0</v>
      </c>
      <c r="H108" s="41">
        <f t="shared" si="33"/>
        <v>0</v>
      </c>
      <c r="I108" s="41">
        <f t="shared" si="33"/>
        <v>0</v>
      </c>
    </row>
    <row r="109" spans="1:9" s="43" customFormat="1" ht="18.75" customHeight="1" x14ac:dyDescent="0.3">
      <c r="A109" s="62" t="s">
        <v>95</v>
      </c>
      <c r="B109" s="129" t="s">
        <v>67</v>
      </c>
      <c r="C109" s="39">
        <f>C110+C111+C112+C113+C114+C115</f>
        <v>24532.87486</v>
      </c>
      <c r="D109" s="39">
        <f t="shared" ref="D109:I109" si="34">D110+D111+D112+D113+D114+D115</f>
        <v>17248.240399999999</v>
      </c>
      <c r="E109" s="39">
        <f t="shared" si="34"/>
        <v>13912.634980000001</v>
      </c>
      <c r="F109" s="39">
        <f t="shared" si="34"/>
        <v>13912.634980000001</v>
      </c>
      <c r="G109" s="39">
        <f t="shared" si="34"/>
        <v>13912.634980000001</v>
      </c>
      <c r="H109" s="39">
        <f t="shared" si="34"/>
        <v>13912.634980000001</v>
      </c>
      <c r="I109" s="39">
        <f t="shared" si="34"/>
        <v>97431.655180000002</v>
      </c>
    </row>
    <row r="110" spans="1:9" s="43" customFormat="1" ht="18.75" customHeight="1" x14ac:dyDescent="0.3">
      <c r="A110" s="63" t="s">
        <v>24</v>
      </c>
      <c r="B110" s="130"/>
      <c r="C110" s="41">
        <v>0</v>
      </c>
      <c r="D110" s="41">
        <v>0</v>
      </c>
      <c r="E110" s="41">
        <v>0</v>
      </c>
      <c r="F110" s="41">
        <v>0</v>
      </c>
      <c r="G110" s="41">
        <v>0</v>
      </c>
      <c r="H110" s="41">
        <v>0</v>
      </c>
      <c r="I110" s="41">
        <f t="shared" ref="I110:I111" si="35">H110+E110+D110+C110</f>
        <v>0</v>
      </c>
    </row>
    <row r="111" spans="1:9" s="43" customFormat="1" ht="18.75" customHeight="1" x14ac:dyDescent="0.3">
      <c r="A111" s="63" t="s">
        <v>25</v>
      </c>
      <c r="B111" s="130"/>
      <c r="C111" s="41">
        <v>0</v>
      </c>
      <c r="D111" s="41">
        <v>0</v>
      </c>
      <c r="E111" s="41">
        <v>0</v>
      </c>
      <c r="F111" s="41">
        <v>0</v>
      </c>
      <c r="G111" s="41">
        <v>0</v>
      </c>
      <c r="H111" s="41">
        <v>0</v>
      </c>
      <c r="I111" s="41">
        <f t="shared" si="35"/>
        <v>0</v>
      </c>
    </row>
    <row r="112" spans="1:9" s="43" customFormat="1" ht="18.75" customHeight="1" x14ac:dyDescent="0.3">
      <c r="A112" s="63" t="s">
        <v>26</v>
      </c>
      <c r="B112" s="130"/>
      <c r="C112" s="45">
        <v>24532.87486</v>
      </c>
      <c r="D112" s="45">
        <v>17248.240399999999</v>
      </c>
      <c r="E112" s="45">
        <v>13912.634980000001</v>
      </c>
      <c r="F112" s="45">
        <v>13912.634980000001</v>
      </c>
      <c r="G112" s="45">
        <v>13912.634980000001</v>
      </c>
      <c r="H112" s="45">
        <v>13912.634980000001</v>
      </c>
      <c r="I112" s="45">
        <f>H112+E112+D112+C112+F112+G112</f>
        <v>97431.655180000002</v>
      </c>
    </row>
    <row r="113" spans="1:9" s="43" customFormat="1" ht="36" customHeight="1" x14ac:dyDescent="0.3">
      <c r="A113" s="64" t="s">
        <v>64</v>
      </c>
      <c r="B113" s="130"/>
      <c r="C113" s="41">
        <v>0</v>
      </c>
      <c r="D113" s="41">
        <v>0</v>
      </c>
      <c r="E113" s="41">
        <v>0</v>
      </c>
      <c r="F113" s="41">
        <v>0</v>
      </c>
      <c r="G113" s="41">
        <v>0</v>
      </c>
      <c r="H113" s="41">
        <v>0</v>
      </c>
      <c r="I113" s="41">
        <f t="shared" ref="I113:I115" si="36">H113+E113+D113+C113</f>
        <v>0</v>
      </c>
    </row>
    <row r="114" spans="1:9" s="43" customFormat="1" ht="37.5" customHeight="1" x14ac:dyDescent="0.3">
      <c r="A114" s="64" t="s">
        <v>65</v>
      </c>
      <c r="B114" s="130"/>
      <c r="C114" s="41">
        <v>0</v>
      </c>
      <c r="D114" s="41">
        <v>0</v>
      </c>
      <c r="E114" s="41">
        <v>0</v>
      </c>
      <c r="F114" s="41">
        <v>0</v>
      </c>
      <c r="G114" s="41">
        <v>0</v>
      </c>
      <c r="H114" s="41">
        <v>0</v>
      </c>
      <c r="I114" s="41">
        <f t="shared" si="36"/>
        <v>0</v>
      </c>
    </row>
    <row r="115" spans="1:9" s="43" customFormat="1" ht="18.75" customHeight="1" x14ac:dyDescent="0.3">
      <c r="A115" s="63" t="s">
        <v>66</v>
      </c>
      <c r="B115" s="131"/>
      <c r="C115" s="41">
        <v>0</v>
      </c>
      <c r="D115" s="41">
        <v>0</v>
      </c>
      <c r="E115" s="41">
        <v>0</v>
      </c>
      <c r="F115" s="41">
        <v>0</v>
      </c>
      <c r="G115" s="41">
        <v>0</v>
      </c>
      <c r="H115" s="41">
        <v>0</v>
      </c>
      <c r="I115" s="41">
        <f t="shared" si="36"/>
        <v>0</v>
      </c>
    </row>
    <row r="116" spans="1:9" s="43" customFormat="1" ht="15" customHeight="1" x14ac:dyDescent="0.3">
      <c r="A116" s="62" t="s">
        <v>95</v>
      </c>
      <c r="B116" s="129" t="s">
        <v>70</v>
      </c>
      <c r="C116" s="44">
        <f>C117+C118+C119+C120+C121+C122</f>
        <v>0</v>
      </c>
      <c r="D116" s="44">
        <f t="shared" ref="D116:I116" si="37">D117+D118+D119+D120+D121+D122</f>
        <v>0</v>
      </c>
      <c r="E116" s="44">
        <f t="shared" si="37"/>
        <v>0</v>
      </c>
      <c r="F116" s="44">
        <f t="shared" si="37"/>
        <v>0</v>
      </c>
      <c r="G116" s="44">
        <f t="shared" si="37"/>
        <v>0</v>
      </c>
      <c r="H116" s="44">
        <f t="shared" si="37"/>
        <v>0</v>
      </c>
      <c r="I116" s="44">
        <f t="shared" si="37"/>
        <v>0</v>
      </c>
    </row>
    <row r="117" spans="1:9" s="43" customFormat="1" ht="15" customHeight="1" x14ac:dyDescent="0.3">
      <c r="A117" s="63" t="s">
        <v>24</v>
      </c>
      <c r="B117" s="130"/>
      <c r="C117" s="41">
        <v>0</v>
      </c>
      <c r="D117" s="41">
        <v>0</v>
      </c>
      <c r="E117" s="41">
        <v>0</v>
      </c>
      <c r="F117" s="41">
        <v>0</v>
      </c>
      <c r="G117" s="41">
        <v>0</v>
      </c>
      <c r="H117" s="41">
        <v>0</v>
      </c>
      <c r="I117" s="41">
        <f t="shared" ref="I117:I122" si="38">H117+E117+D117+C117</f>
        <v>0</v>
      </c>
    </row>
    <row r="118" spans="1:9" s="43" customFormat="1" ht="15" customHeight="1" x14ac:dyDescent="0.3">
      <c r="A118" s="63" t="s">
        <v>25</v>
      </c>
      <c r="B118" s="130"/>
      <c r="C118" s="41">
        <v>0</v>
      </c>
      <c r="D118" s="41">
        <v>0</v>
      </c>
      <c r="E118" s="41">
        <v>0</v>
      </c>
      <c r="F118" s="41">
        <v>0</v>
      </c>
      <c r="G118" s="41">
        <v>0</v>
      </c>
      <c r="H118" s="41">
        <v>0</v>
      </c>
      <c r="I118" s="41">
        <f t="shared" si="38"/>
        <v>0</v>
      </c>
    </row>
    <row r="119" spans="1:9" s="43" customFormat="1" ht="15" customHeight="1" x14ac:dyDescent="0.3">
      <c r="A119" s="63" t="s">
        <v>26</v>
      </c>
      <c r="B119" s="130"/>
      <c r="C119" s="41">
        <v>0</v>
      </c>
      <c r="D119" s="41">
        <v>0</v>
      </c>
      <c r="E119" s="41">
        <v>0</v>
      </c>
      <c r="F119" s="41">
        <v>0</v>
      </c>
      <c r="G119" s="41">
        <v>0</v>
      </c>
      <c r="H119" s="41">
        <v>0</v>
      </c>
      <c r="I119" s="41">
        <f t="shared" ref="I119" si="39">H119+E119+D119+C119</f>
        <v>0</v>
      </c>
    </row>
    <row r="120" spans="1:9" s="43" customFormat="1" ht="35.25" customHeight="1" x14ac:dyDescent="0.3">
      <c r="A120" s="64" t="s">
        <v>64</v>
      </c>
      <c r="B120" s="130"/>
      <c r="C120" s="41">
        <v>0</v>
      </c>
      <c r="D120" s="41">
        <v>0</v>
      </c>
      <c r="E120" s="41">
        <v>0</v>
      </c>
      <c r="F120" s="41">
        <v>0</v>
      </c>
      <c r="G120" s="41">
        <v>0</v>
      </c>
      <c r="H120" s="41">
        <v>0</v>
      </c>
      <c r="I120" s="41">
        <f t="shared" si="38"/>
        <v>0</v>
      </c>
    </row>
    <row r="121" spans="1:9" s="43" customFormat="1" ht="35.25" customHeight="1" x14ac:dyDescent="0.3">
      <c r="A121" s="64" t="s">
        <v>65</v>
      </c>
      <c r="B121" s="130"/>
      <c r="C121" s="41">
        <v>0</v>
      </c>
      <c r="D121" s="41">
        <v>0</v>
      </c>
      <c r="E121" s="41">
        <v>0</v>
      </c>
      <c r="F121" s="41">
        <v>0</v>
      </c>
      <c r="G121" s="41">
        <v>0</v>
      </c>
      <c r="H121" s="41">
        <v>0</v>
      </c>
      <c r="I121" s="41">
        <f t="shared" si="38"/>
        <v>0</v>
      </c>
    </row>
    <row r="122" spans="1:9" s="43" customFormat="1" ht="19.5" customHeight="1" x14ac:dyDescent="0.3">
      <c r="A122" s="63" t="s">
        <v>66</v>
      </c>
      <c r="B122" s="131"/>
      <c r="C122" s="41">
        <v>0</v>
      </c>
      <c r="D122" s="41">
        <v>0</v>
      </c>
      <c r="E122" s="41">
        <v>0</v>
      </c>
      <c r="F122" s="41">
        <v>0</v>
      </c>
      <c r="G122" s="41">
        <v>0</v>
      </c>
      <c r="H122" s="41">
        <v>0</v>
      </c>
      <c r="I122" s="41">
        <f t="shared" si="38"/>
        <v>0</v>
      </c>
    </row>
    <row r="123" spans="1:9" s="43" customFormat="1" ht="56.25" customHeight="1" x14ac:dyDescent="0.3">
      <c r="A123" s="62" t="s">
        <v>185</v>
      </c>
      <c r="B123" s="137" t="s">
        <v>69</v>
      </c>
      <c r="C123" s="53">
        <f>C137+C130</f>
        <v>66045.168000000005</v>
      </c>
      <c r="D123" s="53">
        <f t="shared" ref="D123:H123" si="40">D137+D130</f>
        <v>66104.168000000005</v>
      </c>
      <c r="E123" s="53">
        <f t="shared" si="40"/>
        <v>66114.168000000005</v>
      </c>
      <c r="F123" s="53">
        <f t="shared" si="40"/>
        <v>25971.928</v>
      </c>
      <c r="G123" s="53">
        <f t="shared" si="40"/>
        <v>25971.928</v>
      </c>
      <c r="H123" s="53">
        <f t="shared" si="40"/>
        <v>25971.928</v>
      </c>
      <c r="I123" s="53">
        <f>H123+G123+F123+E123+D123+C123</f>
        <v>276179.288</v>
      </c>
    </row>
    <row r="124" spans="1:9" s="43" customFormat="1" ht="15" customHeight="1" x14ac:dyDescent="0.3">
      <c r="A124" s="63" t="s">
        <v>24</v>
      </c>
      <c r="B124" s="137"/>
      <c r="C124" s="54">
        <f>C138+C131</f>
        <v>0</v>
      </c>
      <c r="D124" s="54">
        <f t="shared" ref="D124:H124" si="41">D138+D131</f>
        <v>0</v>
      </c>
      <c r="E124" s="54">
        <f t="shared" si="41"/>
        <v>0</v>
      </c>
      <c r="F124" s="54">
        <f t="shared" si="41"/>
        <v>0</v>
      </c>
      <c r="G124" s="54">
        <f t="shared" si="41"/>
        <v>0</v>
      </c>
      <c r="H124" s="54">
        <f t="shared" si="41"/>
        <v>0</v>
      </c>
      <c r="I124" s="68">
        <f>H124+G124+F124+E124+D124+C124</f>
        <v>0</v>
      </c>
    </row>
    <row r="125" spans="1:9" s="43" customFormat="1" ht="15" customHeight="1" x14ac:dyDescent="0.3">
      <c r="A125" s="63" t="s">
        <v>25</v>
      </c>
      <c r="B125" s="137"/>
      <c r="C125" s="55">
        <f t="shared" ref="C125:H129" si="42">C139+C132</f>
        <v>24358</v>
      </c>
      <c r="D125" s="55">
        <f t="shared" si="42"/>
        <v>24427</v>
      </c>
      <c r="E125" s="55">
        <f t="shared" si="42"/>
        <v>24427</v>
      </c>
      <c r="F125" s="54">
        <f t="shared" si="42"/>
        <v>0</v>
      </c>
      <c r="G125" s="54">
        <f t="shared" si="42"/>
        <v>0</v>
      </c>
      <c r="H125" s="54">
        <f t="shared" si="42"/>
        <v>0</v>
      </c>
      <c r="I125" s="55">
        <f t="shared" ref="I125:I129" si="43">H125+G125+F125+E125+D125+C125</f>
        <v>73212</v>
      </c>
    </row>
    <row r="126" spans="1:9" s="43" customFormat="1" ht="15" customHeight="1" x14ac:dyDescent="0.3">
      <c r="A126" s="63" t="s">
        <v>26</v>
      </c>
      <c r="B126" s="137"/>
      <c r="C126" s="55">
        <f t="shared" si="42"/>
        <v>41687.167999999998</v>
      </c>
      <c r="D126" s="55">
        <f t="shared" si="42"/>
        <v>41677.167999999998</v>
      </c>
      <c r="E126" s="55">
        <f t="shared" si="42"/>
        <v>41687.167999999998</v>
      </c>
      <c r="F126" s="55">
        <f t="shared" si="42"/>
        <v>25971.928</v>
      </c>
      <c r="G126" s="55">
        <f t="shared" si="42"/>
        <v>25971.928</v>
      </c>
      <c r="H126" s="55">
        <f t="shared" si="42"/>
        <v>25971.928</v>
      </c>
      <c r="I126" s="55">
        <f t="shared" si="43"/>
        <v>202967.288</v>
      </c>
    </row>
    <row r="127" spans="1:9" s="43" customFormat="1" ht="33.75" customHeight="1" x14ac:dyDescent="0.3">
      <c r="A127" s="64" t="s">
        <v>64</v>
      </c>
      <c r="B127" s="137"/>
      <c r="C127" s="54">
        <f t="shared" si="42"/>
        <v>0</v>
      </c>
      <c r="D127" s="54">
        <f t="shared" si="42"/>
        <v>0</v>
      </c>
      <c r="E127" s="54">
        <f t="shared" si="42"/>
        <v>0</v>
      </c>
      <c r="F127" s="54">
        <f t="shared" si="42"/>
        <v>0</v>
      </c>
      <c r="G127" s="54">
        <f t="shared" si="42"/>
        <v>0</v>
      </c>
      <c r="H127" s="54">
        <f t="shared" si="42"/>
        <v>0</v>
      </c>
      <c r="I127" s="68">
        <f t="shared" si="43"/>
        <v>0</v>
      </c>
    </row>
    <row r="128" spans="1:9" s="43" customFormat="1" ht="33" customHeight="1" x14ac:dyDescent="0.3">
      <c r="A128" s="64" t="s">
        <v>65</v>
      </c>
      <c r="B128" s="137"/>
      <c r="C128" s="54">
        <f t="shared" si="42"/>
        <v>0</v>
      </c>
      <c r="D128" s="54">
        <f t="shared" si="42"/>
        <v>0</v>
      </c>
      <c r="E128" s="54">
        <f t="shared" si="42"/>
        <v>0</v>
      </c>
      <c r="F128" s="54">
        <f t="shared" si="42"/>
        <v>0</v>
      </c>
      <c r="G128" s="54">
        <f t="shared" si="42"/>
        <v>0</v>
      </c>
      <c r="H128" s="54">
        <f t="shared" si="42"/>
        <v>0</v>
      </c>
      <c r="I128" s="68">
        <f t="shared" si="43"/>
        <v>0</v>
      </c>
    </row>
    <row r="129" spans="1:9" s="43" customFormat="1" ht="15" customHeight="1" x14ac:dyDescent="0.3">
      <c r="A129" s="67" t="s">
        <v>66</v>
      </c>
      <c r="B129" s="137"/>
      <c r="C129" s="54">
        <f t="shared" si="42"/>
        <v>0</v>
      </c>
      <c r="D129" s="54">
        <f t="shared" si="42"/>
        <v>0</v>
      </c>
      <c r="E129" s="54">
        <f t="shared" si="42"/>
        <v>0</v>
      </c>
      <c r="F129" s="54">
        <f t="shared" si="42"/>
        <v>0</v>
      </c>
      <c r="G129" s="54">
        <f t="shared" si="42"/>
        <v>0</v>
      </c>
      <c r="H129" s="54">
        <f t="shared" ref="H129" si="44">H143</f>
        <v>0</v>
      </c>
      <c r="I129" s="68">
        <f t="shared" si="43"/>
        <v>0</v>
      </c>
    </row>
    <row r="130" spans="1:9" s="43" customFormat="1" ht="87.75" customHeight="1" x14ac:dyDescent="0.3">
      <c r="A130" s="62" t="s">
        <v>184</v>
      </c>
      <c r="B130" s="137" t="s">
        <v>69</v>
      </c>
      <c r="C130" s="39">
        <f t="shared" ref="C130:H130" si="45">C131+C132+C133+C134+C135+C136</f>
        <v>41687.167999999998</v>
      </c>
      <c r="D130" s="39">
        <f t="shared" si="45"/>
        <v>41677.167999999998</v>
      </c>
      <c r="E130" s="39">
        <f t="shared" si="45"/>
        <v>41687.167999999998</v>
      </c>
      <c r="F130" s="39">
        <f t="shared" si="45"/>
        <v>25971.928</v>
      </c>
      <c r="G130" s="39">
        <f t="shared" si="45"/>
        <v>25971.928</v>
      </c>
      <c r="H130" s="39">
        <f t="shared" si="45"/>
        <v>25971.928</v>
      </c>
      <c r="I130" s="39">
        <f>H130+E130+D130+C130+F130+G130</f>
        <v>202967.288</v>
      </c>
    </row>
    <row r="131" spans="1:9" s="43" customFormat="1" ht="15" customHeight="1" x14ac:dyDescent="0.3">
      <c r="A131" s="63" t="s">
        <v>24</v>
      </c>
      <c r="B131" s="137"/>
      <c r="C131" s="41">
        <v>0</v>
      </c>
      <c r="D131" s="41">
        <v>0</v>
      </c>
      <c r="E131" s="41">
        <v>0</v>
      </c>
      <c r="F131" s="41">
        <v>0</v>
      </c>
      <c r="G131" s="41">
        <v>0</v>
      </c>
      <c r="H131" s="41">
        <v>0</v>
      </c>
      <c r="I131" s="41">
        <f t="shared" ref="I131" si="46">C131+D131+E131+F131+G131+H131</f>
        <v>0</v>
      </c>
    </row>
    <row r="132" spans="1:9" s="43" customFormat="1" ht="15" customHeight="1" x14ac:dyDescent="0.3">
      <c r="A132" s="63" t="s">
        <v>25</v>
      </c>
      <c r="B132" s="137"/>
      <c r="C132" s="41">
        <v>0</v>
      </c>
      <c r="D132" s="41">
        <v>0</v>
      </c>
      <c r="E132" s="41">
        <v>0</v>
      </c>
      <c r="F132" s="41">
        <v>0</v>
      </c>
      <c r="G132" s="41">
        <v>0</v>
      </c>
      <c r="H132" s="41">
        <v>0</v>
      </c>
      <c r="I132" s="41">
        <f>C132+D132+E132+F132+G132+H132</f>
        <v>0</v>
      </c>
    </row>
    <row r="133" spans="1:9" s="43" customFormat="1" ht="15" customHeight="1" x14ac:dyDescent="0.3">
      <c r="A133" s="63" t="s">
        <v>26</v>
      </c>
      <c r="B133" s="137"/>
      <c r="C133" s="45">
        <f>25971.928+3887.975+11827.265</f>
        <v>41687.167999999998</v>
      </c>
      <c r="D133" s="45">
        <f>25961.928+11827.265+3887.975</f>
        <v>41677.167999999998</v>
      </c>
      <c r="E133" s="45">
        <f>25971.928+11827.265+3887.975</f>
        <v>41687.167999999998</v>
      </c>
      <c r="F133" s="45">
        <v>25971.928</v>
      </c>
      <c r="G133" s="45">
        <v>25971.928</v>
      </c>
      <c r="H133" s="45">
        <v>25971.928</v>
      </c>
      <c r="I133" s="45">
        <f>C133+D133+E133+F133+G133+H133</f>
        <v>202967.288</v>
      </c>
    </row>
    <row r="134" spans="1:9" s="43" customFormat="1" ht="33.75" customHeight="1" x14ac:dyDescent="0.3">
      <c r="A134" s="64" t="s">
        <v>64</v>
      </c>
      <c r="B134" s="137"/>
      <c r="C134" s="41">
        <v>0</v>
      </c>
      <c r="D134" s="41">
        <v>0</v>
      </c>
      <c r="E134" s="41">
        <v>0</v>
      </c>
      <c r="F134" s="41">
        <v>0</v>
      </c>
      <c r="G134" s="41">
        <v>0</v>
      </c>
      <c r="H134" s="41">
        <v>0</v>
      </c>
      <c r="I134" s="41">
        <f t="shared" ref="I134:I136" si="47">C134+D134+E134+F134+G134+H134</f>
        <v>0</v>
      </c>
    </row>
    <row r="135" spans="1:9" s="43" customFormat="1" ht="33.75" customHeight="1" x14ac:dyDescent="0.3">
      <c r="A135" s="64" t="s">
        <v>65</v>
      </c>
      <c r="B135" s="137"/>
      <c r="C135" s="41">
        <v>0</v>
      </c>
      <c r="D135" s="41">
        <v>0</v>
      </c>
      <c r="E135" s="41">
        <v>0</v>
      </c>
      <c r="F135" s="41">
        <v>0</v>
      </c>
      <c r="G135" s="41">
        <v>0</v>
      </c>
      <c r="H135" s="41">
        <v>0</v>
      </c>
      <c r="I135" s="41">
        <f t="shared" si="47"/>
        <v>0</v>
      </c>
    </row>
    <row r="136" spans="1:9" s="43" customFormat="1" ht="15" customHeight="1" x14ac:dyDescent="0.3">
      <c r="A136" s="63" t="s">
        <v>66</v>
      </c>
      <c r="B136" s="137"/>
      <c r="C136" s="41">
        <v>0</v>
      </c>
      <c r="D136" s="41">
        <v>0</v>
      </c>
      <c r="E136" s="41">
        <v>0</v>
      </c>
      <c r="F136" s="41">
        <v>0</v>
      </c>
      <c r="G136" s="41">
        <v>0</v>
      </c>
      <c r="H136" s="41">
        <v>0</v>
      </c>
      <c r="I136" s="41">
        <f t="shared" si="47"/>
        <v>0</v>
      </c>
    </row>
    <row r="137" spans="1:9" s="43" customFormat="1" ht="75.75" customHeight="1" x14ac:dyDescent="0.3">
      <c r="A137" s="62" t="s">
        <v>186</v>
      </c>
      <c r="B137" s="137" t="s">
        <v>69</v>
      </c>
      <c r="C137" s="39">
        <f t="shared" ref="C137:H137" si="48">C138+C139+C140+C141+C142+C143</f>
        <v>24358</v>
      </c>
      <c r="D137" s="39">
        <f t="shared" si="48"/>
        <v>24427</v>
      </c>
      <c r="E137" s="39">
        <f t="shared" si="48"/>
        <v>24427</v>
      </c>
      <c r="F137" s="39">
        <f t="shared" si="48"/>
        <v>0</v>
      </c>
      <c r="G137" s="39">
        <f t="shared" si="48"/>
        <v>0</v>
      </c>
      <c r="H137" s="39">
        <f t="shared" si="48"/>
        <v>0</v>
      </c>
      <c r="I137" s="39">
        <f>H137+E137+D137+C137+F137+G137</f>
        <v>73212</v>
      </c>
    </row>
    <row r="138" spans="1:9" s="43" customFormat="1" ht="15" customHeight="1" x14ac:dyDescent="0.3">
      <c r="A138" s="63" t="s">
        <v>24</v>
      </c>
      <c r="B138" s="137"/>
      <c r="C138" s="41">
        <v>0</v>
      </c>
      <c r="D138" s="41">
        <v>0</v>
      </c>
      <c r="E138" s="41">
        <v>0</v>
      </c>
      <c r="F138" s="41">
        <v>0</v>
      </c>
      <c r="G138" s="41">
        <v>0</v>
      </c>
      <c r="H138" s="41">
        <v>0</v>
      </c>
      <c r="I138" s="41">
        <f t="shared" ref="I138" si="49">C138+D138+E138+F138+G138+H138</f>
        <v>0</v>
      </c>
    </row>
    <row r="139" spans="1:9" s="43" customFormat="1" ht="15" customHeight="1" x14ac:dyDescent="0.3">
      <c r="A139" s="63" t="s">
        <v>25</v>
      </c>
      <c r="B139" s="137"/>
      <c r="C139" s="42">
        <v>24358</v>
      </c>
      <c r="D139" s="42">
        <v>24427</v>
      </c>
      <c r="E139" s="42">
        <v>24427</v>
      </c>
      <c r="F139" s="41">
        <v>0</v>
      </c>
      <c r="G139" s="41">
        <v>0</v>
      </c>
      <c r="H139" s="41">
        <v>0</v>
      </c>
      <c r="I139" s="42">
        <f>C139+D139+E139+F139+G139+H139</f>
        <v>73212</v>
      </c>
    </row>
    <row r="140" spans="1:9" s="43" customFormat="1" ht="15" customHeight="1" x14ac:dyDescent="0.3">
      <c r="A140" s="63" t="s">
        <v>26</v>
      </c>
      <c r="B140" s="137"/>
      <c r="C140" s="41">
        <v>0</v>
      </c>
      <c r="D140" s="41">
        <v>0</v>
      </c>
      <c r="E140" s="41">
        <v>0</v>
      </c>
      <c r="F140" s="41">
        <v>0</v>
      </c>
      <c r="G140" s="41">
        <v>0</v>
      </c>
      <c r="H140" s="41">
        <v>0</v>
      </c>
      <c r="I140" s="41">
        <f>C140+D140+E140+F140+G140+H140</f>
        <v>0</v>
      </c>
    </row>
    <row r="141" spans="1:9" s="43" customFormat="1" ht="36.75" customHeight="1" x14ac:dyDescent="0.3">
      <c r="A141" s="64" t="s">
        <v>64</v>
      </c>
      <c r="B141" s="137"/>
      <c r="C141" s="41">
        <v>0</v>
      </c>
      <c r="D141" s="41">
        <v>0</v>
      </c>
      <c r="E141" s="41">
        <v>0</v>
      </c>
      <c r="F141" s="41">
        <v>0</v>
      </c>
      <c r="G141" s="41">
        <v>0</v>
      </c>
      <c r="H141" s="41">
        <v>0</v>
      </c>
      <c r="I141" s="41">
        <f t="shared" ref="I141:I143" si="50">C141+D141+E141+F141+G141+H141</f>
        <v>0</v>
      </c>
    </row>
    <row r="142" spans="1:9" s="43" customFormat="1" ht="36" customHeight="1" x14ac:dyDescent="0.3">
      <c r="A142" s="64" t="s">
        <v>65</v>
      </c>
      <c r="B142" s="137"/>
      <c r="C142" s="41">
        <v>0</v>
      </c>
      <c r="D142" s="41">
        <v>0</v>
      </c>
      <c r="E142" s="41">
        <v>0</v>
      </c>
      <c r="F142" s="41">
        <v>0</v>
      </c>
      <c r="G142" s="41">
        <v>0</v>
      </c>
      <c r="H142" s="41">
        <v>0</v>
      </c>
      <c r="I142" s="41">
        <f t="shared" si="50"/>
        <v>0</v>
      </c>
    </row>
    <row r="143" spans="1:9" s="43" customFormat="1" ht="15" customHeight="1" x14ac:dyDescent="0.3">
      <c r="A143" s="63" t="s">
        <v>66</v>
      </c>
      <c r="B143" s="137"/>
      <c r="C143" s="41">
        <v>0</v>
      </c>
      <c r="D143" s="41">
        <v>0</v>
      </c>
      <c r="E143" s="41">
        <v>0</v>
      </c>
      <c r="F143" s="41">
        <v>0</v>
      </c>
      <c r="G143" s="41">
        <v>0</v>
      </c>
      <c r="H143" s="41">
        <v>0</v>
      </c>
      <c r="I143" s="41">
        <f t="shared" si="50"/>
        <v>0</v>
      </c>
    </row>
    <row r="144" spans="1:9" ht="9" customHeight="1" x14ac:dyDescent="0.25">
      <c r="A144" s="56"/>
      <c r="B144" s="57"/>
      <c r="C144" s="58"/>
      <c r="D144" s="58"/>
      <c r="E144" s="58"/>
      <c r="F144" s="58"/>
      <c r="G144" s="58"/>
      <c r="H144" s="58"/>
      <c r="I144" s="58"/>
    </row>
    <row r="145" spans="1:9" x14ac:dyDescent="0.25">
      <c r="B145" s="34"/>
    </row>
    <row r="146" spans="1:9" s="60" customFormat="1" ht="12" x14ac:dyDescent="0.2">
      <c r="A146" s="132" t="s">
        <v>213</v>
      </c>
      <c r="B146" s="133"/>
      <c r="C146" s="133"/>
      <c r="D146" s="133"/>
      <c r="E146" s="133"/>
      <c r="F146" s="133"/>
      <c r="G146" s="133"/>
      <c r="H146" s="133"/>
      <c r="I146" s="133"/>
    </row>
    <row r="147" spans="1:9" s="60" customFormat="1" ht="3" customHeight="1" x14ac:dyDescent="0.2">
      <c r="A147" s="133"/>
      <c r="B147" s="133"/>
      <c r="C147" s="133"/>
      <c r="D147" s="133"/>
      <c r="E147" s="133"/>
      <c r="F147" s="133"/>
      <c r="G147" s="133"/>
      <c r="H147" s="133"/>
      <c r="I147" s="133"/>
    </row>
    <row r="148" spans="1:9" s="60" customFormat="1" ht="25.5" customHeight="1" x14ac:dyDescent="0.2">
      <c r="A148" s="133"/>
      <c r="B148" s="133"/>
      <c r="C148" s="133"/>
      <c r="D148" s="133"/>
      <c r="E148" s="133"/>
      <c r="F148" s="133"/>
      <c r="G148" s="133"/>
      <c r="H148" s="133"/>
      <c r="I148" s="133"/>
    </row>
    <row r="149" spans="1:9" s="60" customFormat="1" ht="28.5" customHeight="1" x14ac:dyDescent="0.2">
      <c r="A149" s="133"/>
      <c r="B149" s="133"/>
      <c r="C149" s="133"/>
      <c r="D149" s="133"/>
      <c r="E149" s="133"/>
      <c r="F149" s="133"/>
      <c r="G149" s="133"/>
      <c r="H149" s="133"/>
      <c r="I149" s="133"/>
    </row>
    <row r="150" spans="1:9" s="60" customFormat="1" ht="29.25" customHeight="1" x14ac:dyDescent="0.2">
      <c r="A150" s="133"/>
      <c r="B150" s="133"/>
      <c r="C150" s="133"/>
      <c r="D150" s="133"/>
      <c r="E150" s="133"/>
      <c r="F150" s="133"/>
      <c r="G150" s="133"/>
      <c r="H150" s="133"/>
      <c r="I150" s="133"/>
    </row>
    <row r="151" spans="1:9" s="60" customFormat="1" ht="36.75" customHeight="1" x14ac:dyDescent="0.2">
      <c r="A151" s="133"/>
      <c r="B151" s="133"/>
      <c r="C151" s="133"/>
      <c r="D151" s="133"/>
      <c r="E151" s="133"/>
      <c r="F151" s="133"/>
      <c r="G151" s="133"/>
      <c r="H151" s="133"/>
      <c r="I151" s="133"/>
    </row>
    <row r="152" spans="1:9" x14ac:dyDescent="0.25">
      <c r="B152" s="34"/>
    </row>
    <row r="153" spans="1:9" x14ac:dyDescent="0.25">
      <c r="B153" s="34"/>
    </row>
    <row r="154" spans="1:9" x14ac:dyDescent="0.25">
      <c r="B154" s="34"/>
    </row>
    <row r="155" spans="1:9" x14ac:dyDescent="0.25">
      <c r="B155" s="34"/>
    </row>
    <row r="156" spans="1:9" x14ac:dyDescent="0.25">
      <c r="B156" s="34"/>
    </row>
    <row r="157" spans="1:9" x14ac:dyDescent="0.25">
      <c r="B157" s="34"/>
    </row>
    <row r="158" spans="1:9" x14ac:dyDescent="0.25">
      <c r="B158" s="34"/>
    </row>
    <row r="159" spans="1:9" x14ac:dyDescent="0.25">
      <c r="B159" s="34"/>
    </row>
    <row r="160" spans="1:9" x14ac:dyDescent="0.25">
      <c r="B160" s="34"/>
    </row>
    <row r="161" spans="2:2" x14ac:dyDescent="0.25">
      <c r="B161" s="34"/>
    </row>
    <row r="162" spans="2:2" x14ac:dyDescent="0.25">
      <c r="B162" s="34"/>
    </row>
    <row r="163" spans="2:2" x14ac:dyDescent="0.25">
      <c r="B163" s="34"/>
    </row>
    <row r="164" spans="2:2" x14ac:dyDescent="0.25">
      <c r="B164" s="34"/>
    </row>
  </sheetData>
  <mergeCells count="25">
    <mergeCell ref="B88:B94"/>
    <mergeCell ref="A146:I151"/>
    <mergeCell ref="A4:A5"/>
    <mergeCell ref="B4:B5"/>
    <mergeCell ref="C4:I4"/>
    <mergeCell ref="B81:B87"/>
    <mergeCell ref="B130:B136"/>
    <mergeCell ref="B137:B143"/>
    <mergeCell ref="B95:B101"/>
    <mergeCell ref="B123:B129"/>
    <mergeCell ref="B116:B122"/>
    <mergeCell ref="B109:B115"/>
    <mergeCell ref="B74:B80"/>
    <mergeCell ref="B102:B108"/>
    <mergeCell ref="B23:B30"/>
    <mergeCell ref="B15:B22"/>
    <mergeCell ref="A2:J2"/>
    <mergeCell ref="B67:B73"/>
    <mergeCell ref="B7:B13"/>
    <mergeCell ref="B39:B45"/>
    <mergeCell ref="B53:B59"/>
    <mergeCell ref="B60:B66"/>
    <mergeCell ref="B46:B52"/>
    <mergeCell ref="B31:B38"/>
    <mergeCell ref="A14:I14"/>
  </mergeCells>
  <pageMargins left="0.70866141732283472" right="0.70866141732283472" top="0.74803149606299213" bottom="0.74803149606299213" header="0.31496062992125984" footer="0.31496062992125984"/>
  <pageSetup paperSize="9" scale="5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196D2-C6CD-48D1-A6AF-F40B794661C3}">
  <sheetPr>
    <pageSetUpPr fitToPage="1"/>
  </sheetPr>
  <dimension ref="A1:H16"/>
  <sheetViews>
    <sheetView view="pageBreakPreview" zoomScaleNormal="100" zoomScaleSheetLayoutView="100" workbookViewId="0">
      <selection activeCell="K6" sqref="K6"/>
    </sheetView>
  </sheetViews>
  <sheetFormatPr defaultRowHeight="16.5" x14ac:dyDescent="0.25"/>
  <cols>
    <col min="1" max="1" width="9.140625" style="4" customWidth="1"/>
    <col min="2" max="2" width="24" style="4" customWidth="1"/>
    <col min="3" max="3" width="14.85546875" style="4" customWidth="1"/>
    <col min="4" max="4" width="16.7109375" style="4" customWidth="1"/>
    <col min="5" max="5" width="16.42578125" style="4" customWidth="1"/>
    <col min="6" max="6" width="19.85546875" style="4" customWidth="1"/>
    <col min="7" max="7" width="17.28515625" style="4" customWidth="1"/>
    <col min="8" max="16384" width="9.140625" style="4"/>
  </cols>
  <sheetData>
    <row r="1" spans="1:8" x14ac:dyDescent="0.25">
      <c r="A1" s="138" t="s">
        <v>96</v>
      </c>
      <c r="B1" s="138"/>
      <c r="C1" s="138"/>
      <c r="D1" s="138"/>
      <c r="E1" s="138"/>
      <c r="F1" s="138"/>
      <c r="G1" s="138"/>
    </row>
    <row r="2" spans="1:8" ht="52.5" x14ac:dyDescent="0.25">
      <c r="A2" s="8" t="s">
        <v>1</v>
      </c>
      <c r="B2" s="8" t="s">
        <v>187</v>
      </c>
      <c r="C2" s="8" t="s">
        <v>188</v>
      </c>
      <c r="D2" s="8" t="s">
        <v>189</v>
      </c>
      <c r="E2" s="8" t="s">
        <v>190</v>
      </c>
      <c r="F2" s="8" t="s">
        <v>191</v>
      </c>
      <c r="G2" s="8" t="s">
        <v>192</v>
      </c>
      <c r="H2" s="69"/>
    </row>
    <row r="3" spans="1:8" x14ac:dyDescent="0.25">
      <c r="A3" s="70">
        <v>1</v>
      </c>
      <c r="B3" s="70">
        <v>2</v>
      </c>
      <c r="C3" s="70">
        <v>3</v>
      </c>
      <c r="D3" s="70">
        <v>4</v>
      </c>
      <c r="E3" s="70">
        <v>5</v>
      </c>
      <c r="F3" s="70">
        <v>6</v>
      </c>
      <c r="G3" s="70">
        <v>7</v>
      </c>
    </row>
    <row r="4" spans="1:8" x14ac:dyDescent="0.25">
      <c r="A4" s="139" t="s">
        <v>99</v>
      </c>
      <c r="B4" s="139"/>
      <c r="C4" s="139"/>
      <c r="D4" s="139"/>
      <c r="E4" s="139"/>
      <c r="F4" s="139"/>
      <c r="G4" s="139"/>
    </row>
    <row r="5" spans="1:8" ht="180" x14ac:dyDescent="0.25">
      <c r="A5" s="37" t="s">
        <v>8</v>
      </c>
      <c r="B5" s="88" t="s">
        <v>201</v>
      </c>
      <c r="C5" s="88" t="s">
        <v>202</v>
      </c>
      <c r="D5" s="88" t="s">
        <v>203</v>
      </c>
      <c r="E5" s="88" t="s">
        <v>205</v>
      </c>
      <c r="F5" s="88" t="s">
        <v>69</v>
      </c>
      <c r="G5" s="89" t="s">
        <v>214</v>
      </c>
    </row>
    <row r="6" spans="1:8" ht="175.5" customHeight="1" x14ac:dyDescent="0.25">
      <c r="A6" s="37" t="s">
        <v>45</v>
      </c>
      <c r="B6" s="88" t="s">
        <v>204</v>
      </c>
      <c r="C6" s="88" t="s">
        <v>202</v>
      </c>
      <c r="D6" s="88" t="s">
        <v>203</v>
      </c>
      <c r="E6" s="88" t="s">
        <v>205</v>
      </c>
      <c r="F6" s="88" t="s">
        <v>69</v>
      </c>
      <c r="G6" s="89" t="s">
        <v>214</v>
      </c>
    </row>
    <row r="7" spans="1:8" hidden="1" x14ac:dyDescent="0.25">
      <c r="A7" s="139" t="s">
        <v>98</v>
      </c>
      <c r="B7" s="139"/>
      <c r="C7" s="139"/>
      <c r="D7" s="139"/>
      <c r="E7" s="139"/>
      <c r="F7" s="139"/>
      <c r="G7" s="139"/>
    </row>
    <row r="8" spans="1:8" hidden="1" x14ac:dyDescent="0.25">
      <c r="A8" s="71" t="s">
        <v>8</v>
      </c>
      <c r="B8" s="71"/>
      <c r="C8" s="71"/>
      <c r="D8" s="71"/>
      <c r="E8" s="71"/>
      <c r="F8" s="71"/>
      <c r="G8" s="71"/>
    </row>
    <row r="9" spans="1:8" hidden="1" x14ac:dyDescent="0.25">
      <c r="A9" s="71" t="s">
        <v>97</v>
      </c>
      <c r="B9" s="71"/>
      <c r="C9" s="71"/>
      <c r="D9" s="71"/>
      <c r="E9" s="71"/>
      <c r="F9" s="71"/>
      <c r="G9" s="71"/>
    </row>
    <row r="11" spans="1:8" s="60" customFormat="1" ht="6.75" customHeight="1" x14ac:dyDescent="0.2">
      <c r="A11" s="132" t="s">
        <v>126</v>
      </c>
      <c r="B11" s="133"/>
      <c r="C11" s="133"/>
      <c r="D11" s="133"/>
      <c r="E11" s="133"/>
      <c r="F11" s="133"/>
      <c r="G11" s="133"/>
    </row>
    <row r="12" spans="1:8" s="60" customFormat="1" ht="31.5" hidden="1" customHeight="1" x14ac:dyDescent="0.2">
      <c r="A12" s="133"/>
      <c r="B12" s="133"/>
      <c r="C12" s="133"/>
      <c r="D12" s="133"/>
      <c r="E12" s="133"/>
      <c r="F12" s="133"/>
      <c r="G12" s="133"/>
    </row>
    <row r="13" spans="1:8" s="60" customFormat="1" ht="5.25" customHeight="1" x14ac:dyDescent="0.2">
      <c r="A13" s="133"/>
      <c r="B13" s="133"/>
      <c r="C13" s="133"/>
      <c r="D13" s="133"/>
      <c r="E13" s="133"/>
      <c r="F13" s="133"/>
      <c r="G13" s="133"/>
    </row>
    <row r="14" spans="1:8" s="60" customFormat="1" ht="31.5" customHeight="1" x14ac:dyDescent="0.2">
      <c r="A14" s="133"/>
      <c r="B14" s="133"/>
      <c r="C14" s="133"/>
      <c r="D14" s="133"/>
      <c r="E14" s="133"/>
      <c r="F14" s="133"/>
      <c r="G14" s="133"/>
    </row>
    <row r="15" spans="1:8" s="60" customFormat="1" ht="31.5" customHeight="1" x14ac:dyDescent="0.2">
      <c r="A15" s="133"/>
      <c r="B15" s="133"/>
      <c r="C15" s="133"/>
      <c r="D15" s="133"/>
      <c r="E15" s="133"/>
      <c r="F15" s="133"/>
      <c r="G15" s="133"/>
    </row>
    <row r="16" spans="1:8" s="60" customFormat="1" ht="31.5" customHeight="1" x14ac:dyDescent="0.2">
      <c r="A16" s="133"/>
      <c r="B16" s="133"/>
      <c r="C16" s="133"/>
      <c r="D16" s="133"/>
      <c r="E16" s="133"/>
      <c r="F16" s="133"/>
      <c r="G16" s="133"/>
    </row>
  </sheetData>
  <mergeCells count="4">
    <mergeCell ref="A1:G1"/>
    <mergeCell ref="A4:G4"/>
    <mergeCell ref="A7:G7"/>
    <mergeCell ref="A11:G16"/>
  </mergeCells>
  <hyperlinks>
    <hyperlink ref="G5" r:id="rId1" xr:uid="{6B72C111-7692-4FF5-A6FA-2190146A3B18}"/>
    <hyperlink ref="G6" r:id="rId2" xr:uid="{8EB71488-44E5-4882-BCE5-C346B18E48F8}"/>
  </hyperlinks>
  <pageMargins left="0.7" right="0.7" top="0.75" bottom="0.75" header="0.3" footer="0.3"/>
  <pageSetup paperSize="9" scale="86" orientation="landscape"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81"/>
  <sheetViews>
    <sheetView tabSelected="1" view="pageBreakPreview" zoomScale="80" zoomScaleNormal="100" zoomScaleSheetLayoutView="80" workbookViewId="0">
      <selection activeCell="K59" sqref="K59"/>
    </sheetView>
  </sheetViews>
  <sheetFormatPr defaultColWidth="12.140625" defaultRowHeight="16.5" x14ac:dyDescent="0.25"/>
  <cols>
    <col min="1" max="1" width="12.140625" style="4"/>
    <col min="2" max="2" width="18.28515625" style="4" customWidth="1"/>
    <col min="3" max="3" width="26.28515625" style="4" customWidth="1"/>
    <col min="4" max="5" width="12.140625" style="4"/>
    <col min="6" max="7" width="14.85546875" style="4" bestFit="1" customWidth="1"/>
    <col min="8" max="8" width="44.7109375" style="4" customWidth="1"/>
    <col min="9" max="12" width="12.140625" style="4"/>
    <col min="13" max="13" width="16.42578125" style="4" customWidth="1"/>
    <col min="14" max="14" width="15.7109375" style="4" customWidth="1"/>
    <col min="15" max="15" width="30.7109375" style="4" customWidth="1"/>
    <col min="16" max="16384" width="12.140625" style="4"/>
  </cols>
  <sheetData>
    <row r="1" spans="1:15" ht="15" customHeight="1" x14ac:dyDescent="0.25">
      <c r="A1" s="72"/>
    </row>
    <row r="2" spans="1:15" ht="15" customHeight="1" x14ac:dyDescent="0.25">
      <c r="A2" s="161" t="s">
        <v>100</v>
      </c>
      <c r="B2" s="161"/>
      <c r="C2" s="161"/>
      <c r="D2" s="161"/>
      <c r="E2" s="161"/>
      <c r="F2" s="161"/>
      <c r="G2" s="161"/>
      <c r="H2" s="161"/>
      <c r="I2" s="161"/>
      <c r="J2" s="161"/>
      <c r="K2" s="161"/>
      <c r="L2" s="161"/>
      <c r="M2" s="161"/>
      <c r="N2" s="161"/>
      <c r="O2" s="161"/>
    </row>
    <row r="3" spans="1:15" ht="16.5" customHeight="1" x14ac:dyDescent="0.25">
      <c r="A3" s="161" t="s">
        <v>101</v>
      </c>
      <c r="B3" s="161"/>
      <c r="C3" s="161"/>
      <c r="D3" s="161"/>
      <c r="E3" s="161"/>
      <c r="F3" s="161"/>
      <c r="G3" s="161"/>
      <c r="H3" s="161"/>
      <c r="I3" s="161"/>
      <c r="J3" s="161"/>
      <c r="K3" s="161"/>
      <c r="L3" s="161"/>
      <c r="M3" s="161"/>
      <c r="N3" s="161"/>
      <c r="O3" s="161"/>
    </row>
    <row r="4" spans="1:15" ht="16.5" customHeight="1" x14ac:dyDescent="0.25">
      <c r="A4" s="161" t="s">
        <v>102</v>
      </c>
      <c r="B4" s="161"/>
      <c r="C4" s="161"/>
      <c r="D4" s="161"/>
      <c r="E4" s="161"/>
      <c r="F4" s="161"/>
      <c r="G4" s="161"/>
      <c r="H4" s="161"/>
      <c r="I4" s="161"/>
      <c r="J4" s="161"/>
      <c r="K4" s="161"/>
      <c r="L4" s="161"/>
      <c r="M4" s="161"/>
      <c r="N4" s="161"/>
      <c r="O4" s="161"/>
    </row>
    <row r="5" spans="1:15" ht="16.5" customHeight="1" x14ac:dyDescent="0.25">
      <c r="A5" s="161" t="s">
        <v>103</v>
      </c>
      <c r="B5" s="161"/>
      <c r="C5" s="161"/>
      <c r="D5" s="161"/>
      <c r="E5" s="161"/>
      <c r="F5" s="161"/>
      <c r="G5" s="161"/>
      <c r="H5" s="161"/>
      <c r="I5" s="161"/>
      <c r="J5" s="161"/>
      <c r="K5" s="161"/>
      <c r="L5" s="161"/>
      <c r="M5" s="161"/>
      <c r="N5" s="161"/>
      <c r="O5" s="161"/>
    </row>
    <row r="6" spans="1:15" ht="16.5" customHeight="1" x14ac:dyDescent="0.25">
      <c r="A6" s="161" t="s">
        <v>104</v>
      </c>
      <c r="B6" s="161"/>
      <c r="C6" s="161"/>
      <c r="D6" s="161"/>
      <c r="E6" s="161"/>
      <c r="F6" s="161"/>
      <c r="G6" s="161"/>
      <c r="H6" s="161"/>
      <c r="I6" s="161"/>
      <c r="J6" s="161"/>
      <c r="K6" s="161"/>
      <c r="L6" s="161"/>
      <c r="M6" s="161"/>
      <c r="N6" s="161"/>
      <c r="O6" s="161"/>
    </row>
    <row r="7" spans="1:15" ht="16.5" customHeight="1" x14ac:dyDescent="0.25">
      <c r="A7" s="161" t="s">
        <v>105</v>
      </c>
      <c r="B7" s="161"/>
      <c r="C7" s="161"/>
      <c r="D7" s="161"/>
      <c r="E7" s="161"/>
      <c r="F7" s="161"/>
      <c r="G7" s="161"/>
      <c r="H7" s="161"/>
      <c r="I7" s="161"/>
      <c r="J7" s="161"/>
      <c r="K7" s="161"/>
      <c r="L7" s="161"/>
      <c r="M7" s="161"/>
      <c r="N7" s="161"/>
      <c r="O7" s="161"/>
    </row>
    <row r="8" spans="1:15" ht="19.5" customHeight="1" x14ac:dyDescent="0.25">
      <c r="A8" s="73"/>
    </row>
    <row r="9" spans="1:15" ht="132.75" customHeight="1" x14ac:dyDescent="0.25">
      <c r="A9" s="95" t="s">
        <v>1</v>
      </c>
      <c r="B9" s="95" t="s">
        <v>28</v>
      </c>
      <c r="C9" s="95" t="s">
        <v>29</v>
      </c>
      <c r="D9" s="95" t="s">
        <v>30</v>
      </c>
      <c r="E9" s="95" t="s">
        <v>31</v>
      </c>
      <c r="F9" s="95" t="s">
        <v>32</v>
      </c>
      <c r="G9" s="95" t="s">
        <v>55</v>
      </c>
      <c r="H9" s="95" t="s">
        <v>33</v>
      </c>
      <c r="I9" s="95" t="s">
        <v>34</v>
      </c>
      <c r="J9" s="95"/>
      <c r="K9" s="95"/>
      <c r="L9" s="95"/>
      <c r="M9" s="95"/>
      <c r="N9" s="95" t="s">
        <v>35</v>
      </c>
      <c r="O9" s="95" t="s">
        <v>36</v>
      </c>
    </row>
    <row r="10" spans="1:15" ht="66" x14ac:dyDescent="0.25">
      <c r="A10" s="95"/>
      <c r="B10" s="95"/>
      <c r="C10" s="95"/>
      <c r="D10" s="95"/>
      <c r="E10" s="95"/>
      <c r="F10" s="95"/>
      <c r="G10" s="95"/>
      <c r="H10" s="95"/>
      <c r="I10" s="8">
        <v>2025</v>
      </c>
      <c r="J10" s="8">
        <v>2026</v>
      </c>
      <c r="K10" s="8">
        <v>2027</v>
      </c>
      <c r="L10" s="8">
        <v>2028</v>
      </c>
      <c r="M10" s="8" t="s">
        <v>196</v>
      </c>
      <c r="N10" s="95"/>
      <c r="O10" s="95"/>
    </row>
    <row r="11" spans="1:15" x14ac:dyDescent="0.25">
      <c r="A11" s="8">
        <v>1</v>
      </c>
      <c r="B11" s="8">
        <v>2</v>
      </c>
      <c r="C11" s="8">
        <v>3</v>
      </c>
      <c r="D11" s="8">
        <v>4</v>
      </c>
      <c r="E11" s="8">
        <v>5</v>
      </c>
      <c r="F11" s="8">
        <v>6</v>
      </c>
      <c r="G11" s="8">
        <v>7</v>
      </c>
      <c r="H11" s="8">
        <v>8</v>
      </c>
      <c r="I11" s="8">
        <v>9</v>
      </c>
      <c r="J11" s="8">
        <v>10</v>
      </c>
      <c r="K11" s="8">
        <v>11</v>
      </c>
      <c r="L11" s="8">
        <v>12</v>
      </c>
      <c r="M11" s="8">
        <v>13</v>
      </c>
      <c r="N11" s="8">
        <v>14</v>
      </c>
      <c r="O11" s="8">
        <v>15</v>
      </c>
    </row>
    <row r="12" spans="1:15" x14ac:dyDescent="0.25">
      <c r="A12" s="95" t="s">
        <v>37</v>
      </c>
      <c r="B12" s="95"/>
      <c r="C12" s="95"/>
      <c r="D12" s="95"/>
      <c r="E12" s="95"/>
      <c r="F12" s="95"/>
      <c r="G12" s="95"/>
      <c r="H12" s="160" t="s">
        <v>38</v>
      </c>
      <c r="I12" s="143">
        <f>I14+I16+I18+I20+I22+I24+I25</f>
        <v>0</v>
      </c>
      <c r="J12" s="143">
        <f t="shared" ref="J12:M12" si="0">J14+J16+J18+J20+J22+J24+J25</f>
        <v>0</v>
      </c>
      <c r="K12" s="143">
        <f t="shared" si="0"/>
        <v>0</v>
      </c>
      <c r="L12" s="143">
        <f t="shared" si="0"/>
        <v>0</v>
      </c>
      <c r="M12" s="143">
        <f t="shared" si="0"/>
        <v>0</v>
      </c>
      <c r="N12" s="162"/>
      <c r="O12" s="93"/>
    </row>
    <row r="13" spans="1:15" x14ac:dyDescent="0.25">
      <c r="A13" s="95"/>
      <c r="B13" s="95"/>
      <c r="C13" s="95"/>
      <c r="D13" s="95"/>
      <c r="E13" s="95"/>
      <c r="F13" s="95"/>
      <c r="G13" s="95"/>
      <c r="H13" s="160"/>
      <c r="I13" s="143"/>
      <c r="J13" s="143"/>
      <c r="K13" s="143"/>
      <c r="L13" s="143"/>
      <c r="M13" s="143"/>
      <c r="N13" s="163"/>
      <c r="O13" s="144"/>
    </row>
    <row r="14" spans="1:15" x14ac:dyDescent="0.25">
      <c r="A14" s="95"/>
      <c r="B14" s="95"/>
      <c r="C14" s="95"/>
      <c r="D14" s="95"/>
      <c r="E14" s="95"/>
      <c r="F14" s="95"/>
      <c r="G14" s="95"/>
      <c r="H14" s="142" t="s">
        <v>24</v>
      </c>
      <c r="I14" s="158">
        <v>0</v>
      </c>
      <c r="J14" s="158">
        <v>0</v>
      </c>
      <c r="K14" s="158">
        <v>0</v>
      </c>
      <c r="L14" s="158">
        <v>0</v>
      </c>
      <c r="M14" s="158">
        <v>0</v>
      </c>
      <c r="N14" s="163"/>
      <c r="O14" s="144"/>
    </row>
    <row r="15" spans="1:15" x14ac:dyDescent="0.25">
      <c r="A15" s="95"/>
      <c r="B15" s="95"/>
      <c r="C15" s="95"/>
      <c r="D15" s="95"/>
      <c r="E15" s="95"/>
      <c r="F15" s="95"/>
      <c r="G15" s="95"/>
      <c r="H15" s="142"/>
      <c r="I15" s="159"/>
      <c r="J15" s="159"/>
      <c r="K15" s="159"/>
      <c r="L15" s="159"/>
      <c r="M15" s="159"/>
      <c r="N15" s="163"/>
      <c r="O15" s="144"/>
    </row>
    <row r="16" spans="1:15" ht="10.5" customHeight="1" x14ac:dyDescent="0.25">
      <c r="A16" s="95"/>
      <c r="B16" s="95"/>
      <c r="C16" s="95"/>
      <c r="D16" s="95"/>
      <c r="E16" s="95"/>
      <c r="F16" s="95"/>
      <c r="G16" s="95"/>
      <c r="H16" s="142" t="s">
        <v>25</v>
      </c>
      <c r="I16" s="158">
        <v>0</v>
      </c>
      <c r="J16" s="158">
        <v>0</v>
      </c>
      <c r="K16" s="158">
        <v>0</v>
      </c>
      <c r="L16" s="158">
        <v>0</v>
      </c>
      <c r="M16" s="158">
        <v>0</v>
      </c>
      <c r="N16" s="163"/>
      <c r="O16" s="144"/>
    </row>
    <row r="17" spans="1:15" ht="21" customHeight="1" x14ac:dyDescent="0.25">
      <c r="A17" s="95"/>
      <c r="B17" s="95"/>
      <c r="C17" s="95"/>
      <c r="D17" s="95"/>
      <c r="E17" s="95"/>
      <c r="F17" s="95"/>
      <c r="G17" s="95"/>
      <c r="H17" s="142"/>
      <c r="I17" s="159"/>
      <c r="J17" s="159"/>
      <c r="K17" s="159"/>
      <c r="L17" s="159"/>
      <c r="M17" s="159"/>
      <c r="N17" s="163"/>
      <c r="O17" s="144"/>
    </row>
    <row r="18" spans="1:15" x14ac:dyDescent="0.25">
      <c r="A18" s="95"/>
      <c r="B18" s="95"/>
      <c r="C18" s="95"/>
      <c r="D18" s="95"/>
      <c r="E18" s="95"/>
      <c r="F18" s="95"/>
      <c r="G18" s="95"/>
      <c r="H18" s="142" t="s">
        <v>26</v>
      </c>
      <c r="I18" s="165">
        <f>I30</f>
        <v>0</v>
      </c>
      <c r="J18" s="165">
        <f t="shared" ref="J18:M18" si="1">J30</f>
        <v>0</v>
      </c>
      <c r="K18" s="165">
        <f t="shared" si="1"/>
        <v>0</v>
      </c>
      <c r="L18" s="165">
        <f t="shared" si="1"/>
        <v>0</v>
      </c>
      <c r="M18" s="165">
        <f t="shared" si="1"/>
        <v>0</v>
      </c>
      <c r="N18" s="163"/>
      <c r="O18" s="144"/>
    </row>
    <row r="19" spans="1:15" x14ac:dyDescent="0.25">
      <c r="A19" s="95"/>
      <c r="B19" s="95"/>
      <c r="C19" s="95"/>
      <c r="D19" s="95"/>
      <c r="E19" s="95"/>
      <c r="F19" s="95"/>
      <c r="G19" s="95"/>
      <c r="H19" s="142"/>
      <c r="I19" s="165"/>
      <c r="J19" s="165"/>
      <c r="K19" s="165"/>
      <c r="L19" s="165"/>
      <c r="M19" s="165"/>
      <c r="N19" s="163"/>
      <c r="O19" s="144"/>
    </row>
    <row r="20" spans="1:15" ht="24.75" customHeight="1" x14ac:dyDescent="0.25">
      <c r="A20" s="95"/>
      <c r="B20" s="95"/>
      <c r="C20" s="95"/>
      <c r="D20" s="95"/>
      <c r="E20" s="95"/>
      <c r="F20" s="95"/>
      <c r="G20" s="95"/>
      <c r="H20" s="142" t="s">
        <v>39</v>
      </c>
      <c r="I20" s="158">
        <v>0</v>
      </c>
      <c r="J20" s="158">
        <v>0</v>
      </c>
      <c r="K20" s="158">
        <v>0</v>
      </c>
      <c r="L20" s="158">
        <v>0</v>
      </c>
      <c r="M20" s="158">
        <v>0</v>
      </c>
      <c r="N20" s="163"/>
      <c r="O20" s="144"/>
    </row>
    <row r="21" spans="1:15" x14ac:dyDescent="0.25">
      <c r="A21" s="95"/>
      <c r="B21" s="95"/>
      <c r="C21" s="95"/>
      <c r="D21" s="95"/>
      <c r="E21" s="95"/>
      <c r="F21" s="95"/>
      <c r="G21" s="95"/>
      <c r="H21" s="142"/>
      <c r="I21" s="159"/>
      <c r="J21" s="159"/>
      <c r="K21" s="159"/>
      <c r="L21" s="159"/>
      <c r="M21" s="159"/>
      <c r="N21" s="163"/>
      <c r="O21" s="144"/>
    </row>
    <row r="22" spans="1:15" ht="30.75" customHeight="1" x14ac:dyDescent="0.25">
      <c r="A22" s="95"/>
      <c r="B22" s="95"/>
      <c r="C22" s="95"/>
      <c r="D22" s="95"/>
      <c r="E22" s="95"/>
      <c r="F22" s="95"/>
      <c r="G22" s="95"/>
      <c r="H22" s="142" t="s">
        <v>40</v>
      </c>
      <c r="I22" s="158">
        <v>0</v>
      </c>
      <c r="J22" s="158">
        <v>0</v>
      </c>
      <c r="K22" s="158">
        <v>0</v>
      </c>
      <c r="L22" s="158">
        <v>0</v>
      </c>
      <c r="M22" s="158">
        <v>0</v>
      </c>
      <c r="N22" s="163"/>
      <c r="O22" s="144"/>
    </row>
    <row r="23" spans="1:15" x14ac:dyDescent="0.25">
      <c r="A23" s="95"/>
      <c r="B23" s="95"/>
      <c r="C23" s="95"/>
      <c r="D23" s="95"/>
      <c r="E23" s="95"/>
      <c r="F23" s="95"/>
      <c r="G23" s="95"/>
      <c r="H23" s="142"/>
      <c r="I23" s="159"/>
      <c r="J23" s="159"/>
      <c r="K23" s="159"/>
      <c r="L23" s="159"/>
      <c r="M23" s="159"/>
      <c r="N23" s="163"/>
      <c r="O23" s="144"/>
    </row>
    <row r="24" spans="1:15" x14ac:dyDescent="0.25">
      <c r="A24" s="95"/>
      <c r="B24" s="95"/>
      <c r="C24" s="95"/>
      <c r="D24" s="95"/>
      <c r="E24" s="95"/>
      <c r="F24" s="95"/>
      <c r="G24" s="95"/>
      <c r="H24" s="52" t="s">
        <v>41</v>
      </c>
      <c r="I24" s="52"/>
      <c r="J24" s="52"/>
      <c r="K24" s="52"/>
      <c r="L24" s="52"/>
      <c r="M24" s="52"/>
      <c r="N24" s="163"/>
      <c r="O24" s="144"/>
    </row>
    <row r="25" spans="1:15" x14ac:dyDescent="0.25">
      <c r="A25" s="95"/>
      <c r="B25" s="95"/>
      <c r="C25" s="95"/>
      <c r="D25" s="95"/>
      <c r="E25" s="95"/>
      <c r="F25" s="95"/>
      <c r="G25" s="95"/>
      <c r="H25" s="52" t="s">
        <v>42</v>
      </c>
      <c r="I25" s="74">
        <v>0</v>
      </c>
      <c r="J25" s="74">
        <v>0</v>
      </c>
      <c r="K25" s="74">
        <v>0</v>
      </c>
      <c r="L25" s="74">
        <v>0</v>
      </c>
      <c r="M25" s="74">
        <v>0</v>
      </c>
      <c r="N25" s="164"/>
      <c r="O25" s="94"/>
    </row>
    <row r="26" spans="1:15" ht="32.25" hidden="1" customHeight="1" x14ac:dyDescent="0.25">
      <c r="A26" s="95" t="s">
        <v>106</v>
      </c>
      <c r="B26" s="95"/>
      <c r="C26" s="95"/>
      <c r="D26" s="95"/>
      <c r="E26" s="95"/>
      <c r="F26" s="95"/>
      <c r="G26" s="95"/>
      <c r="H26" s="95"/>
      <c r="I26" s="95"/>
      <c r="J26" s="95"/>
      <c r="K26" s="95"/>
      <c r="L26" s="95"/>
      <c r="M26" s="95"/>
      <c r="N26" s="95"/>
      <c r="O26" s="95"/>
    </row>
    <row r="27" spans="1:15" hidden="1" x14ac:dyDescent="0.25">
      <c r="A27" s="95" t="s">
        <v>43</v>
      </c>
      <c r="B27" s="95"/>
      <c r="C27" s="95"/>
      <c r="D27" s="95"/>
      <c r="E27" s="95"/>
      <c r="F27" s="95"/>
      <c r="G27" s="95"/>
      <c r="H27" s="51" t="s">
        <v>38</v>
      </c>
      <c r="I27" s="74">
        <v>0</v>
      </c>
      <c r="J27" s="74">
        <v>0</v>
      </c>
      <c r="K27" s="74">
        <v>0</v>
      </c>
      <c r="L27" s="74">
        <v>0</v>
      </c>
      <c r="M27" s="74">
        <v>0</v>
      </c>
      <c r="N27" s="74">
        <v>0</v>
      </c>
      <c r="O27" s="52"/>
    </row>
    <row r="28" spans="1:15" ht="17.25" hidden="1" customHeight="1" x14ac:dyDescent="0.25">
      <c r="A28" s="95"/>
      <c r="B28" s="95"/>
      <c r="C28" s="95"/>
      <c r="D28" s="95"/>
      <c r="E28" s="95"/>
      <c r="F28" s="95"/>
      <c r="G28" s="95"/>
      <c r="H28" s="52" t="s">
        <v>24</v>
      </c>
      <c r="I28" s="74">
        <v>0</v>
      </c>
      <c r="J28" s="74">
        <v>0</v>
      </c>
      <c r="K28" s="74">
        <v>0</v>
      </c>
      <c r="L28" s="74">
        <v>0</v>
      </c>
      <c r="M28" s="74">
        <v>0</v>
      </c>
      <c r="N28" s="74">
        <v>0</v>
      </c>
      <c r="O28" s="52"/>
    </row>
    <row r="29" spans="1:15" ht="18" hidden="1" customHeight="1" x14ac:dyDescent="0.25">
      <c r="A29" s="95"/>
      <c r="B29" s="95"/>
      <c r="C29" s="95"/>
      <c r="D29" s="95"/>
      <c r="E29" s="95"/>
      <c r="F29" s="95"/>
      <c r="G29" s="95"/>
      <c r="H29" s="52" t="s">
        <v>25</v>
      </c>
      <c r="I29" s="74">
        <v>0</v>
      </c>
      <c r="J29" s="74">
        <v>0</v>
      </c>
      <c r="K29" s="74">
        <v>0</v>
      </c>
      <c r="L29" s="74">
        <v>0</v>
      </c>
      <c r="M29" s="74">
        <v>0</v>
      </c>
      <c r="N29" s="74">
        <v>0</v>
      </c>
      <c r="O29" s="52"/>
    </row>
    <row r="30" spans="1:15" hidden="1" x14ac:dyDescent="0.25">
      <c r="A30" s="95"/>
      <c r="B30" s="95"/>
      <c r="C30" s="95"/>
      <c r="D30" s="95"/>
      <c r="E30" s="95"/>
      <c r="F30" s="95"/>
      <c r="G30" s="95"/>
      <c r="H30" s="52" t="s">
        <v>26</v>
      </c>
      <c r="I30" s="74">
        <v>0</v>
      </c>
      <c r="J30" s="74">
        <v>0</v>
      </c>
      <c r="K30" s="74">
        <v>0</v>
      </c>
      <c r="L30" s="74">
        <v>0</v>
      </c>
      <c r="M30" s="74">
        <v>0</v>
      </c>
      <c r="N30" s="74">
        <v>0</v>
      </c>
      <c r="O30" s="75"/>
    </row>
    <row r="31" spans="1:15" ht="35.25" hidden="1" customHeight="1" x14ac:dyDescent="0.25">
      <c r="A31" s="95"/>
      <c r="B31" s="95"/>
      <c r="C31" s="95"/>
      <c r="D31" s="95"/>
      <c r="E31" s="95"/>
      <c r="F31" s="95"/>
      <c r="G31" s="95"/>
      <c r="H31" s="52" t="s">
        <v>39</v>
      </c>
      <c r="I31" s="74">
        <v>0</v>
      </c>
      <c r="J31" s="74">
        <v>0</v>
      </c>
      <c r="K31" s="74">
        <v>0</v>
      </c>
      <c r="L31" s="74">
        <v>0</v>
      </c>
      <c r="M31" s="74">
        <v>0</v>
      </c>
      <c r="N31" s="74">
        <v>0</v>
      </c>
      <c r="O31" s="52"/>
    </row>
    <row r="32" spans="1:15" ht="33.75" hidden="1" customHeight="1" x14ac:dyDescent="0.25">
      <c r="A32" s="95"/>
      <c r="B32" s="95"/>
      <c r="C32" s="95"/>
      <c r="D32" s="95"/>
      <c r="E32" s="95"/>
      <c r="F32" s="95"/>
      <c r="G32" s="95"/>
      <c r="H32" s="52" t="s">
        <v>44</v>
      </c>
      <c r="I32" s="74">
        <v>0</v>
      </c>
      <c r="J32" s="74">
        <v>0</v>
      </c>
      <c r="K32" s="74">
        <v>0</v>
      </c>
      <c r="L32" s="74">
        <v>0</v>
      </c>
      <c r="M32" s="74">
        <v>0</v>
      </c>
      <c r="N32" s="74">
        <v>0</v>
      </c>
      <c r="O32" s="52"/>
    </row>
    <row r="33" spans="1:15" hidden="1" x14ac:dyDescent="0.25">
      <c r="A33" s="95"/>
      <c r="B33" s="95"/>
      <c r="C33" s="95"/>
      <c r="D33" s="95"/>
      <c r="E33" s="95"/>
      <c r="F33" s="95"/>
      <c r="G33" s="95"/>
      <c r="H33" s="52" t="s">
        <v>41</v>
      </c>
      <c r="I33" s="74">
        <v>0</v>
      </c>
      <c r="J33" s="74">
        <v>0</v>
      </c>
      <c r="K33" s="74">
        <v>0</v>
      </c>
      <c r="L33" s="74">
        <v>0</v>
      </c>
      <c r="M33" s="74">
        <v>0</v>
      </c>
      <c r="N33" s="74">
        <v>0</v>
      </c>
      <c r="O33" s="52"/>
    </row>
    <row r="34" spans="1:15" hidden="1" x14ac:dyDescent="0.25">
      <c r="A34" s="95"/>
      <c r="B34" s="95"/>
      <c r="C34" s="95"/>
      <c r="D34" s="95"/>
      <c r="E34" s="95"/>
      <c r="F34" s="95"/>
      <c r="G34" s="95"/>
      <c r="H34" s="52" t="s">
        <v>42</v>
      </c>
      <c r="I34" s="74">
        <v>0</v>
      </c>
      <c r="J34" s="74">
        <v>0</v>
      </c>
      <c r="K34" s="74">
        <v>0</v>
      </c>
      <c r="L34" s="74">
        <v>0</v>
      </c>
      <c r="M34" s="74">
        <v>0</v>
      </c>
      <c r="N34" s="74">
        <v>0</v>
      </c>
      <c r="O34" s="52"/>
    </row>
    <row r="35" spans="1:15" hidden="1" x14ac:dyDescent="0.25">
      <c r="A35" s="95">
        <v>1</v>
      </c>
      <c r="B35" s="95"/>
      <c r="C35" s="95"/>
      <c r="D35" s="95"/>
      <c r="E35" s="95"/>
      <c r="F35" s="157"/>
      <c r="G35" s="157"/>
      <c r="H35" s="51" t="s">
        <v>38</v>
      </c>
      <c r="I35" s="76">
        <v>0</v>
      </c>
      <c r="J35" s="76">
        <v>0</v>
      </c>
      <c r="K35" s="76">
        <v>0</v>
      </c>
      <c r="L35" s="76">
        <v>0</v>
      </c>
      <c r="M35" s="76">
        <v>0</v>
      </c>
      <c r="N35" s="76">
        <v>0</v>
      </c>
      <c r="O35" s="52"/>
    </row>
    <row r="36" spans="1:15" ht="22.5" hidden="1" customHeight="1" x14ac:dyDescent="0.25">
      <c r="A36" s="95"/>
      <c r="B36" s="95"/>
      <c r="C36" s="95"/>
      <c r="D36" s="95"/>
      <c r="E36" s="95"/>
      <c r="F36" s="157"/>
      <c r="G36" s="157"/>
      <c r="H36" s="52" t="s">
        <v>24</v>
      </c>
      <c r="I36" s="74">
        <v>0</v>
      </c>
      <c r="J36" s="74">
        <v>0</v>
      </c>
      <c r="K36" s="74">
        <v>0</v>
      </c>
      <c r="L36" s="74">
        <v>0</v>
      </c>
      <c r="M36" s="74">
        <v>0</v>
      </c>
      <c r="N36" s="74">
        <v>0</v>
      </c>
      <c r="O36" s="52"/>
    </row>
    <row r="37" spans="1:15" ht="19.5" hidden="1" customHeight="1" x14ac:dyDescent="0.25">
      <c r="A37" s="95"/>
      <c r="B37" s="95"/>
      <c r="C37" s="95"/>
      <c r="D37" s="95"/>
      <c r="E37" s="95"/>
      <c r="F37" s="157"/>
      <c r="G37" s="157"/>
      <c r="H37" s="7" t="s">
        <v>25</v>
      </c>
      <c r="I37" s="74">
        <v>0</v>
      </c>
      <c r="J37" s="74">
        <v>0</v>
      </c>
      <c r="K37" s="74">
        <v>0</v>
      </c>
      <c r="L37" s="74">
        <v>0</v>
      </c>
      <c r="M37" s="74">
        <v>0</v>
      </c>
      <c r="N37" s="74">
        <v>0</v>
      </c>
      <c r="O37" s="7"/>
    </row>
    <row r="38" spans="1:15" ht="21.75" hidden="1" customHeight="1" x14ac:dyDescent="0.25">
      <c r="A38" s="95"/>
      <c r="B38" s="95"/>
      <c r="C38" s="95"/>
      <c r="D38" s="95"/>
      <c r="E38" s="95"/>
      <c r="F38" s="157"/>
      <c r="G38" s="157"/>
      <c r="H38" s="7" t="s">
        <v>26</v>
      </c>
      <c r="I38" s="74">
        <v>0</v>
      </c>
      <c r="J38" s="74">
        <v>0</v>
      </c>
      <c r="K38" s="74">
        <v>0</v>
      </c>
      <c r="L38" s="74">
        <v>0</v>
      </c>
      <c r="M38" s="74">
        <v>0</v>
      </c>
      <c r="N38" s="74">
        <v>0</v>
      </c>
      <c r="O38" s="7"/>
    </row>
    <row r="39" spans="1:15" ht="33" hidden="1" customHeight="1" x14ac:dyDescent="0.25">
      <c r="A39" s="95"/>
      <c r="B39" s="95"/>
      <c r="C39" s="95"/>
      <c r="D39" s="95"/>
      <c r="E39" s="95"/>
      <c r="F39" s="157"/>
      <c r="G39" s="157"/>
      <c r="H39" s="52" t="s">
        <v>39</v>
      </c>
      <c r="I39" s="74">
        <v>0</v>
      </c>
      <c r="J39" s="74">
        <v>0</v>
      </c>
      <c r="K39" s="74">
        <v>0</v>
      </c>
      <c r="L39" s="74">
        <v>0</v>
      </c>
      <c r="M39" s="74">
        <v>0</v>
      </c>
      <c r="N39" s="74">
        <v>0</v>
      </c>
      <c r="O39" s="52"/>
    </row>
    <row r="40" spans="1:15" ht="31.5" hidden="1" customHeight="1" x14ac:dyDescent="0.25">
      <c r="A40" s="95"/>
      <c r="B40" s="95"/>
      <c r="C40" s="95"/>
      <c r="D40" s="95"/>
      <c r="E40" s="95"/>
      <c r="F40" s="157"/>
      <c r="G40" s="157"/>
      <c r="H40" s="52" t="s">
        <v>44</v>
      </c>
      <c r="I40" s="74">
        <v>0</v>
      </c>
      <c r="J40" s="74">
        <v>0</v>
      </c>
      <c r="K40" s="74">
        <v>0</v>
      </c>
      <c r="L40" s="74">
        <v>0</v>
      </c>
      <c r="M40" s="74">
        <v>0</v>
      </c>
      <c r="N40" s="74">
        <v>0</v>
      </c>
      <c r="O40" s="52"/>
    </row>
    <row r="41" spans="1:15" hidden="1" x14ac:dyDescent="0.25">
      <c r="A41" s="95"/>
      <c r="B41" s="95"/>
      <c r="C41" s="95"/>
      <c r="D41" s="95"/>
      <c r="E41" s="95"/>
      <c r="F41" s="157"/>
      <c r="G41" s="157"/>
      <c r="H41" s="52" t="s">
        <v>41</v>
      </c>
      <c r="I41" s="74">
        <v>0</v>
      </c>
      <c r="J41" s="74">
        <v>0</v>
      </c>
      <c r="K41" s="74">
        <v>0</v>
      </c>
      <c r="L41" s="74">
        <v>0</v>
      </c>
      <c r="M41" s="74">
        <v>0</v>
      </c>
      <c r="N41" s="74">
        <v>0</v>
      </c>
      <c r="O41" s="52"/>
    </row>
    <row r="42" spans="1:15" ht="22.5" hidden="1" customHeight="1" x14ac:dyDescent="0.25">
      <c r="A42" s="95"/>
      <c r="B42" s="95"/>
      <c r="C42" s="95"/>
      <c r="D42" s="95"/>
      <c r="E42" s="95"/>
      <c r="F42" s="157"/>
      <c r="G42" s="157"/>
      <c r="H42" s="52" t="s">
        <v>42</v>
      </c>
      <c r="I42" s="74">
        <v>0</v>
      </c>
      <c r="J42" s="74">
        <v>0</v>
      </c>
      <c r="K42" s="74">
        <v>0</v>
      </c>
      <c r="L42" s="74">
        <v>0</v>
      </c>
      <c r="M42" s="74">
        <v>0</v>
      </c>
      <c r="N42" s="74">
        <v>0</v>
      </c>
      <c r="O42" s="52"/>
    </row>
    <row r="43" spans="1:15" ht="15" hidden="1" customHeight="1" x14ac:dyDescent="0.25">
      <c r="A43" s="95">
        <v>2</v>
      </c>
      <c r="B43" s="95"/>
      <c r="C43" s="95"/>
      <c r="D43" s="95"/>
      <c r="E43" s="95"/>
      <c r="F43" s="157"/>
      <c r="G43" s="157"/>
      <c r="H43" s="52" t="s">
        <v>38</v>
      </c>
      <c r="I43" s="74">
        <v>0</v>
      </c>
      <c r="J43" s="74">
        <v>0</v>
      </c>
      <c r="K43" s="74">
        <v>0</v>
      </c>
      <c r="L43" s="74">
        <v>0</v>
      </c>
      <c r="M43" s="74">
        <v>0</v>
      </c>
      <c r="N43" s="74">
        <v>0</v>
      </c>
      <c r="O43" s="52"/>
    </row>
    <row r="44" spans="1:15" ht="22.5" hidden="1" customHeight="1" x14ac:dyDescent="0.25">
      <c r="A44" s="95"/>
      <c r="B44" s="95"/>
      <c r="C44" s="95"/>
      <c r="D44" s="95"/>
      <c r="E44" s="95"/>
      <c r="F44" s="157"/>
      <c r="G44" s="157"/>
      <c r="H44" s="52" t="s">
        <v>24</v>
      </c>
      <c r="I44" s="74">
        <v>0</v>
      </c>
      <c r="J44" s="74">
        <v>0</v>
      </c>
      <c r="K44" s="74">
        <v>0</v>
      </c>
      <c r="L44" s="74">
        <v>0</v>
      </c>
      <c r="M44" s="74">
        <v>0</v>
      </c>
      <c r="N44" s="74">
        <v>0</v>
      </c>
      <c r="O44" s="52"/>
    </row>
    <row r="45" spans="1:15" ht="24" hidden="1" customHeight="1" x14ac:dyDescent="0.25">
      <c r="A45" s="95"/>
      <c r="B45" s="95"/>
      <c r="C45" s="95"/>
      <c r="D45" s="95"/>
      <c r="E45" s="95"/>
      <c r="F45" s="157"/>
      <c r="G45" s="157"/>
      <c r="H45" s="52" t="s">
        <v>25</v>
      </c>
      <c r="I45" s="74">
        <v>0</v>
      </c>
      <c r="J45" s="74">
        <v>0</v>
      </c>
      <c r="K45" s="74">
        <v>0</v>
      </c>
      <c r="L45" s="74">
        <v>0</v>
      </c>
      <c r="M45" s="74">
        <v>0</v>
      </c>
      <c r="N45" s="74">
        <v>0</v>
      </c>
      <c r="O45" s="52"/>
    </row>
    <row r="46" spans="1:15" ht="24" hidden="1" customHeight="1" x14ac:dyDescent="0.25">
      <c r="A46" s="95"/>
      <c r="B46" s="95"/>
      <c r="C46" s="95"/>
      <c r="D46" s="95"/>
      <c r="E46" s="95"/>
      <c r="F46" s="157"/>
      <c r="G46" s="157"/>
      <c r="H46" s="52" t="s">
        <v>26</v>
      </c>
      <c r="I46" s="74">
        <v>0</v>
      </c>
      <c r="J46" s="74">
        <v>0</v>
      </c>
      <c r="K46" s="74">
        <v>0</v>
      </c>
      <c r="L46" s="74">
        <v>0</v>
      </c>
      <c r="M46" s="74">
        <v>0</v>
      </c>
      <c r="N46" s="74">
        <v>0</v>
      </c>
      <c r="O46" s="52"/>
    </row>
    <row r="47" spans="1:15" ht="37.5" hidden="1" customHeight="1" x14ac:dyDescent="0.25">
      <c r="A47" s="95"/>
      <c r="B47" s="95"/>
      <c r="C47" s="95"/>
      <c r="D47" s="95"/>
      <c r="E47" s="95"/>
      <c r="F47" s="157"/>
      <c r="G47" s="157"/>
      <c r="H47" s="52" t="s">
        <v>39</v>
      </c>
      <c r="I47" s="74">
        <v>0</v>
      </c>
      <c r="J47" s="74">
        <v>0</v>
      </c>
      <c r="K47" s="74">
        <v>0</v>
      </c>
      <c r="L47" s="74">
        <v>0</v>
      </c>
      <c r="M47" s="74">
        <v>0</v>
      </c>
      <c r="N47" s="74">
        <v>0</v>
      </c>
      <c r="O47" s="52"/>
    </row>
    <row r="48" spans="1:15" ht="33" hidden="1" customHeight="1" x14ac:dyDescent="0.25">
      <c r="A48" s="95"/>
      <c r="B48" s="95"/>
      <c r="C48" s="95"/>
      <c r="D48" s="95"/>
      <c r="E48" s="95"/>
      <c r="F48" s="157"/>
      <c r="G48" s="157"/>
      <c r="H48" s="52" t="s">
        <v>44</v>
      </c>
      <c r="I48" s="74">
        <v>0</v>
      </c>
      <c r="J48" s="74">
        <v>0</v>
      </c>
      <c r="K48" s="74">
        <v>0</v>
      </c>
      <c r="L48" s="74">
        <v>0</v>
      </c>
      <c r="M48" s="74">
        <v>0</v>
      </c>
      <c r="N48" s="74">
        <v>0</v>
      </c>
      <c r="O48" s="52"/>
    </row>
    <row r="49" spans="1:15" hidden="1" x14ac:dyDescent="0.25">
      <c r="A49" s="95"/>
      <c r="B49" s="95"/>
      <c r="C49" s="95"/>
      <c r="D49" s="95"/>
      <c r="E49" s="95"/>
      <c r="F49" s="157"/>
      <c r="G49" s="157"/>
      <c r="H49" s="52" t="s">
        <v>41</v>
      </c>
      <c r="I49" s="74">
        <v>0</v>
      </c>
      <c r="J49" s="74">
        <v>0</v>
      </c>
      <c r="K49" s="74">
        <v>0</v>
      </c>
      <c r="L49" s="74">
        <v>0</v>
      </c>
      <c r="M49" s="74">
        <v>0</v>
      </c>
      <c r="N49" s="74">
        <v>0</v>
      </c>
      <c r="O49" s="52"/>
    </row>
    <row r="50" spans="1:15" hidden="1" x14ac:dyDescent="0.25">
      <c r="A50" s="95"/>
      <c r="B50" s="95"/>
      <c r="C50" s="95"/>
      <c r="D50" s="95"/>
      <c r="E50" s="95"/>
      <c r="F50" s="157"/>
      <c r="G50" s="157"/>
      <c r="H50" s="52" t="s">
        <v>42</v>
      </c>
      <c r="I50" s="74">
        <v>0</v>
      </c>
      <c r="J50" s="74">
        <v>0</v>
      </c>
      <c r="K50" s="74">
        <v>0</v>
      </c>
      <c r="L50" s="74">
        <v>0</v>
      </c>
      <c r="M50" s="74">
        <v>0</v>
      </c>
      <c r="N50" s="74">
        <v>0</v>
      </c>
      <c r="O50" s="52"/>
    </row>
    <row r="51" spans="1:15" x14ac:dyDescent="0.25">
      <c r="A51" s="95" t="s">
        <v>193</v>
      </c>
      <c r="B51" s="95"/>
      <c r="C51" s="95"/>
      <c r="D51" s="95"/>
      <c r="E51" s="95"/>
      <c r="F51" s="95"/>
      <c r="G51" s="95"/>
      <c r="H51" s="95"/>
      <c r="I51" s="95"/>
      <c r="J51" s="95"/>
      <c r="K51" s="95"/>
      <c r="L51" s="95"/>
      <c r="M51" s="95"/>
      <c r="N51" s="95"/>
      <c r="O51" s="95"/>
    </row>
    <row r="52" spans="1:15" ht="16.5" customHeight="1" x14ac:dyDescent="0.25">
      <c r="A52" s="145" t="s">
        <v>197</v>
      </c>
      <c r="B52" s="146"/>
      <c r="C52" s="146"/>
      <c r="D52" s="146"/>
      <c r="E52" s="146"/>
      <c r="F52" s="146"/>
      <c r="G52" s="147"/>
      <c r="H52" s="84" t="s">
        <v>38</v>
      </c>
      <c r="I52" s="87">
        <f>I60+I69</f>
        <v>0</v>
      </c>
      <c r="J52" s="87">
        <f t="shared" ref="J52:M52" si="2">J60+J69</f>
        <v>0</v>
      </c>
      <c r="K52" s="87">
        <f t="shared" si="2"/>
        <v>0</v>
      </c>
      <c r="L52" s="87">
        <f t="shared" si="2"/>
        <v>0</v>
      </c>
      <c r="M52" s="87">
        <f t="shared" si="2"/>
        <v>0</v>
      </c>
      <c r="N52" s="154"/>
      <c r="O52" s="154"/>
    </row>
    <row r="53" spans="1:15" x14ac:dyDescent="0.25">
      <c r="A53" s="148"/>
      <c r="B53" s="149"/>
      <c r="C53" s="149"/>
      <c r="D53" s="149"/>
      <c r="E53" s="149"/>
      <c r="F53" s="149"/>
      <c r="G53" s="150"/>
      <c r="H53" s="85" t="s">
        <v>24</v>
      </c>
      <c r="I53" s="87">
        <f t="shared" ref="I53:M59" si="3">I61+I70</f>
        <v>0</v>
      </c>
      <c r="J53" s="87">
        <f t="shared" si="3"/>
        <v>0</v>
      </c>
      <c r="K53" s="87">
        <f t="shared" si="3"/>
        <v>0</v>
      </c>
      <c r="L53" s="87">
        <f t="shared" si="3"/>
        <v>0</v>
      </c>
      <c r="M53" s="87">
        <f t="shared" si="3"/>
        <v>0</v>
      </c>
      <c r="N53" s="155"/>
      <c r="O53" s="155"/>
    </row>
    <row r="54" spans="1:15" x14ac:dyDescent="0.25">
      <c r="A54" s="148"/>
      <c r="B54" s="149"/>
      <c r="C54" s="149"/>
      <c r="D54" s="149"/>
      <c r="E54" s="149"/>
      <c r="F54" s="149"/>
      <c r="G54" s="150"/>
      <c r="H54" s="85" t="s">
        <v>25</v>
      </c>
      <c r="I54" s="87">
        <f t="shared" si="3"/>
        <v>0</v>
      </c>
      <c r="J54" s="87">
        <f t="shared" si="3"/>
        <v>0</v>
      </c>
      <c r="K54" s="87">
        <f t="shared" si="3"/>
        <v>0</v>
      </c>
      <c r="L54" s="87">
        <f t="shared" si="3"/>
        <v>0</v>
      </c>
      <c r="M54" s="87">
        <f t="shared" si="3"/>
        <v>0</v>
      </c>
      <c r="N54" s="155"/>
      <c r="O54" s="155"/>
    </row>
    <row r="55" spans="1:15" x14ac:dyDescent="0.25">
      <c r="A55" s="148"/>
      <c r="B55" s="149"/>
      <c r="C55" s="149"/>
      <c r="D55" s="149"/>
      <c r="E55" s="149"/>
      <c r="F55" s="149"/>
      <c r="G55" s="150"/>
      <c r="H55" s="86" t="s">
        <v>26</v>
      </c>
      <c r="I55" s="87">
        <f t="shared" si="3"/>
        <v>0</v>
      </c>
      <c r="J55" s="87">
        <f t="shared" si="3"/>
        <v>0</v>
      </c>
      <c r="K55" s="87">
        <f t="shared" si="3"/>
        <v>0</v>
      </c>
      <c r="L55" s="87">
        <f t="shared" si="3"/>
        <v>0</v>
      </c>
      <c r="M55" s="87">
        <f t="shared" si="3"/>
        <v>0</v>
      </c>
      <c r="N55" s="155"/>
      <c r="O55" s="155"/>
    </row>
    <row r="56" spans="1:15" ht="33" x14ac:dyDescent="0.25">
      <c r="A56" s="148"/>
      <c r="B56" s="149"/>
      <c r="C56" s="149"/>
      <c r="D56" s="149"/>
      <c r="E56" s="149"/>
      <c r="F56" s="149"/>
      <c r="G56" s="150"/>
      <c r="H56" s="85" t="s">
        <v>39</v>
      </c>
      <c r="I56" s="87">
        <f t="shared" si="3"/>
        <v>0</v>
      </c>
      <c r="J56" s="87">
        <f t="shared" si="3"/>
        <v>0</v>
      </c>
      <c r="K56" s="87">
        <f t="shared" si="3"/>
        <v>0</v>
      </c>
      <c r="L56" s="87">
        <f t="shared" si="3"/>
        <v>0</v>
      </c>
      <c r="M56" s="87">
        <f t="shared" si="3"/>
        <v>0</v>
      </c>
      <c r="N56" s="155"/>
      <c r="O56" s="155"/>
    </row>
    <row r="57" spans="1:15" ht="33" x14ac:dyDescent="0.25">
      <c r="A57" s="148"/>
      <c r="B57" s="149"/>
      <c r="C57" s="149"/>
      <c r="D57" s="149"/>
      <c r="E57" s="149"/>
      <c r="F57" s="149"/>
      <c r="G57" s="150"/>
      <c r="H57" s="85" t="s">
        <v>44</v>
      </c>
      <c r="I57" s="87">
        <f t="shared" si="3"/>
        <v>0</v>
      </c>
      <c r="J57" s="87">
        <f t="shared" si="3"/>
        <v>0</v>
      </c>
      <c r="K57" s="87">
        <f t="shared" si="3"/>
        <v>0</v>
      </c>
      <c r="L57" s="87">
        <f t="shared" si="3"/>
        <v>0</v>
      </c>
      <c r="M57" s="87">
        <f t="shared" si="3"/>
        <v>0</v>
      </c>
      <c r="N57" s="155"/>
      <c r="O57" s="155"/>
    </row>
    <row r="58" spans="1:15" x14ac:dyDescent="0.25">
      <c r="A58" s="148"/>
      <c r="B58" s="149"/>
      <c r="C58" s="149"/>
      <c r="D58" s="149"/>
      <c r="E58" s="149"/>
      <c r="F58" s="149"/>
      <c r="G58" s="150"/>
      <c r="H58" s="85" t="s">
        <v>41</v>
      </c>
      <c r="I58" s="87">
        <f t="shared" si="3"/>
        <v>0</v>
      </c>
      <c r="J58" s="87">
        <f t="shared" si="3"/>
        <v>0</v>
      </c>
      <c r="K58" s="87">
        <f t="shared" si="3"/>
        <v>0</v>
      </c>
      <c r="L58" s="87">
        <f t="shared" si="3"/>
        <v>0</v>
      </c>
      <c r="M58" s="87">
        <f t="shared" si="3"/>
        <v>0</v>
      </c>
      <c r="N58" s="155"/>
      <c r="O58" s="155"/>
    </row>
    <row r="59" spans="1:15" x14ac:dyDescent="0.25">
      <c r="A59" s="151"/>
      <c r="B59" s="152"/>
      <c r="C59" s="152"/>
      <c r="D59" s="152"/>
      <c r="E59" s="152"/>
      <c r="F59" s="152"/>
      <c r="G59" s="153"/>
      <c r="H59" s="85" t="s">
        <v>42</v>
      </c>
      <c r="I59" s="87">
        <f t="shared" si="3"/>
        <v>0</v>
      </c>
      <c r="J59" s="87">
        <f t="shared" si="3"/>
        <v>0</v>
      </c>
      <c r="K59" s="87">
        <f t="shared" si="3"/>
        <v>0</v>
      </c>
      <c r="L59" s="87">
        <f t="shared" si="3"/>
        <v>0</v>
      </c>
      <c r="M59" s="87">
        <f t="shared" si="3"/>
        <v>0</v>
      </c>
      <c r="N59" s="156"/>
      <c r="O59" s="156"/>
    </row>
    <row r="60" spans="1:15" ht="15.75" customHeight="1" x14ac:dyDescent="0.25">
      <c r="A60" s="95">
        <v>1</v>
      </c>
      <c r="B60" s="95" t="s">
        <v>108</v>
      </c>
      <c r="C60" s="95" t="s">
        <v>109</v>
      </c>
      <c r="D60" s="95" t="s">
        <v>110</v>
      </c>
      <c r="E60" s="95" t="s">
        <v>111</v>
      </c>
      <c r="F60" s="141">
        <v>4003527.6</v>
      </c>
      <c r="G60" s="141">
        <v>4003527.6</v>
      </c>
      <c r="H60" s="51" t="s">
        <v>38</v>
      </c>
      <c r="I60" s="77">
        <f>I61+I62+I63+I65+I66+I67+I68</f>
        <v>0</v>
      </c>
      <c r="J60" s="77">
        <f>J61+J62+J63+J65+J66+J67+J68</f>
        <v>0</v>
      </c>
      <c r="K60" s="77">
        <f>K61+K62+K63+K65+K66+K67+K68</f>
        <v>0</v>
      </c>
      <c r="L60" s="77">
        <f>L61+L62+L63+L65+L66+L67+L68</f>
        <v>0</v>
      </c>
      <c r="M60" s="77">
        <f>M61+M62+M63+M65+M66+M67+M68</f>
        <v>0</v>
      </c>
      <c r="N60" s="93" t="s">
        <v>195</v>
      </c>
      <c r="O60" s="93" t="s">
        <v>194</v>
      </c>
    </row>
    <row r="61" spans="1:15" ht="22.5" customHeight="1" x14ac:dyDescent="0.25">
      <c r="A61" s="95"/>
      <c r="B61" s="95"/>
      <c r="C61" s="95"/>
      <c r="D61" s="95"/>
      <c r="E61" s="95"/>
      <c r="F61" s="141"/>
      <c r="G61" s="141"/>
      <c r="H61" s="52" t="s">
        <v>24</v>
      </c>
      <c r="I61" s="74">
        <v>0</v>
      </c>
      <c r="J61" s="74">
        <v>0</v>
      </c>
      <c r="K61" s="74">
        <v>0</v>
      </c>
      <c r="L61" s="74">
        <v>0</v>
      </c>
      <c r="M61" s="74">
        <v>0</v>
      </c>
      <c r="N61" s="144"/>
      <c r="O61" s="144"/>
    </row>
    <row r="62" spans="1:15" ht="16.5" customHeight="1" x14ac:dyDescent="0.25">
      <c r="A62" s="95"/>
      <c r="B62" s="95"/>
      <c r="C62" s="95"/>
      <c r="D62" s="95"/>
      <c r="E62" s="95"/>
      <c r="F62" s="141"/>
      <c r="G62" s="141"/>
      <c r="H62" s="52" t="s">
        <v>25</v>
      </c>
      <c r="I62" s="74">
        <v>0</v>
      </c>
      <c r="J62" s="74">
        <v>0</v>
      </c>
      <c r="K62" s="74">
        <v>0</v>
      </c>
      <c r="L62" s="74">
        <v>0</v>
      </c>
      <c r="M62" s="74">
        <v>0</v>
      </c>
      <c r="N62" s="144"/>
      <c r="O62" s="144"/>
    </row>
    <row r="63" spans="1:15" ht="15.75" customHeight="1" x14ac:dyDescent="0.25">
      <c r="A63" s="95"/>
      <c r="B63" s="95"/>
      <c r="C63" s="95"/>
      <c r="D63" s="95"/>
      <c r="E63" s="95"/>
      <c r="F63" s="141"/>
      <c r="G63" s="141"/>
      <c r="H63" s="142" t="s">
        <v>26</v>
      </c>
      <c r="I63" s="143">
        <v>0</v>
      </c>
      <c r="J63" s="143">
        <v>0</v>
      </c>
      <c r="K63" s="143">
        <v>0</v>
      </c>
      <c r="L63" s="143">
        <v>0</v>
      </c>
      <c r="M63" s="143">
        <v>0</v>
      </c>
      <c r="N63" s="144"/>
      <c r="O63" s="144"/>
    </row>
    <row r="64" spans="1:15" x14ac:dyDescent="0.25">
      <c r="A64" s="95"/>
      <c r="B64" s="95"/>
      <c r="C64" s="95"/>
      <c r="D64" s="95"/>
      <c r="E64" s="95"/>
      <c r="F64" s="141"/>
      <c r="G64" s="141"/>
      <c r="H64" s="142"/>
      <c r="I64" s="143"/>
      <c r="J64" s="143"/>
      <c r="K64" s="143"/>
      <c r="L64" s="143"/>
      <c r="M64" s="143"/>
      <c r="N64" s="144"/>
      <c r="O64" s="144"/>
    </row>
    <row r="65" spans="1:21" ht="34.5" customHeight="1" x14ac:dyDescent="0.25">
      <c r="A65" s="95"/>
      <c r="B65" s="95"/>
      <c r="C65" s="95"/>
      <c r="D65" s="95"/>
      <c r="E65" s="95"/>
      <c r="F65" s="141"/>
      <c r="G65" s="141"/>
      <c r="H65" s="52" t="s">
        <v>39</v>
      </c>
      <c r="I65" s="74">
        <v>0</v>
      </c>
      <c r="J65" s="74">
        <v>0</v>
      </c>
      <c r="K65" s="74">
        <v>0</v>
      </c>
      <c r="L65" s="74">
        <v>0</v>
      </c>
      <c r="M65" s="74">
        <v>0</v>
      </c>
      <c r="N65" s="144"/>
      <c r="O65" s="144"/>
    </row>
    <row r="66" spans="1:21" ht="38.25" customHeight="1" x14ac:dyDescent="0.25">
      <c r="A66" s="95"/>
      <c r="B66" s="95"/>
      <c r="C66" s="95"/>
      <c r="D66" s="95"/>
      <c r="E66" s="95"/>
      <c r="F66" s="141"/>
      <c r="G66" s="141"/>
      <c r="H66" s="52" t="s">
        <v>44</v>
      </c>
      <c r="I66" s="74">
        <v>0</v>
      </c>
      <c r="J66" s="74">
        <v>0</v>
      </c>
      <c r="K66" s="74">
        <v>0</v>
      </c>
      <c r="L66" s="74">
        <v>0</v>
      </c>
      <c r="M66" s="74">
        <v>0</v>
      </c>
      <c r="N66" s="144"/>
      <c r="O66" s="144"/>
    </row>
    <row r="67" spans="1:21" ht="17.25" customHeight="1" x14ac:dyDescent="0.25">
      <c r="A67" s="95"/>
      <c r="B67" s="95"/>
      <c r="C67" s="95"/>
      <c r="D67" s="95"/>
      <c r="E67" s="95"/>
      <c r="F67" s="141"/>
      <c r="G67" s="141"/>
      <c r="H67" s="52" t="s">
        <v>41</v>
      </c>
      <c r="I67" s="74">
        <v>0</v>
      </c>
      <c r="J67" s="74">
        <v>0</v>
      </c>
      <c r="K67" s="74">
        <v>0</v>
      </c>
      <c r="L67" s="74">
        <v>0</v>
      </c>
      <c r="M67" s="74">
        <v>0</v>
      </c>
      <c r="N67" s="144"/>
      <c r="O67" s="144"/>
    </row>
    <row r="68" spans="1:21" x14ac:dyDescent="0.25">
      <c r="A68" s="95"/>
      <c r="B68" s="95"/>
      <c r="C68" s="95"/>
      <c r="D68" s="95"/>
      <c r="E68" s="95"/>
      <c r="F68" s="141"/>
      <c r="G68" s="141"/>
      <c r="H68" s="52" t="s">
        <v>42</v>
      </c>
      <c r="I68" s="74">
        <v>0</v>
      </c>
      <c r="J68" s="74">
        <v>0</v>
      </c>
      <c r="K68" s="74">
        <v>0</v>
      </c>
      <c r="L68" s="74">
        <v>0</v>
      </c>
      <c r="M68" s="74">
        <v>0</v>
      </c>
      <c r="N68" s="94"/>
      <c r="O68" s="94"/>
    </row>
    <row r="69" spans="1:21" ht="22.5" customHeight="1" x14ac:dyDescent="0.25">
      <c r="A69" s="95">
        <v>2</v>
      </c>
      <c r="B69" s="95" t="s">
        <v>108</v>
      </c>
      <c r="C69" s="95" t="s">
        <v>112</v>
      </c>
      <c r="D69" s="95" t="s">
        <v>113</v>
      </c>
      <c r="E69" s="95" t="s">
        <v>111</v>
      </c>
      <c r="F69" s="141">
        <v>566677.5</v>
      </c>
      <c r="G69" s="141">
        <v>566677.5</v>
      </c>
      <c r="H69" s="79" t="s">
        <v>38</v>
      </c>
      <c r="I69" s="78">
        <f>I71+I72+I74+I75+I76+I77</f>
        <v>0</v>
      </c>
      <c r="J69" s="78">
        <f>J71+J72+J74+J75+J76+J77</f>
        <v>0</v>
      </c>
      <c r="K69" s="78">
        <f>K71+K72+K74+K75+K76+K77</f>
        <v>0</v>
      </c>
      <c r="L69" s="78">
        <f>L71+L72+L74+L75+L76+L77</f>
        <v>0</v>
      </c>
      <c r="M69" s="78">
        <f>M71+M72+M74+M75+M76+M77</f>
        <v>0</v>
      </c>
      <c r="N69" s="93" t="s">
        <v>195</v>
      </c>
      <c r="O69" s="93" t="s">
        <v>194</v>
      </c>
      <c r="U69" s="73"/>
    </row>
    <row r="70" spans="1:21" ht="19.5" customHeight="1" x14ac:dyDescent="0.25">
      <c r="A70" s="95"/>
      <c r="B70" s="95"/>
      <c r="C70" s="95"/>
      <c r="D70" s="95"/>
      <c r="E70" s="95"/>
      <c r="F70" s="141"/>
      <c r="G70" s="141"/>
      <c r="H70" s="52" t="s">
        <v>24</v>
      </c>
      <c r="I70" s="74">
        <v>0</v>
      </c>
      <c r="J70" s="74">
        <v>0</v>
      </c>
      <c r="K70" s="74">
        <v>0</v>
      </c>
      <c r="L70" s="74">
        <v>0</v>
      </c>
      <c r="M70" s="74">
        <v>0</v>
      </c>
      <c r="N70" s="144"/>
      <c r="O70" s="144"/>
    </row>
    <row r="71" spans="1:21" ht="15.75" customHeight="1" x14ac:dyDescent="0.25">
      <c r="A71" s="95"/>
      <c r="B71" s="95"/>
      <c r="C71" s="95"/>
      <c r="D71" s="95"/>
      <c r="E71" s="95"/>
      <c r="F71" s="141"/>
      <c r="G71" s="141"/>
      <c r="H71" s="52" t="s">
        <v>25</v>
      </c>
      <c r="I71" s="74">
        <v>0</v>
      </c>
      <c r="J71" s="74">
        <v>0</v>
      </c>
      <c r="K71" s="74">
        <v>0</v>
      </c>
      <c r="L71" s="74">
        <v>0</v>
      </c>
      <c r="M71" s="74">
        <v>0</v>
      </c>
      <c r="N71" s="144"/>
      <c r="O71" s="144"/>
    </row>
    <row r="72" spans="1:21" ht="15.75" customHeight="1" x14ac:dyDescent="0.25">
      <c r="A72" s="95"/>
      <c r="B72" s="95"/>
      <c r="C72" s="95"/>
      <c r="D72" s="95"/>
      <c r="E72" s="95"/>
      <c r="F72" s="141"/>
      <c r="G72" s="141"/>
      <c r="H72" s="142" t="s">
        <v>26</v>
      </c>
      <c r="I72" s="143">
        <v>0</v>
      </c>
      <c r="J72" s="143">
        <v>0</v>
      </c>
      <c r="K72" s="143">
        <v>0</v>
      </c>
      <c r="L72" s="143">
        <v>0</v>
      </c>
      <c r="M72" s="143">
        <v>0</v>
      </c>
      <c r="N72" s="144"/>
      <c r="O72" s="144"/>
    </row>
    <row r="73" spans="1:21" x14ac:dyDescent="0.25">
      <c r="A73" s="95"/>
      <c r="B73" s="95"/>
      <c r="C73" s="95"/>
      <c r="D73" s="95"/>
      <c r="E73" s="95"/>
      <c r="F73" s="141"/>
      <c r="G73" s="141"/>
      <c r="H73" s="142"/>
      <c r="I73" s="143"/>
      <c r="J73" s="143"/>
      <c r="K73" s="143"/>
      <c r="L73" s="143"/>
      <c r="M73" s="143"/>
      <c r="N73" s="144"/>
      <c r="O73" s="144"/>
    </row>
    <row r="74" spans="1:21" ht="32.25" customHeight="1" x14ac:dyDescent="0.25">
      <c r="A74" s="95"/>
      <c r="B74" s="95"/>
      <c r="C74" s="95"/>
      <c r="D74" s="95"/>
      <c r="E74" s="95"/>
      <c r="F74" s="141"/>
      <c r="G74" s="141"/>
      <c r="H74" s="52" t="s">
        <v>39</v>
      </c>
      <c r="I74" s="74">
        <v>0</v>
      </c>
      <c r="J74" s="74">
        <v>0</v>
      </c>
      <c r="K74" s="74">
        <v>0</v>
      </c>
      <c r="L74" s="74">
        <v>0</v>
      </c>
      <c r="M74" s="74">
        <v>0</v>
      </c>
      <c r="N74" s="144"/>
      <c r="O74" s="144"/>
    </row>
    <row r="75" spans="1:21" ht="34.5" customHeight="1" x14ac:dyDescent="0.25">
      <c r="A75" s="95"/>
      <c r="B75" s="95"/>
      <c r="C75" s="95"/>
      <c r="D75" s="95"/>
      <c r="E75" s="95"/>
      <c r="F75" s="141"/>
      <c r="G75" s="141"/>
      <c r="H75" s="52" t="s">
        <v>44</v>
      </c>
      <c r="I75" s="74">
        <v>0</v>
      </c>
      <c r="J75" s="74">
        <v>0</v>
      </c>
      <c r="K75" s="74">
        <v>0</v>
      </c>
      <c r="L75" s="74">
        <v>0</v>
      </c>
      <c r="M75" s="74">
        <v>0</v>
      </c>
      <c r="N75" s="144"/>
      <c r="O75" s="144"/>
    </row>
    <row r="76" spans="1:21" ht="19.5" customHeight="1" x14ac:dyDescent="0.25">
      <c r="A76" s="95"/>
      <c r="B76" s="95"/>
      <c r="C76" s="95"/>
      <c r="D76" s="95"/>
      <c r="E76" s="95"/>
      <c r="F76" s="141"/>
      <c r="G76" s="141"/>
      <c r="H76" s="52" t="s">
        <v>41</v>
      </c>
      <c r="I76" s="74">
        <v>0</v>
      </c>
      <c r="J76" s="74">
        <v>0</v>
      </c>
      <c r="K76" s="74">
        <v>0</v>
      </c>
      <c r="L76" s="74">
        <v>0</v>
      </c>
      <c r="M76" s="74">
        <v>0</v>
      </c>
      <c r="N76" s="144"/>
      <c r="O76" s="144"/>
    </row>
    <row r="77" spans="1:21" x14ac:dyDescent="0.25">
      <c r="A77" s="95"/>
      <c r="B77" s="95"/>
      <c r="C77" s="95"/>
      <c r="D77" s="95"/>
      <c r="E77" s="95"/>
      <c r="F77" s="141"/>
      <c r="G77" s="141"/>
      <c r="H77" s="52" t="s">
        <v>42</v>
      </c>
      <c r="I77" s="74">
        <v>0</v>
      </c>
      <c r="J77" s="74">
        <v>0</v>
      </c>
      <c r="K77" s="74">
        <v>0</v>
      </c>
      <c r="L77" s="74">
        <v>0</v>
      </c>
      <c r="M77" s="74">
        <v>0</v>
      </c>
      <c r="N77" s="94"/>
      <c r="O77" s="94"/>
    </row>
    <row r="79" spans="1:21" s="60" customFormat="1" ht="13.5" x14ac:dyDescent="0.2">
      <c r="A79" s="133" t="s">
        <v>124</v>
      </c>
      <c r="B79" s="133"/>
      <c r="C79" s="133"/>
      <c r="D79" s="133"/>
      <c r="E79" s="133"/>
      <c r="F79" s="133"/>
      <c r="G79" s="133"/>
      <c r="H79" s="133"/>
      <c r="I79" s="133"/>
      <c r="J79" s="133"/>
      <c r="K79" s="133"/>
      <c r="L79" s="133"/>
      <c r="M79" s="133"/>
      <c r="N79" s="133"/>
      <c r="O79" s="133"/>
    </row>
    <row r="81" spans="1:15" hidden="1" x14ac:dyDescent="0.25">
      <c r="A81" s="140" t="s">
        <v>107</v>
      </c>
      <c r="B81" s="140"/>
      <c r="C81" s="140"/>
      <c r="D81" s="140"/>
      <c r="E81" s="140"/>
      <c r="F81" s="140"/>
      <c r="G81" s="140"/>
      <c r="H81" s="140"/>
      <c r="I81" s="140"/>
      <c r="J81" s="140"/>
      <c r="K81" s="140"/>
      <c r="L81" s="140"/>
      <c r="M81" s="140"/>
      <c r="N81" s="140"/>
      <c r="O81" s="140"/>
    </row>
  </sheetData>
  <mergeCells count="108">
    <mergeCell ref="I12:I13"/>
    <mergeCell ref="J12:J13"/>
    <mergeCell ref="K12:K13"/>
    <mergeCell ref="L12:L13"/>
    <mergeCell ref="M12:M13"/>
    <mergeCell ref="A12:G25"/>
    <mergeCell ref="H18:H19"/>
    <mergeCell ref="I18:I19"/>
    <mergeCell ref="J18:J19"/>
    <mergeCell ref="K18:K19"/>
    <mergeCell ref="L18:L19"/>
    <mergeCell ref="M18:M19"/>
    <mergeCell ref="H20:H21"/>
    <mergeCell ref="I20:I21"/>
    <mergeCell ref="J20:J21"/>
    <mergeCell ref="K20:K21"/>
    <mergeCell ref="H16:H17"/>
    <mergeCell ref="I16:I17"/>
    <mergeCell ref="J16:J17"/>
    <mergeCell ref="K16:K17"/>
    <mergeCell ref="L16:L17"/>
    <mergeCell ref="M16:M17"/>
    <mergeCell ref="H14:H15"/>
    <mergeCell ref="I14:I15"/>
    <mergeCell ref="J14:J15"/>
    <mergeCell ref="K14:K15"/>
    <mergeCell ref="L14:L15"/>
    <mergeCell ref="M14:M15"/>
    <mergeCell ref="H12:H13"/>
    <mergeCell ref="A2:O2"/>
    <mergeCell ref="A3:O3"/>
    <mergeCell ref="A4:O4"/>
    <mergeCell ref="A5:O5"/>
    <mergeCell ref="A6:O6"/>
    <mergeCell ref="A7:O7"/>
    <mergeCell ref="A9:A10"/>
    <mergeCell ref="B9:B10"/>
    <mergeCell ref="C9:C10"/>
    <mergeCell ref="D9:D10"/>
    <mergeCell ref="E9:E10"/>
    <mergeCell ref="F9:F10"/>
    <mergeCell ref="G9:G10"/>
    <mergeCell ref="H9:H10"/>
    <mergeCell ref="I9:M9"/>
    <mergeCell ref="N9:N10"/>
    <mergeCell ref="O9:O10"/>
    <mergeCell ref="N12:N25"/>
    <mergeCell ref="O12:O25"/>
    <mergeCell ref="A43:A50"/>
    <mergeCell ref="B43:B50"/>
    <mergeCell ref="C43:C50"/>
    <mergeCell ref="D43:D50"/>
    <mergeCell ref="E43:E50"/>
    <mergeCell ref="F43:F50"/>
    <mergeCell ref="G43:G50"/>
    <mergeCell ref="M20:M21"/>
    <mergeCell ref="L20:L21"/>
    <mergeCell ref="H22:H23"/>
    <mergeCell ref="I22:I23"/>
    <mergeCell ref="J22:J23"/>
    <mergeCell ref="K22:K23"/>
    <mergeCell ref="L22:L23"/>
    <mergeCell ref="M22:M23"/>
    <mergeCell ref="A35:A42"/>
    <mergeCell ref="A27:G34"/>
    <mergeCell ref="B35:B42"/>
    <mergeCell ref="C35:C42"/>
    <mergeCell ref="D35:D42"/>
    <mergeCell ref="E35:E42"/>
    <mergeCell ref="F35:F42"/>
    <mergeCell ref="G35:G42"/>
    <mergeCell ref="A26:O26"/>
    <mergeCell ref="I63:I64"/>
    <mergeCell ref="J63:J64"/>
    <mergeCell ref="K63:K64"/>
    <mergeCell ref="L63:L64"/>
    <mergeCell ref="M63:M64"/>
    <mergeCell ref="A51:O51"/>
    <mergeCell ref="A60:A68"/>
    <mergeCell ref="B60:B68"/>
    <mergeCell ref="C60:C68"/>
    <mergeCell ref="D60:D68"/>
    <mergeCell ref="E60:E68"/>
    <mergeCell ref="F60:F68"/>
    <mergeCell ref="G60:G68"/>
    <mergeCell ref="O60:O68"/>
    <mergeCell ref="N60:N68"/>
    <mergeCell ref="A52:G59"/>
    <mergeCell ref="N52:N59"/>
    <mergeCell ref="O52:O59"/>
    <mergeCell ref="H63:H64"/>
    <mergeCell ref="A79:O79"/>
    <mergeCell ref="A81:O81"/>
    <mergeCell ref="A69:A77"/>
    <mergeCell ref="B69:B77"/>
    <mergeCell ref="C69:C77"/>
    <mergeCell ref="D69:D77"/>
    <mergeCell ref="E69:E77"/>
    <mergeCell ref="F69:F77"/>
    <mergeCell ref="G69:G77"/>
    <mergeCell ref="H72:H73"/>
    <mergeCell ref="I72:I73"/>
    <mergeCell ref="J72:J73"/>
    <mergeCell ref="K72:K73"/>
    <mergeCell ref="L72:L73"/>
    <mergeCell ref="M72:M73"/>
    <mergeCell ref="N69:N77"/>
    <mergeCell ref="O69:O77"/>
  </mergeCells>
  <hyperlinks>
    <hyperlink ref="A81" location="_ftnref1" display="_ftnref1" xr:uid="{EB7BD342-625C-4B1C-B391-AC2C7A622B95}"/>
  </hyperlinks>
  <pageMargins left="0.70866141732283472" right="0.70866141732283472" top="0.74803149606299213" bottom="0.74803149606299213" header="0.31496062992125984" footer="0.31496062992125984"/>
  <pageSetup paperSize="9" scale="49" fitToHeight="0" orientation="landscape" r:id="rId1"/>
  <rowBreaks count="1" manualBreakCount="1">
    <brk id="66" max="1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10</vt:i4>
      </vt:variant>
    </vt:vector>
  </HeadingPairs>
  <TitlesOfParts>
    <vt:vector size="17" baseType="lpstr">
      <vt:lpstr>Раздел 2.1</vt:lpstr>
      <vt:lpstr>Раздел 2</vt:lpstr>
      <vt:lpstr>Раздел 3</vt:lpstr>
      <vt:lpstr>Раздел 4</vt:lpstr>
      <vt:lpstr>Раздел 5</vt:lpstr>
      <vt:lpstr>Раздел 6</vt:lpstr>
      <vt:lpstr>Раздел 7</vt:lpstr>
      <vt:lpstr>'Раздел 2.1'!_ftn1</vt:lpstr>
      <vt:lpstr>'Раздел 3'!_ftn2</vt:lpstr>
      <vt:lpstr>'Раздел 2.1'!_ftnref1</vt:lpstr>
      <vt:lpstr>'Раздел 3'!_ftnref2</vt:lpstr>
      <vt:lpstr>'Раздел 4'!_ftnref3</vt:lpstr>
      <vt:lpstr>'Раздел 2'!Область_печати</vt:lpstr>
      <vt:lpstr>'Раздел 2.1'!Область_печати</vt:lpstr>
      <vt:lpstr>'Раздел 3'!Область_печати</vt:lpstr>
      <vt:lpstr>'Раздел 4'!Область_печати</vt:lpstr>
      <vt:lpstr>'Раздел 7'!Область_печати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Неделько Дарья Анатольевна</dc:creator>
  <cp:lastModifiedBy>Лукашева Лариса Александровна</cp:lastModifiedBy>
  <cp:lastPrinted>2024-12-24T06:49:56Z</cp:lastPrinted>
  <dcterms:created xsi:type="dcterms:W3CDTF">2015-06-05T18:19:34Z</dcterms:created>
  <dcterms:modified xsi:type="dcterms:W3CDTF">2024-12-24T06:50:12Z</dcterms:modified>
</cp:coreProperties>
</file>