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500\"/>
    </mc:Choice>
  </mc:AlternateContent>
  <xr:revisionPtr revIDLastSave="0" documentId="13_ncr:1_{6D7D27AB-A5A0-44CB-8D61-A0A5CE2E5FD9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9" r:id="rId4"/>
    <sheet name="Раздел 6" sheetId="10" r:id="rId5"/>
  </sheets>
  <definedNames>
    <definedName name="_ftn1" localSheetId="0">'Раздел 2'!#REF!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2'!#REF!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2" i="9" l="1"/>
  <c r="F100" i="9"/>
  <c r="F91" i="9"/>
  <c r="F8" i="9" s="1"/>
  <c r="J8" i="9" s="1"/>
  <c r="J18" i="9"/>
  <c r="J17" i="9"/>
  <c r="H19" i="9"/>
  <c r="H16" i="9" s="1"/>
  <c r="H93" i="9"/>
  <c r="H10" i="9" s="1"/>
  <c r="H92" i="9"/>
  <c r="H91" i="9"/>
  <c r="G19" i="9"/>
  <c r="G10" i="9"/>
  <c r="G9" i="9"/>
  <c r="G8" i="9"/>
  <c r="G93" i="9"/>
  <c r="G92" i="9"/>
  <c r="G91" i="9"/>
  <c r="G124" i="9"/>
  <c r="J9" i="9"/>
  <c r="E35" i="9"/>
  <c r="F35" i="9"/>
  <c r="G35" i="9"/>
  <c r="H35" i="9"/>
  <c r="I35" i="9"/>
  <c r="J35" i="9"/>
  <c r="E19" i="9"/>
  <c r="F19" i="9"/>
  <c r="G16" i="9"/>
  <c r="J19" i="9"/>
  <c r="E9" i="9"/>
  <c r="F9" i="9"/>
  <c r="H9" i="9"/>
  <c r="I9" i="9"/>
  <c r="E8" i="9"/>
  <c r="H8" i="9"/>
  <c r="I8" i="9"/>
  <c r="F10" i="9"/>
  <c r="F18" i="9"/>
  <c r="E102" i="9"/>
  <c r="E92" i="9"/>
  <c r="E91" i="9"/>
  <c r="I91" i="9"/>
  <c r="J91" i="9"/>
  <c r="E18" i="9"/>
  <c r="G18" i="9"/>
  <c r="H18" i="9"/>
  <c r="I18" i="9"/>
  <c r="E17" i="9"/>
  <c r="G17" i="9"/>
  <c r="H17" i="9"/>
  <c r="I17" i="9"/>
  <c r="D16" i="9"/>
  <c r="D19" i="9"/>
  <c r="D18" i="9"/>
  <c r="D91" i="9"/>
  <c r="D100" i="9"/>
  <c r="D102" i="9"/>
  <c r="D9" i="9"/>
  <c r="F110" i="9"/>
  <c r="F133" i="9"/>
  <c r="F108" i="9"/>
  <c r="E110" i="9"/>
  <c r="E100" i="9"/>
  <c r="E108" i="9"/>
  <c r="E133" i="9"/>
  <c r="D110" i="9"/>
  <c r="D108" i="9"/>
  <c r="D17" i="9" s="1"/>
  <c r="D133" i="9"/>
  <c r="D134" i="9"/>
  <c r="E34" i="9"/>
  <c r="F34" i="9"/>
  <c r="G34" i="9"/>
  <c r="H34" i="9"/>
  <c r="I34" i="9"/>
  <c r="J34" i="9"/>
  <c r="E33" i="9"/>
  <c r="F33" i="9"/>
  <c r="G33" i="9"/>
  <c r="H33" i="9"/>
  <c r="I33" i="9"/>
  <c r="J33" i="9"/>
  <c r="H32" i="9"/>
  <c r="D35" i="9"/>
  <c r="D34" i="9"/>
  <c r="D33" i="9"/>
  <c r="F7" i="9" l="1"/>
  <c r="H7" i="9"/>
  <c r="J10" i="9"/>
  <c r="J7" i="9" s="1"/>
  <c r="G7" i="9"/>
  <c r="I7" i="9"/>
  <c r="G32" i="9"/>
  <c r="J16" i="9"/>
  <c r="F16" i="9"/>
  <c r="I16" i="9"/>
  <c r="E16" i="9"/>
  <c r="J32" i="9"/>
  <c r="F32" i="9"/>
  <c r="I32" i="9"/>
  <c r="E32" i="9"/>
  <c r="E93" i="9" l="1"/>
  <c r="E10" i="9" s="1"/>
  <c r="E7" i="9" s="1"/>
  <c r="F93" i="9"/>
  <c r="D93" i="9"/>
  <c r="D10" i="9" s="1"/>
  <c r="E99" i="9"/>
  <c r="F99" i="9"/>
  <c r="D99" i="9"/>
  <c r="F125" i="9"/>
  <c r="E125" i="9"/>
  <c r="F107" i="9"/>
  <c r="F98" i="9" s="1"/>
  <c r="E107" i="9"/>
  <c r="E98" i="9" s="1"/>
  <c r="D107" i="9"/>
  <c r="D98" i="9" s="1"/>
  <c r="F127" i="9"/>
  <c r="E127" i="9"/>
  <c r="D127" i="9"/>
  <c r="F134" i="9"/>
  <c r="E134" i="9"/>
  <c r="D126" i="9"/>
  <c r="D92" i="9" s="1"/>
  <c r="D125" i="9"/>
  <c r="I135" i="9"/>
  <c r="H135" i="9"/>
  <c r="G135" i="9"/>
  <c r="I134" i="9"/>
  <c r="H134" i="9"/>
  <c r="H126" i="9" s="1"/>
  <c r="G134" i="9"/>
  <c r="G126" i="9" s="1"/>
  <c r="J131" i="9"/>
  <c r="I131" i="9"/>
  <c r="H131" i="9"/>
  <c r="G131" i="9"/>
  <c r="F131" i="9"/>
  <c r="E131" i="9"/>
  <c r="D131" i="9"/>
  <c r="J129" i="9"/>
  <c r="I129" i="9"/>
  <c r="H129" i="9"/>
  <c r="G129" i="9"/>
  <c r="F129" i="9"/>
  <c r="E129" i="9"/>
  <c r="D129" i="9"/>
  <c r="J128" i="9"/>
  <c r="I128" i="9"/>
  <c r="H128" i="9"/>
  <c r="G128" i="9"/>
  <c r="F128" i="9"/>
  <c r="E128" i="9"/>
  <c r="D128" i="9"/>
  <c r="I125" i="9"/>
  <c r="H125" i="9"/>
  <c r="H124" i="9" s="1"/>
  <c r="G125" i="9"/>
  <c r="J104" i="9"/>
  <c r="I104" i="9"/>
  <c r="H104" i="9"/>
  <c r="G104" i="9"/>
  <c r="F104" i="9"/>
  <c r="E104" i="9"/>
  <c r="D104" i="9"/>
  <c r="J103" i="9"/>
  <c r="I103" i="9"/>
  <c r="H103" i="9"/>
  <c r="G103" i="9"/>
  <c r="F103" i="9"/>
  <c r="E103" i="9"/>
  <c r="D103" i="9"/>
  <c r="J102" i="9"/>
  <c r="J93" i="9" s="1"/>
  <c r="I102" i="9"/>
  <c r="I93" i="9" s="1"/>
  <c r="H102" i="9"/>
  <c r="G102" i="9"/>
  <c r="J101" i="9"/>
  <c r="I101" i="9"/>
  <c r="H101" i="9"/>
  <c r="G101" i="9"/>
  <c r="J100" i="9"/>
  <c r="I100" i="9"/>
  <c r="H100" i="9"/>
  <c r="G100" i="9"/>
  <c r="J77" i="9"/>
  <c r="J69" i="9" s="1"/>
  <c r="I76" i="9"/>
  <c r="I74" i="9" s="1"/>
  <c r="H76" i="9"/>
  <c r="H68" i="9" s="1"/>
  <c r="H66" i="9" s="1"/>
  <c r="H65" i="9" s="1"/>
  <c r="G76" i="9"/>
  <c r="G74" i="9" s="1"/>
  <c r="F76" i="9"/>
  <c r="D76" i="9"/>
  <c r="D74" i="9" s="1"/>
  <c r="D65" i="9" s="1"/>
  <c r="J73" i="9"/>
  <c r="I73" i="9"/>
  <c r="H73" i="9"/>
  <c r="G73" i="9"/>
  <c r="F73" i="9"/>
  <c r="E73" i="9"/>
  <c r="D73" i="9"/>
  <c r="J72" i="9"/>
  <c r="I72" i="9"/>
  <c r="H72" i="9"/>
  <c r="G72" i="9"/>
  <c r="F72" i="9"/>
  <c r="E72" i="9"/>
  <c r="D72" i="9"/>
  <c r="J71" i="9"/>
  <c r="I71" i="9"/>
  <c r="H71" i="9"/>
  <c r="G71" i="9"/>
  <c r="F71" i="9"/>
  <c r="E71" i="9"/>
  <c r="D71" i="9"/>
  <c r="J70" i="9"/>
  <c r="I70" i="9"/>
  <c r="H70" i="9"/>
  <c r="G70" i="9"/>
  <c r="F70" i="9"/>
  <c r="E70" i="9"/>
  <c r="D70" i="9"/>
  <c r="I69" i="9"/>
  <c r="H69" i="9"/>
  <c r="G69" i="9"/>
  <c r="F69" i="9"/>
  <c r="E69" i="9"/>
  <c r="D69" i="9"/>
  <c r="E68" i="9"/>
  <c r="J67" i="9"/>
  <c r="I67" i="9"/>
  <c r="H67" i="9"/>
  <c r="G67" i="9"/>
  <c r="F67" i="9"/>
  <c r="E67" i="9"/>
  <c r="D67" i="9"/>
  <c r="F49" i="9"/>
  <c r="E49" i="9"/>
  <c r="E40" i="9" s="1"/>
  <c r="D49" i="9"/>
  <c r="J48" i="9"/>
  <c r="I48" i="9"/>
  <c r="H48" i="9"/>
  <c r="G48" i="9"/>
  <c r="F48" i="9"/>
  <c r="E48" i="9"/>
  <c r="D48" i="9"/>
  <c r="J47" i="9"/>
  <c r="I47" i="9"/>
  <c r="H47" i="9"/>
  <c r="G47" i="9"/>
  <c r="F47" i="9"/>
  <c r="E47" i="9"/>
  <c r="D47" i="9"/>
  <c r="J46" i="9"/>
  <c r="I46" i="9"/>
  <c r="H46" i="9"/>
  <c r="G46" i="9"/>
  <c r="F46" i="9"/>
  <c r="E46" i="9"/>
  <c r="D46" i="9"/>
  <c r="J45" i="9"/>
  <c r="I45" i="9"/>
  <c r="H45" i="9"/>
  <c r="G45" i="9"/>
  <c r="F45" i="9"/>
  <c r="E45" i="9"/>
  <c r="D45" i="9"/>
  <c r="J44" i="9"/>
  <c r="I44" i="9"/>
  <c r="H44" i="9"/>
  <c r="G44" i="9"/>
  <c r="F44" i="9"/>
  <c r="E44" i="9"/>
  <c r="D44" i="9"/>
  <c r="J43" i="9"/>
  <c r="J41" i="9" s="1"/>
  <c r="J40" i="9" s="1"/>
  <c r="I43" i="9"/>
  <c r="H43" i="9"/>
  <c r="G43" i="9"/>
  <c r="G41" i="9" s="1"/>
  <c r="G40" i="9" s="1"/>
  <c r="F43" i="9"/>
  <c r="F41" i="9" s="1"/>
  <c r="F40" i="9" s="1"/>
  <c r="E43" i="9"/>
  <c r="D43" i="9"/>
  <c r="J42" i="9"/>
  <c r="I42" i="9"/>
  <c r="H42" i="9"/>
  <c r="G42" i="9"/>
  <c r="F42" i="9"/>
  <c r="E42" i="9"/>
  <c r="D42" i="9"/>
  <c r="G13" i="9"/>
  <c r="J12" i="9"/>
  <c r="F12" i="9"/>
  <c r="I11" i="9"/>
  <c r="F11" i="9"/>
  <c r="D11" i="9"/>
  <c r="H41" i="9" l="1"/>
  <c r="H40" i="9" s="1"/>
  <c r="E66" i="9"/>
  <c r="E65" i="9" s="1"/>
  <c r="H90" i="9"/>
  <c r="D41" i="9"/>
  <c r="D40" i="9" s="1"/>
  <c r="J99" i="9"/>
  <c r="J98" i="9" s="1"/>
  <c r="H99" i="9"/>
  <c r="H98" i="9" s="1"/>
  <c r="E41" i="9"/>
  <c r="I41" i="9"/>
  <c r="I40" i="9" s="1"/>
  <c r="D124" i="9"/>
  <c r="G99" i="9"/>
  <c r="G98" i="9" s="1"/>
  <c r="I99" i="9"/>
  <c r="I98" i="9" s="1"/>
  <c r="I124" i="9"/>
  <c r="F13" i="9"/>
  <c r="H11" i="9"/>
  <c r="E12" i="9"/>
  <c r="I12" i="9"/>
  <c r="J13" i="9"/>
  <c r="E11" i="9"/>
  <c r="D32" i="9"/>
  <c r="F132" i="9"/>
  <c r="G68" i="9"/>
  <c r="G66" i="9" s="1"/>
  <c r="G65" i="9" s="1"/>
  <c r="H132" i="9"/>
  <c r="J11" i="9"/>
  <c r="G12" i="9"/>
  <c r="D13" i="9"/>
  <c r="H13" i="9"/>
  <c r="G11" i="9"/>
  <c r="D12" i="9"/>
  <c r="H12" i="9"/>
  <c r="E13" i="9"/>
  <c r="I13" i="9"/>
  <c r="H74" i="9"/>
  <c r="G123" i="9"/>
  <c r="H127" i="9"/>
  <c r="I132" i="9"/>
  <c r="J135" i="9"/>
  <c r="J76" i="9"/>
  <c r="J74" i="9" s="1"/>
  <c r="G132" i="9"/>
  <c r="D132" i="9"/>
  <c r="I68" i="9"/>
  <c r="I66" i="9" s="1"/>
  <c r="I65" i="9" s="1"/>
  <c r="D68" i="9"/>
  <c r="D66" i="9" s="1"/>
  <c r="D123" i="9"/>
  <c r="H123" i="9"/>
  <c r="F126" i="9"/>
  <c r="F124" i="9" s="1"/>
  <c r="G127" i="9"/>
  <c r="J134" i="9"/>
  <c r="J126" i="9" s="1"/>
  <c r="J92" i="9" s="1"/>
  <c r="I126" i="9"/>
  <c r="I92" i="9" s="1"/>
  <c r="E132" i="9"/>
  <c r="D90" i="9"/>
  <c r="E126" i="9"/>
  <c r="E124" i="9" s="1"/>
  <c r="F68" i="9"/>
  <c r="F66" i="9" s="1"/>
  <c r="F65" i="9" s="1"/>
  <c r="I127" i="9"/>
  <c r="F74" i="9"/>
  <c r="J133" i="9"/>
  <c r="D8" i="9" l="1"/>
  <c r="D7" i="9" s="1"/>
  <c r="I90" i="9"/>
  <c r="F123" i="9"/>
  <c r="F92" i="9"/>
  <c r="F90" i="9"/>
  <c r="I123" i="9"/>
  <c r="E123" i="9"/>
  <c r="J127" i="9"/>
  <c r="J68" i="9"/>
  <c r="J66" i="9" s="1"/>
  <c r="J65" i="9" s="1"/>
  <c r="G90" i="9"/>
  <c r="J125" i="9"/>
  <c r="J124" i="9" s="1"/>
  <c r="J90" i="9" s="1"/>
  <c r="J132" i="9"/>
  <c r="J123" i="9" l="1"/>
  <c r="E9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</author>
  </authors>
  <commentList>
    <comment ref="B7" authorId="0" shapeId="0" xr:uid="{03C0CBB9-40CE-47E7-BBAF-34A0363EEA52}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в раздле 2 другое наименование показателя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Эмер Эвелина Владимировна</author>
  </authors>
  <commentList>
    <comment ref="B41" authorId="0" shapeId="0" xr:uid="{3D1D66C9-9914-4C98-B005-A61F4704336F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разбивка по бюджетам по ответственным</t>
        </r>
      </text>
    </comment>
    <comment ref="B66" authorId="0" shapeId="0" xr:uid="{C3B689EE-E4BD-48FB-BA0A-6D8A2375EF03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разбивка по бюджетам по ответственным</t>
        </r>
      </text>
    </comment>
    <comment ref="B99" authorId="0" shapeId="0" xr:uid="{49A8486B-BCB4-40D8-B1FA-E0E093E2454E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строчка Всего и делится на бюджеты по каждому соисполнителю в случае</t>
        </r>
      </text>
    </comment>
  </commentList>
</comments>
</file>

<file path=xl/sharedStrings.xml><?xml version="1.0" encoding="utf-8"?>
<sst xmlns="http://schemas.openxmlformats.org/spreadsheetml/2006/main" count="348" uniqueCount="161">
  <si>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</si>
  <si>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</si>
  <si>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</si>
  <si>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</si>
  <si>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</si>
  <si>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</si>
  <si>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</si>
  <si>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</si>
  <si>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</si>
  <si>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</si>
  <si>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</si>
  <si>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</si>
  <si>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</si>
  <si>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</si>
  <si>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</si>
  <si>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</si>
  <si>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</si>
  <si>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</si>
  <si>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</si>
  <si>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</si>
  <si>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</si>
  <si>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</si>
  <si>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</si>
  <si>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</si>
  <si>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</si>
  <si>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</si>
  <si>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</si>
  <si>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</si>
  <si>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</si>
  <si>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</si>
  <si>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</si>
  <si>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балл</t>
  </si>
  <si>
    <t>≥ 75</t>
  </si>
  <si>
    <t>срок реализации: 2025 - 2030</t>
  </si>
  <si>
    <t>1</t>
  </si>
  <si>
    <t>На конец 2025 года</t>
  </si>
  <si>
    <t>Межбюджетные трансферты поселениям Нефтеюганского района</t>
  </si>
  <si>
    <t>Средства поселений</t>
  </si>
  <si>
    <t>Иные источники</t>
  </si>
  <si>
    <t>Объем налоговых расходов Нефтеюганского района</t>
  </si>
  <si>
    <t>«МП» «ВДЛ»</t>
  </si>
  <si>
    <t>Цель муниципальной программы</t>
  </si>
  <si>
    <t>1.2.</t>
  </si>
  <si>
    <t>2.1.</t>
  </si>
  <si>
    <t>Ответственный за реализацию: Структурное подразделение администрации Нефтеюганского района</t>
  </si>
  <si>
    <t>Наименование задачи 1</t>
  </si>
  <si>
    <t>наименование показателя</t>
  </si>
  <si>
    <t>Наименование задачи 2</t>
  </si>
  <si>
    <t>наименование показателя, наименование показателя</t>
  </si>
  <si>
    <t>1.2.1</t>
  </si>
  <si>
    <t>создание …...</t>
  </si>
  <si>
    <t>1.3.</t>
  </si>
  <si>
    <t>Комплекс процессных мероприятий «НАИМЕНОВАНИЕ»</t>
  </si>
  <si>
    <t>1.3.1</t>
  </si>
  <si>
    <t>Проведение мероприятий по …..</t>
  </si>
  <si>
    <t>1.3.2</t>
  </si>
  <si>
    <t>Структурные элементы, не входящие в направления (подпрограммы)</t>
  </si>
  <si>
    <t>Муниципальный проект «НАИМЕНОВАНИЕ»
(Ф.И.О. куратора)</t>
  </si>
  <si>
    <t>Муниципальный проект «НАИМЕНОВАНИЕ» 
(Ф.И.О. куратора)</t>
  </si>
  <si>
    <t>Приобретение …......</t>
  </si>
  <si>
    <t>Выполнение мероприятий по …....</t>
  </si>
  <si>
    <t xml:space="preserve">привлечение граждан для….
</t>
  </si>
  <si>
    <t xml:space="preserve">информирование населения …....
</t>
  </si>
  <si>
    <t>Наименование муниципальной программы, структурного элемента / источник финансового обеспечения</t>
  </si>
  <si>
    <t>Бюджет автономного округа, всего</t>
  </si>
  <si>
    <t>Местный бюджет (всего), всего</t>
  </si>
  <si>
    <t>Межбюджетные трансферты поселениям Нефтеюганского района, всего</t>
  </si>
  <si>
    <t>Объем налоговых расходов Нефтеюганского района, всего</t>
  </si>
  <si>
    <t>Средства поселений, всего</t>
  </si>
  <si>
    <t>Иные источники, всего</t>
  </si>
  <si>
    <t xml:space="preserve">Объем налоговых расходов Нефтеюганского района, </t>
  </si>
  <si>
    <t>Всего:</t>
  </si>
  <si>
    <t>Количество семей улучшивших жилщные условия</t>
  </si>
  <si>
    <t>тыс. семей</t>
  </si>
  <si>
    <t>Департамент имущественных отношений Нефтеюганского района</t>
  </si>
  <si>
    <t>тыс.семей</t>
  </si>
  <si>
    <t xml:space="preserve">Представление гражданам из числа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года, извещений (уведомлений) о праве на получение государственной поддержки на улучшение жилищных условий. 
Предоставление представителям отдельных категорий граждан (семьям с 3 и более детей и другим) поддержки на улучшение жилищных условий. </t>
  </si>
  <si>
    <t>2 Направление (подпрограмма) «Создание условий для обеспечения жилыми помещениями граждан»</t>
  </si>
  <si>
    <t xml:space="preserve"> - </t>
  </si>
  <si>
    <t xml:space="preserve">2.2. Комплекс процессных мероприятий «Оказание государственной поддержки отдельным категориям граждан на улучшение жилищных условий» (всего), в том числе: </t>
  </si>
  <si>
    <t xml:space="preserve">2.1. Региональный проект «Содействие субъекта Российской Федерации в реализации полномочий по оказанию госдарственной поддержки гражданам в обеспечении жильем и оплате жилищно-коммунальных услуг» (всего), в том числе: </t>
  </si>
  <si>
    <t>Комплекс процессных мероприятий «Реализация полномочий в области строительства и жилищных отношений»</t>
  </si>
  <si>
    <t>Комплекс процессных мероприятий «Оказание государственной поддержки отдельным категориям граждан на улучшение жилищных условий»</t>
  </si>
  <si>
    <t>2.2.</t>
  </si>
  <si>
    <t>Срок реализации: 2025 - 2030</t>
  </si>
  <si>
    <t>Создание условий для улучшения жилищных условий отдельных категорий граждан.</t>
  </si>
  <si>
    <t xml:space="preserve">1. Направление (подпрограмма) «Содействие развитию жилищного строительства» (всего), в том числе: </t>
  </si>
  <si>
    <t xml:space="preserve">2. Направление подпрограмма «Создание условий, для обеспечения жилыми помещениями граждан» (всего), в том числе: </t>
  </si>
  <si>
    <t>Указ Президента РФ от 04.02.2021 №68 "Об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Федерации.</t>
  </si>
  <si>
    <t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
(Ченцова Мария Андреевна )</t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</si>
  <si>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</si>
  <si>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</si>
  <si>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</si>
  <si>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</si>
  <si>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 xml:space="preserve">Местный бюджет </t>
  </si>
  <si>
    <t xml:space="preserve">1.1. Региональный проект «Жилье» (всего), в том числе: </t>
  </si>
  <si>
    <t xml:space="preserve">Всего: </t>
  </si>
  <si>
    <t xml:space="preserve">1.2. Комплекс процессных мероприятий «Реализация полномочий в области строительства и жилищных отношений» (всего), в том числе: </t>
  </si>
  <si>
    <t xml:space="preserve">«ВДЛ» </t>
  </si>
  <si>
    <t>Администрации городского и сельских поселений</t>
  </si>
  <si>
    <t>«ВДЛ»</t>
  </si>
  <si>
    <t xml:space="preserve"> 1. Цель  "Улучшение жилищных условий жителей Нефтеюганского района"</t>
  </si>
  <si>
    <t>Улучшение жилищных условий граждан из числа молодых семей и граждан, переселяемых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 в многоквартирных домах.</t>
  </si>
  <si>
    <t>1.1.1.</t>
  </si>
  <si>
    <t>Ликвидация аварийного жилищного фонда признанного 01 января 2017 года до 01 января 2022 года в установленном порядке аварийным и подлежащим сносу или реконструкции в связи с физическим износом в процессе эксплуатации, и переселение граждан к 2030 году.</t>
  </si>
  <si>
    <t>Количество семей, улучшивших жилищные условия.</t>
  </si>
  <si>
    <t>1.2.1.</t>
  </si>
  <si>
    <t>Стимулирование жилищного строительства.</t>
  </si>
  <si>
    <t>Увеличение годового объема ввода жилья.</t>
  </si>
  <si>
    <t>2.1.1.</t>
  </si>
  <si>
    <t>Предоставление не менее 1 молодой семье ежегодно свидетельства о праве на получение социальной выплаты на приобретение (строительство) жилого помещения. Обеспечение жильем путем предоставления жилых помещений или социальной выплаты не менее 5 семей, преселяемых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расположенных в многоквартирных домах.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</si>
  <si>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</si>
  <si>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</si>
  <si>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</si>
  <si>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</si>
  <si>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</si>
  <si>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</si>
  <si>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</si>
  <si>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 </t>
    </r>
    <r>
      <rPr>
        <vertAlign val="superscript"/>
        <sz val="9"/>
        <color theme="1"/>
        <rFont val="Times New Roman"/>
        <family val="1"/>
        <charset val="204"/>
      </rPr>
      <t xml:space="preserve"> 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 </t>
    </r>
    <r>
      <rPr>
        <vertAlign val="superscript"/>
        <sz val="9"/>
        <color theme="1"/>
        <rFont val="Times New Roman"/>
        <family val="1"/>
        <charset val="204"/>
      </rPr>
      <t xml:space="preserve"> 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 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 </t>
    </r>
    <r>
      <rPr>
        <vertAlign val="superscript"/>
        <sz val="9"/>
        <color theme="1"/>
        <rFont val="Times New Roman"/>
        <family val="1"/>
        <charset val="204"/>
      </rPr>
      <t xml:space="preserve"> 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</t>
    </r>
    <r>
      <rPr>
        <vertAlign val="superscript"/>
        <sz val="9"/>
        <color theme="1"/>
        <rFont val="Times New Roman"/>
        <family val="1"/>
        <charset val="204"/>
      </rPr>
      <t xml:space="preserve"> 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color theme="1"/>
        <rFont val="Times New Roman"/>
        <family val="1"/>
        <charset val="204"/>
      </rPr>
      <t xml:space="preserve"> 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</si>
  <si>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</si>
  <si>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</si>
  <si>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</si>
  <si>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</si>
  <si>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9"/>
        <color rgb="FF000000"/>
        <rFont val="Times New Roman"/>
        <family val="1"/>
        <charset val="204"/>
      </rPr>
      <t>11</t>
    </r>
    <r>
      <rPr>
        <sz val="9"/>
        <color rgb="FF000000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</si>
  <si>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</t>
    </r>
  </si>
  <si>
    <t>Цель «Улучшение жилищных условий жителей Нефтеюганского района»</t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</si>
  <si>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</si>
  <si>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</si>
  <si>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</si>
  <si>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>1 Направление (подпрограмма) «Содействие развитию жилищного строительства»</t>
    </r>
    <r>
      <rPr>
        <vertAlign val="superscript"/>
        <sz val="13"/>
        <color theme="1"/>
        <rFont val="Times New Roman"/>
        <family val="1"/>
        <charset val="204"/>
      </rPr>
      <t>16</t>
    </r>
  </si>
  <si>
    <r>
      <t>Региональный проект «Жилье»                                                                                                                                                                                                                                                                                       (Ченцова Мария Андреевна )</t>
    </r>
    <r>
      <rPr>
        <vertAlign val="superscript"/>
        <sz val="13"/>
        <color theme="1"/>
        <rFont val="Times New Roman"/>
        <family val="1"/>
        <charset val="204"/>
      </rPr>
      <t>17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</si>
  <si>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Приводится при необходимости.
 </t>
    </r>
    <r>
      <rPr>
        <vertAlign val="superscript"/>
        <sz val="9"/>
        <color theme="1"/>
        <rFont val="Times New Roman"/>
        <family val="1"/>
        <charset val="204"/>
      </rPr>
      <t xml:space="preserve">17 </t>
    </r>
    <r>
      <rPr>
        <sz val="9"/>
        <color theme="1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  </t>
    </r>
  </si>
  <si>
    <t xml:space="preserve">Ответственный за реализацию: Департамент имущественных отношений Нефтеюганского района / Администрации городского и сельских поселений 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</si>
  <si>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Югры.</t>
  </si>
  <si>
    <t>Муниципальная программа (всего), в том числе:</t>
  </si>
  <si>
    <t>Департамент имущественных отношений Нефтеюганского района / Администрации городского и сельских поселений</t>
  </si>
  <si>
    <t>Департамент имущественных отношений Нефтеюганского района / Аадминистрации городского и сельских поселений</t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</si>
  <si>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18</t>
    </r>
  </si>
  <si>
    <r>
      <t xml:space="preserve">Всего: </t>
    </r>
    <r>
      <rPr>
        <vertAlign val="superscript"/>
        <sz val="11"/>
        <color theme="1"/>
        <rFont val="Times New Roman"/>
        <family val="1"/>
        <charset val="204"/>
      </rPr>
      <t>19</t>
    </r>
  </si>
  <si>
    <t>2.2.1.</t>
  </si>
  <si>
    <r>
      <t>В том числе по ответственным исполнителям/соисполнителям</t>
    </r>
    <r>
      <rPr>
        <b/>
        <vertAlign val="superscript"/>
        <sz val="10"/>
        <rFont val="Times New Roman"/>
        <family val="1"/>
        <charset val="204"/>
      </rPr>
      <t>20</t>
    </r>
    <r>
      <rPr>
        <b/>
        <sz val="13"/>
        <color theme="1"/>
        <rFont val="Times New Roman"/>
        <family val="1"/>
        <charset val="204"/>
      </rPr>
      <t xml:space="preserve"> </t>
    </r>
  </si>
  <si>
    <t>6. Реестр документов, входящих в состав муниципальной программы</t>
  </si>
  <si>
    <t>Муниципальная программа «Обеспечение доступным и комфортным жильем»</t>
  </si>
  <si>
    <t>Паспорт муниципальной программы</t>
  </si>
  <si>
    <t>Постановление</t>
  </si>
  <si>
    <t>О муниципальной программе Нефтеюганского района "Обеспечение доступным и комфортным жильем"</t>
  </si>
  <si>
    <t>№ 1874-па-нпа от 02.11.2024</t>
  </si>
  <si>
    <t>https://nefteyuganskij-r86.gosweb.gosuslugi.ru/deyatelnost/proekty-i-programmy/mp-na-2025-2026-gody-i-na-period-do-2030-goda/8-mp-obespechenie-komfort-2025-2026/dokumenty_16780.html</t>
  </si>
  <si>
    <r>
      <t>Тип документа</t>
    </r>
    <r>
      <rPr>
        <vertAlign val="superscript"/>
        <sz val="10"/>
        <color theme="1"/>
        <rFont val="Times New Roman"/>
        <family val="1"/>
        <charset val="204"/>
      </rPr>
      <t>21</t>
    </r>
  </si>
  <si>
    <r>
      <t>Вид документа</t>
    </r>
    <r>
      <rPr>
        <vertAlign val="superscript"/>
        <sz val="10"/>
        <color theme="1"/>
        <rFont val="Times New Roman"/>
        <family val="1"/>
        <charset val="204"/>
      </rPr>
      <t>22</t>
    </r>
  </si>
  <si>
    <r>
      <t>Наименование документа</t>
    </r>
    <r>
      <rPr>
        <vertAlign val="superscript"/>
        <sz val="10"/>
        <color theme="1"/>
        <rFont val="Times New Roman"/>
        <family val="1"/>
        <charset val="204"/>
      </rPr>
      <t>23</t>
    </r>
  </si>
  <si>
    <r>
      <t>Реквизиты</t>
    </r>
    <r>
      <rPr>
        <vertAlign val="superscript"/>
        <sz val="10"/>
        <color theme="1"/>
        <rFont val="Times New Roman"/>
        <family val="1"/>
        <charset val="204"/>
      </rPr>
      <t>24</t>
    </r>
  </si>
  <si>
    <r>
      <t>Разработчик</t>
    </r>
    <r>
      <rPr>
        <vertAlign val="superscript"/>
        <sz val="10"/>
        <color theme="1"/>
        <rFont val="Times New Roman"/>
        <family val="1"/>
        <charset val="204"/>
      </rPr>
      <t>25</t>
    </r>
  </si>
  <si>
    <r>
      <t>Гиперссылка на текст документа</t>
    </r>
    <r>
      <rPr>
        <vertAlign val="superscript"/>
        <sz val="10"/>
        <color theme="1"/>
        <rFont val="Times New Roman"/>
        <family val="1"/>
        <charset val="204"/>
      </rPr>
      <t>26</t>
    </r>
  </si>
  <si>
    <t>Указывается тип документа, входящего в состав муниципальной программы, в соответствии с перечнем, определенным пунктом 8 порядка</t>
  </si>
  <si>
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Нфтеюганского района).</t>
  </si>
  <si>
    <t>Указывается наименование принятого (утвержденного) документа.</t>
  </si>
  <si>
    <t>Указывается дата и номер принятого (утвержденного) документа.</t>
  </si>
  <si>
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</si>
  <si>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Указывается гиперссылка на текст документа на официальном сайте в сети интернет или в иные информационные источники (в случае размещения)</t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</si>
  <si>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 </t>
    </r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    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 xml:space="preserve"> 19</t>
    </r>
    <r>
      <rPr>
        <sz val="9"/>
        <color theme="1"/>
        <rFont val="Times New Roman"/>
        <family val="1"/>
        <charset val="204"/>
      </rPr>
      <t xml:space="preserve">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</t>
    </r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Запоняется в случае наличия в муниципальной программе соисполнителей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</si>
</sst>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_-* #,##0.00000\ _₽_-;\-* #,##0.00000\ _₽_-;_-* &quot;-&quot;?????\ _₽_-;_-@_-"/>
    <numFmt numFmtId="166" formatCode="#,##0\ _₽;\-#,##0\ _₽"/>
  </numFmts>
  <fonts count="3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1"/>
      <name val="Times New Roman"/>
      <family val="1"/>
      <charset val="204"/>
    </font>
    <font>
      <u/>
      <sz val="13"/>
      <color theme="10"/>
      <name val="Calibri"/>
      <family val="2"/>
      <charset val="204"/>
      <scheme val="minor"/>
    </font>
    <font>
      <vertAlign val="superscript"/>
      <sz val="9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vertAlign val="superscript"/>
      <sz val="9"/>
      <color rgb="FF000000"/>
      <name val="Calibri"/>
      <family val="2"/>
      <charset val="204"/>
    </font>
    <font>
      <u/>
      <sz val="9"/>
      <color theme="1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trike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2" borderId="0" xfId="0" applyFont="1" applyFill="1"/>
    <xf numFmtId="0" fontId="5" fillId="0" borderId="0" xfId="0" applyFont="1" applyAlignment="1">
      <alignment wrapText="1"/>
    </xf>
    <xf numFmtId="0" fontId="5" fillId="0" borderId="11" xfId="0" applyFont="1" applyBorder="1"/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3" borderId="0" xfId="0" applyFont="1" applyFill="1"/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19" fillId="0" borderId="1" xfId="0" applyFont="1" applyBorder="1" applyAlignment="1">
      <alignment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0" fillId="2" borderId="0" xfId="0" applyFont="1" applyFill="1"/>
    <xf numFmtId="165" fontId="19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165" fontId="20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0" fontId="19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8" fillId="2" borderId="0" xfId="0" applyFont="1" applyFill="1"/>
    <xf numFmtId="0" fontId="5" fillId="2" borderId="10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19" fillId="2" borderId="3" xfId="0" applyFont="1" applyFill="1" applyBorder="1" applyAlignment="1">
      <alignment vertical="center"/>
    </xf>
    <xf numFmtId="165" fontId="19" fillId="2" borderId="3" xfId="0" applyNumberFormat="1" applyFont="1" applyFill="1" applyBorder="1" applyAlignment="1">
      <alignment horizontal="center" vertical="center"/>
    </xf>
    <xf numFmtId="165" fontId="29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28" fillId="0" borderId="0" xfId="0" applyFont="1" applyAlignment="1">
      <alignment horizontal="left"/>
    </xf>
    <xf numFmtId="0" fontId="24" fillId="0" borderId="1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8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deyatelnost/proekty-i-programmy/mp-na-2025-2026-gody-i-na-period-do-2030-goda/8-mp-obespechenie-komfort-2025-2026/dokumenty_1678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5"/>
  <sheetViews>
    <sheetView zoomScale="84" zoomScaleNormal="84" workbookViewId="0">
      <selection activeCell="C8" sqref="C8"/>
    </sheetView>
  </sheetViews>
  <sheetFormatPr defaultColWidth="9.140625" defaultRowHeight="16.5" x14ac:dyDescent="0.25"/>
  <cols>
    <col min="1" max="1" width="9.140625" style="1"/>
    <col min="2" max="2" width="27.42578125" style="1" customWidth="1"/>
    <col min="3" max="3" width="14.5703125" style="1" customWidth="1"/>
    <col min="4" max="4" width="15" style="1" customWidth="1"/>
    <col min="5" max="5" width="11.5703125" style="1" customWidth="1"/>
    <col min="6" max="6" width="11.7109375" style="1" customWidth="1"/>
    <col min="7" max="10" width="9.140625" style="1"/>
    <col min="11" max="12" width="9.140625" style="13"/>
    <col min="13" max="13" width="62.5703125" style="1" customWidth="1"/>
    <col min="14" max="14" width="20" style="1" customWidth="1"/>
    <col min="15" max="15" width="19" style="1" customWidth="1"/>
    <col min="16" max="16384" width="9.140625" style="1"/>
  </cols>
  <sheetData>
    <row r="2" spans="1:15" x14ac:dyDescent="0.2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4" spans="1:15" s="2" customFormat="1" ht="57" customHeight="1" x14ac:dyDescent="0.25">
      <c r="A4" s="77" t="s">
        <v>1</v>
      </c>
      <c r="B4" s="77" t="s">
        <v>111</v>
      </c>
      <c r="C4" s="77" t="s">
        <v>112</v>
      </c>
      <c r="D4" s="77" t="s">
        <v>2</v>
      </c>
      <c r="E4" s="83" t="s">
        <v>113</v>
      </c>
      <c r="F4" s="83"/>
      <c r="G4" s="83" t="s">
        <v>114</v>
      </c>
      <c r="H4" s="83"/>
      <c r="I4" s="83"/>
      <c r="J4" s="83"/>
      <c r="K4" s="83"/>
      <c r="L4" s="83"/>
      <c r="M4" s="77" t="s">
        <v>115</v>
      </c>
      <c r="N4" s="77" t="s">
        <v>116</v>
      </c>
      <c r="O4" s="77" t="s">
        <v>117</v>
      </c>
    </row>
    <row r="5" spans="1:15" ht="23.25" customHeight="1" x14ac:dyDescent="0.25">
      <c r="A5" s="78"/>
      <c r="B5" s="78"/>
      <c r="C5" s="78"/>
      <c r="D5" s="78"/>
      <c r="E5" s="3" t="s">
        <v>3</v>
      </c>
      <c r="F5" s="3" t="s">
        <v>4</v>
      </c>
      <c r="G5" s="3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78"/>
      <c r="N5" s="78"/>
      <c r="O5" s="78"/>
    </row>
    <row r="6" spans="1:15" s="7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15" x14ac:dyDescent="0.25">
      <c r="A7" s="79" t="s">
        <v>101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1"/>
    </row>
    <row r="8" spans="1:15" ht="99" x14ac:dyDescent="0.25">
      <c r="A8" s="3" t="s">
        <v>5</v>
      </c>
      <c r="B8" s="8" t="s">
        <v>72</v>
      </c>
      <c r="C8" s="9" t="s">
        <v>98</v>
      </c>
      <c r="D8" s="10" t="s">
        <v>73</v>
      </c>
      <c r="E8" s="11">
        <v>0.35</v>
      </c>
      <c r="F8" s="11">
        <v>2023</v>
      </c>
      <c r="G8" s="11">
        <v>0.36</v>
      </c>
      <c r="H8" s="11">
        <v>0.37</v>
      </c>
      <c r="I8" s="11">
        <v>0.38</v>
      </c>
      <c r="J8" s="11">
        <v>0.39</v>
      </c>
      <c r="K8" s="11">
        <v>0.4</v>
      </c>
      <c r="L8" s="11">
        <v>0.41</v>
      </c>
      <c r="M8" s="16" t="s">
        <v>88</v>
      </c>
      <c r="N8" s="8" t="s">
        <v>74</v>
      </c>
      <c r="O8" s="10" t="s">
        <v>23</v>
      </c>
    </row>
    <row r="9" spans="1:15" ht="72.75" customHeight="1" x14ac:dyDescent="0.25">
      <c r="M9" s="14"/>
      <c r="N9" s="14"/>
      <c r="O9" s="14"/>
    </row>
    <row r="10" spans="1:15" ht="48" customHeight="1" x14ac:dyDescent="0.25">
      <c r="M10" s="14"/>
      <c r="N10" s="14"/>
      <c r="O10" s="14"/>
    </row>
    <row r="11" spans="1:15" x14ac:dyDescent="0.25">
      <c r="B11" s="15"/>
    </row>
    <row r="12" spans="1:15" ht="227.25" customHeight="1" x14ac:dyDescent="0.25">
      <c r="A12" s="76" t="s">
        <v>118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34.5" customHeight="1" x14ac:dyDescent="0.25"/>
    <row r="14" spans="1:15" ht="36" customHeight="1" x14ac:dyDescent="0.25"/>
    <row r="15" spans="1:15" ht="36" customHeight="1" x14ac:dyDescent="0.25"/>
  </sheetData>
  <mergeCells count="12">
    <mergeCell ref="A12:O12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2"/>
  <sheetViews>
    <sheetView view="pageBreakPreview" zoomScale="80" zoomScaleNormal="100" zoomScaleSheetLayoutView="80" workbookViewId="0">
      <selection activeCell="B7" sqref="B7"/>
    </sheetView>
  </sheetViews>
  <sheetFormatPr defaultRowHeight="17.25" x14ac:dyDescent="0.3"/>
  <cols>
    <col min="1" max="1" width="6.140625" style="18" customWidth="1"/>
    <col min="2" max="2" width="28.7109375" style="18" customWidth="1"/>
    <col min="3" max="3" width="14.140625" style="18" customWidth="1"/>
    <col min="4" max="4" width="12.5703125" style="18" customWidth="1"/>
    <col min="5" max="16384" width="9.140625" style="18"/>
  </cols>
  <sheetData>
    <row r="1" spans="1:16" ht="19.5" x14ac:dyDescent="0.3">
      <c r="A1" s="82" t="s">
        <v>119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x14ac:dyDescent="0.3">
      <c r="A2" s="1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7.25" customHeight="1" x14ac:dyDescent="0.3">
      <c r="A3" s="83" t="s">
        <v>1</v>
      </c>
      <c r="B3" s="83" t="s">
        <v>7</v>
      </c>
      <c r="C3" s="83" t="s">
        <v>120</v>
      </c>
      <c r="D3" s="77" t="s">
        <v>2</v>
      </c>
      <c r="E3" s="86" t="s">
        <v>121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83" t="s">
        <v>35</v>
      </c>
    </row>
    <row r="4" spans="1:16" ht="31.5" customHeight="1" x14ac:dyDescent="0.3">
      <c r="A4" s="83"/>
      <c r="B4" s="83"/>
      <c r="C4" s="83"/>
      <c r="D4" s="78"/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18</v>
      </c>
      <c r="P4" s="83"/>
    </row>
    <row r="5" spans="1:16" s="22" customFormat="1" ht="31.5" customHeight="1" x14ac:dyDescent="0.3">
      <c r="A5" s="20">
        <v>1</v>
      </c>
      <c r="B5" s="20">
        <v>2</v>
      </c>
      <c r="C5" s="20">
        <v>3</v>
      </c>
      <c r="D5" s="21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  <c r="J5" s="20">
        <v>10</v>
      </c>
      <c r="K5" s="20">
        <v>11</v>
      </c>
      <c r="L5" s="20">
        <v>12</v>
      </c>
      <c r="M5" s="20">
        <v>13</v>
      </c>
      <c r="N5" s="20">
        <v>14</v>
      </c>
      <c r="O5" s="20">
        <v>15</v>
      </c>
      <c r="P5" s="20">
        <v>16</v>
      </c>
    </row>
    <row r="6" spans="1:16" x14ac:dyDescent="0.3">
      <c r="A6" s="20" t="s">
        <v>5</v>
      </c>
      <c r="B6" s="84" t="s">
        <v>125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ht="49.5" x14ac:dyDescent="0.3">
      <c r="A7" s="20" t="s">
        <v>19</v>
      </c>
      <c r="B7" s="16" t="s">
        <v>72</v>
      </c>
      <c r="C7" s="24" t="s">
        <v>100</v>
      </c>
      <c r="D7" s="20" t="s">
        <v>75</v>
      </c>
      <c r="E7" s="11" t="s">
        <v>78</v>
      </c>
      <c r="F7" s="11" t="s">
        <v>78</v>
      </c>
      <c r="G7" s="11" t="s">
        <v>78</v>
      </c>
      <c r="H7" s="11" t="s">
        <v>78</v>
      </c>
      <c r="I7" s="11" t="s">
        <v>78</v>
      </c>
      <c r="J7" s="11" t="s">
        <v>78</v>
      </c>
      <c r="K7" s="11" t="s">
        <v>78</v>
      </c>
      <c r="L7" s="11" t="s">
        <v>78</v>
      </c>
      <c r="M7" s="11" t="s">
        <v>78</v>
      </c>
      <c r="N7" s="11" t="s">
        <v>78</v>
      </c>
      <c r="O7" s="11" t="s">
        <v>78</v>
      </c>
      <c r="P7" s="11">
        <v>0.36</v>
      </c>
    </row>
    <row r="8" spans="1:16" hidden="1" x14ac:dyDescent="0.3">
      <c r="A8" s="10" t="s">
        <v>30</v>
      </c>
      <c r="B8" s="85" t="s">
        <v>41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33" hidden="1" x14ac:dyDescent="0.3">
      <c r="A9" s="10" t="s">
        <v>43</v>
      </c>
      <c r="B9" s="8" t="s">
        <v>6</v>
      </c>
      <c r="C9" s="25" t="s">
        <v>40</v>
      </c>
      <c r="D9" s="10" t="s">
        <v>31</v>
      </c>
      <c r="E9" s="26" t="s">
        <v>23</v>
      </c>
      <c r="F9" s="26" t="s">
        <v>23</v>
      </c>
      <c r="G9" s="26" t="s">
        <v>23</v>
      </c>
      <c r="H9" s="10" t="s">
        <v>32</v>
      </c>
      <c r="I9" s="10" t="s">
        <v>32</v>
      </c>
      <c r="J9" s="10" t="s">
        <v>32</v>
      </c>
      <c r="K9" s="10" t="s">
        <v>32</v>
      </c>
      <c r="L9" s="10" t="s">
        <v>32</v>
      </c>
      <c r="M9" s="10" t="s">
        <v>32</v>
      </c>
      <c r="N9" s="10" t="s">
        <v>32</v>
      </c>
      <c r="O9" s="10" t="s">
        <v>32</v>
      </c>
      <c r="P9" s="10" t="s">
        <v>32</v>
      </c>
    </row>
    <row r="11" spans="1:16" ht="1.5" customHeight="1" x14ac:dyDescent="0.3"/>
    <row r="12" spans="1:16" ht="15" hidden="1" customHeight="1" x14ac:dyDescent="0.3">
      <c r="A12" s="27" t="s">
        <v>20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15" hidden="1" customHeight="1" x14ac:dyDescent="0.3">
      <c r="A13" s="27" t="s">
        <v>21</v>
      </c>
    </row>
    <row r="14" spans="1:16" s="31" customFormat="1" ht="14.25" x14ac:dyDescent="0.2">
      <c r="A14" s="29" t="s">
        <v>122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s="31" customFormat="1" ht="14.25" x14ac:dyDescent="0.2">
      <c r="A15" s="32" t="s">
        <v>123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31" customFormat="1" ht="13.5" x14ac:dyDescent="0.2">
      <c r="A16" s="29" t="s">
        <v>124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1:1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1:1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1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</sheetData>
  <mergeCells count="9">
    <mergeCell ref="B6:P6"/>
    <mergeCell ref="B8:P8"/>
    <mergeCell ref="D3:D4"/>
    <mergeCell ref="A1:P1"/>
    <mergeCell ref="A3:A4"/>
    <mergeCell ref="B3:B4"/>
    <mergeCell ref="C3:C4"/>
    <mergeCell ref="E3:O3"/>
    <mergeCell ref="P3:P4"/>
  </mergeCells>
  <phoneticPr fontId="2" type="noConversion"/>
  <hyperlinks>
    <hyperlink ref="A12" location="_ftnref1" display="_ftnref1" xr:uid="{00000000-0004-0000-0200-000003000000}"/>
    <hyperlink ref="A13" location="_ftnref2" display="_ftnref2" xr:uid="{00000000-0004-0000-0200-000004000000}"/>
  </hyperlinks>
  <pageMargins left="0.7" right="0.7" top="0.75" bottom="0.75" header="0.3" footer="0.3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dimension ref="A2:D39"/>
  <sheetViews>
    <sheetView topLeftCell="A16" zoomScale="90" zoomScaleNormal="90" workbookViewId="0">
      <selection activeCell="A35" sqref="A35"/>
    </sheetView>
  </sheetViews>
  <sheetFormatPr defaultColWidth="9.140625" defaultRowHeight="16.5" x14ac:dyDescent="0.25"/>
  <cols>
    <col min="1" max="1" width="10.140625" style="1" bestFit="1" customWidth="1"/>
    <col min="2" max="2" width="45.42578125" style="1" customWidth="1"/>
    <col min="3" max="3" width="52.5703125" style="1" customWidth="1"/>
    <col min="4" max="4" width="40.28515625" style="1" customWidth="1"/>
    <col min="5" max="16384" width="9.140625" style="1"/>
  </cols>
  <sheetData>
    <row r="2" spans="1:4" x14ac:dyDescent="0.25">
      <c r="A2" s="95" t="s">
        <v>22</v>
      </c>
      <c r="B2" s="95"/>
      <c r="C2" s="95"/>
      <c r="D2" s="95"/>
    </row>
    <row r="4" spans="1:4" s="2" customFormat="1" ht="36" x14ac:dyDescent="0.25">
      <c r="A4" s="10" t="s">
        <v>1</v>
      </c>
      <c r="B4" s="10" t="s">
        <v>126</v>
      </c>
      <c r="C4" s="10" t="s">
        <v>127</v>
      </c>
      <c r="D4" s="10" t="s">
        <v>128</v>
      </c>
    </row>
    <row r="5" spans="1:4" s="2" customFormat="1" x14ac:dyDescent="0.25">
      <c r="A5" s="10">
        <v>1</v>
      </c>
      <c r="B5" s="10">
        <v>2</v>
      </c>
      <c r="C5" s="10">
        <v>3</v>
      </c>
      <c r="D5" s="10">
        <v>4</v>
      </c>
    </row>
    <row r="6" spans="1:4" ht="22.5" customHeight="1" x14ac:dyDescent="0.25">
      <c r="A6" s="3" t="s">
        <v>5</v>
      </c>
      <c r="B6" s="90" t="s">
        <v>129</v>
      </c>
      <c r="C6" s="91"/>
      <c r="D6" s="92"/>
    </row>
    <row r="7" spans="1:4" ht="39.75" customHeight="1" x14ac:dyDescent="0.25">
      <c r="A7" s="3" t="s">
        <v>19</v>
      </c>
      <c r="B7" s="96" t="s">
        <v>130</v>
      </c>
      <c r="C7" s="97"/>
      <c r="D7" s="98"/>
    </row>
    <row r="8" spans="1:4" ht="88.5" customHeight="1" x14ac:dyDescent="0.25">
      <c r="A8" s="3"/>
      <c r="B8" s="23" t="s">
        <v>132</v>
      </c>
      <c r="C8" s="93" t="s">
        <v>84</v>
      </c>
      <c r="D8" s="94"/>
    </row>
    <row r="9" spans="1:4" s="28" customFormat="1" ht="116.25" customHeight="1" x14ac:dyDescent="0.25">
      <c r="A9" s="35" t="s">
        <v>103</v>
      </c>
      <c r="B9" s="17" t="s">
        <v>133</v>
      </c>
      <c r="C9" s="17" t="s">
        <v>104</v>
      </c>
      <c r="D9" s="17" t="s">
        <v>105</v>
      </c>
    </row>
    <row r="10" spans="1:4" x14ac:dyDescent="0.25">
      <c r="A10" s="35" t="s">
        <v>42</v>
      </c>
      <c r="B10" s="90" t="s">
        <v>81</v>
      </c>
      <c r="C10" s="91"/>
      <c r="D10" s="92"/>
    </row>
    <row r="11" spans="1:4" s="13" customFormat="1" ht="84" customHeight="1" x14ac:dyDescent="0.25">
      <c r="A11" s="36"/>
      <c r="B11" s="23" t="s">
        <v>132</v>
      </c>
      <c r="C11" s="93" t="s">
        <v>84</v>
      </c>
      <c r="D11" s="94"/>
    </row>
    <row r="12" spans="1:4" s="28" customFormat="1" ht="33" x14ac:dyDescent="0.25">
      <c r="A12" s="3" t="s">
        <v>106</v>
      </c>
      <c r="B12" s="8" t="s">
        <v>107</v>
      </c>
      <c r="C12" s="8" t="s">
        <v>108</v>
      </c>
      <c r="D12" s="8" t="s">
        <v>105</v>
      </c>
    </row>
    <row r="13" spans="1:4" x14ac:dyDescent="0.25">
      <c r="A13" s="3" t="s">
        <v>30</v>
      </c>
      <c r="B13" s="90" t="s">
        <v>77</v>
      </c>
      <c r="C13" s="91"/>
      <c r="D13" s="92"/>
    </row>
    <row r="14" spans="1:4" ht="58.5" customHeight="1" x14ac:dyDescent="0.25">
      <c r="A14" s="3" t="s">
        <v>43</v>
      </c>
      <c r="B14" s="96" t="s">
        <v>89</v>
      </c>
      <c r="C14" s="97"/>
      <c r="D14" s="98"/>
    </row>
    <row r="15" spans="1:4" s="28" customFormat="1" ht="85.5" customHeight="1" x14ac:dyDescent="0.25">
      <c r="A15" s="37"/>
      <c r="B15" s="8" t="s">
        <v>132</v>
      </c>
      <c r="C15" s="87" t="s">
        <v>84</v>
      </c>
      <c r="D15" s="88"/>
    </row>
    <row r="16" spans="1:4" s="28" customFormat="1" ht="186.75" customHeight="1" x14ac:dyDescent="0.25">
      <c r="A16" s="35" t="s">
        <v>109</v>
      </c>
      <c r="B16" s="8" t="s">
        <v>102</v>
      </c>
      <c r="C16" s="8" t="s">
        <v>110</v>
      </c>
      <c r="D16" s="8" t="s">
        <v>105</v>
      </c>
    </row>
    <row r="17" spans="1:4" ht="30.75" hidden="1" customHeight="1" x14ac:dyDescent="0.25">
      <c r="A17" s="35" t="s">
        <v>42</v>
      </c>
      <c r="B17" s="90" t="s">
        <v>57</v>
      </c>
      <c r="C17" s="91"/>
      <c r="D17" s="92"/>
    </row>
    <row r="18" spans="1:4" ht="49.5" hidden="1" x14ac:dyDescent="0.25">
      <c r="A18" s="28"/>
      <c r="B18" s="12" t="s">
        <v>44</v>
      </c>
      <c r="C18" s="87" t="s">
        <v>33</v>
      </c>
      <c r="D18" s="88"/>
    </row>
    <row r="19" spans="1:4" s="28" customFormat="1" hidden="1" x14ac:dyDescent="0.25">
      <c r="A19" s="35" t="s">
        <v>49</v>
      </c>
      <c r="B19" s="8" t="s">
        <v>45</v>
      </c>
      <c r="C19" s="8" t="s">
        <v>50</v>
      </c>
      <c r="D19" s="8" t="s">
        <v>23</v>
      </c>
    </row>
    <row r="20" spans="1:4" s="28" customFormat="1" ht="39.75" hidden="1" customHeight="1" x14ac:dyDescent="0.25">
      <c r="A20" s="35" t="s">
        <v>51</v>
      </c>
      <c r="B20" s="90" t="s">
        <v>52</v>
      </c>
      <c r="C20" s="91"/>
      <c r="D20" s="92"/>
    </row>
    <row r="21" spans="1:4" s="28" customFormat="1" ht="48.75" hidden="1" customHeight="1" x14ac:dyDescent="0.25">
      <c r="B21" s="38" t="s">
        <v>44</v>
      </c>
      <c r="C21" s="99" t="s">
        <v>33</v>
      </c>
      <c r="D21" s="100"/>
    </row>
    <row r="22" spans="1:4" s="28" customFormat="1" ht="33" hidden="1" x14ac:dyDescent="0.25">
      <c r="A22" s="35" t="s">
        <v>53</v>
      </c>
      <c r="B22" s="8" t="s">
        <v>45</v>
      </c>
      <c r="C22" s="8" t="s">
        <v>54</v>
      </c>
      <c r="D22" s="8" t="s">
        <v>48</v>
      </c>
    </row>
    <row r="23" spans="1:4" s="28" customFormat="1" ht="48.75" hidden="1" customHeight="1" x14ac:dyDescent="0.25">
      <c r="B23" s="38" t="s">
        <v>44</v>
      </c>
      <c r="C23" s="99" t="s">
        <v>33</v>
      </c>
      <c r="D23" s="100"/>
    </row>
    <row r="24" spans="1:4" s="28" customFormat="1" ht="33" hidden="1" x14ac:dyDescent="0.25">
      <c r="A24" s="35" t="s">
        <v>55</v>
      </c>
      <c r="B24" s="8" t="s">
        <v>45</v>
      </c>
      <c r="C24" s="8" t="s">
        <v>59</v>
      </c>
      <c r="D24" s="8" t="s">
        <v>48</v>
      </c>
    </row>
    <row r="25" spans="1:4" ht="36" hidden="1" customHeight="1" x14ac:dyDescent="0.25">
      <c r="A25" s="3"/>
      <c r="B25" s="83" t="s">
        <v>56</v>
      </c>
      <c r="C25" s="83"/>
      <c r="D25" s="83"/>
    </row>
    <row r="26" spans="1:4" ht="36" hidden="1" customHeight="1" x14ac:dyDescent="0.25">
      <c r="A26" s="3"/>
      <c r="B26" s="83" t="s">
        <v>58</v>
      </c>
      <c r="C26" s="83"/>
      <c r="D26" s="83"/>
    </row>
    <row r="27" spans="1:4" s="39" customFormat="1" ht="49.5" hidden="1" x14ac:dyDescent="0.25">
      <c r="A27" s="28"/>
      <c r="B27" s="12" t="s">
        <v>44</v>
      </c>
      <c r="C27" s="87" t="s">
        <v>33</v>
      </c>
      <c r="D27" s="88"/>
    </row>
    <row r="28" spans="1:4" s="28" customFormat="1" hidden="1" x14ac:dyDescent="0.25">
      <c r="A28" s="35"/>
      <c r="B28" s="8" t="s">
        <v>45</v>
      </c>
      <c r="C28" s="8" t="s">
        <v>60</v>
      </c>
      <c r="D28" s="8" t="s">
        <v>46</v>
      </c>
    </row>
    <row r="29" spans="1:4" hidden="1" x14ac:dyDescent="0.25">
      <c r="A29" s="3"/>
      <c r="B29" s="90" t="s">
        <v>52</v>
      </c>
      <c r="C29" s="91"/>
      <c r="D29" s="92"/>
    </row>
    <row r="30" spans="1:4" ht="49.5" hidden="1" x14ac:dyDescent="0.25">
      <c r="A30" s="28"/>
      <c r="B30" s="12" t="s">
        <v>44</v>
      </c>
      <c r="C30" s="87" t="s">
        <v>33</v>
      </c>
      <c r="D30" s="88"/>
    </row>
    <row r="31" spans="1:4" s="28" customFormat="1" ht="33" hidden="1" x14ac:dyDescent="0.25">
      <c r="A31" s="35"/>
      <c r="B31" s="8" t="s">
        <v>45</v>
      </c>
      <c r="C31" s="8" t="s">
        <v>62</v>
      </c>
      <c r="D31" s="8" t="s">
        <v>23</v>
      </c>
    </row>
    <row r="32" spans="1:4" s="28" customFormat="1" ht="33" hidden="1" x14ac:dyDescent="0.25">
      <c r="A32" s="35"/>
      <c r="B32" s="8" t="s">
        <v>47</v>
      </c>
      <c r="C32" s="8" t="s">
        <v>61</v>
      </c>
      <c r="D32" s="8" t="s">
        <v>23</v>
      </c>
    </row>
    <row r="33" spans="1:4" ht="42.75" customHeight="1" x14ac:dyDescent="0.25">
      <c r="A33" s="35" t="s">
        <v>83</v>
      </c>
      <c r="B33" s="90" t="s">
        <v>82</v>
      </c>
      <c r="C33" s="91"/>
      <c r="D33" s="92"/>
    </row>
    <row r="34" spans="1:4" ht="83.25" customHeight="1" x14ac:dyDescent="0.25">
      <c r="A34" s="37"/>
      <c r="B34" s="12" t="s">
        <v>132</v>
      </c>
      <c r="C34" s="93" t="s">
        <v>84</v>
      </c>
      <c r="D34" s="94"/>
    </row>
    <row r="35" spans="1:4" s="28" customFormat="1" ht="222" customHeight="1" x14ac:dyDescent="0.25">
      <c r="A35" s="35" t="s">
        <v>139</v>
      </c>
      <c r="B35" s="8" t="s">
        <v>85</v>
      </c>
      <c r="C35" s="8" t="s">
        <v>76</v>
      </c>
      <c r="D35" s="8" t="s">
        <v>105</v>
      </c>
    </row>
    <row r="37" spans="1:4" x14ac:dyDescent="0.25">
      <c r="A37" s="76" t="s">
        <v>131</v>
      </c>
      <c r="B37" s="89"/>
      <c r="C37" s="89"/>
      <c r="D37" s="89"/>
    </row>
    <row r="38" spans="1:4" x14ac:dyDescent="0.25">
      <c r="A38" s="89"/>
      <c r="B38" s="89"/>
      <c r="C38" s="89"/>
      <c r="D38" s="89"/>
    </row>
    <row r="39" spans="1:4" ht="91.5" customHeight="1" x14ac:dyDescent="0.25">
      <c r="A39" s="89"/>
      <c r="B39" s="89"/>
      <c r="C39" s="89"/>
      <c r="D39" s="89"/>
    </row>
  </sheetData>
  <mergeCells count="22">
    <mergeCell ref="A2:D2"/>
    <mergeCell ref="B13:D13"/>
    <mergeCell ref="B25:D25"/>
    <mergeCell ref="C15:D15"/>
    <mergeCell ref="B14:D14"/>
    <mergeCell ref="B17:D17"/>
    <mergeCell ref="B20:D20"/>
    <mergeCell ref="C18:D18"/>
    <mergeCell ref="C21:D21"/>
    <mergeCell ref="C23:D23"/>
    <mergeCell ref="B6:D6"/>
    <mergeCell ref="B7:D7"/>
    <mergeCell ref="C8:D8"/>
    <mergeCell ref="B10:D10"/>
    <mergeCell ref="C11:D11"/>
    <mergeCell ref="B26:D26"/>
    <mergeCell ref="C27:D27"/>
    <mergeCell ref="A37:D39"/>
    <mergeCell ref="B33:D33"/>
    <mergeCell ref="C34:D34"/>
    <mergeCell ref="C30:D30"/>
    <mergeCell ref="B29:D29"/>
  </mergeCells>
  <phoneticPr fontId="2" type="noConversion"/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B8BA5-D0D4-40F3-825F-9A86AB7FA83A}">
  <dimension ref="A2:L258"/>
  <sheetViews>
    <sheetView topLeftCell="B130" zoomScale="80" zoomScaleNormal="80" workbookViewId="0">
      <selection activeCell="D130" sqref="D130:G130"/>
    </sheetView>
  </sheetViews>
  <sheetFormatPr defaultColWidth="9.140625" defaultRowHeight="16.5" x14ac:dyDescent="0.25"/>
  <cols>
    <col min="1" max="1" width="0" style="13" hidden="1" customWidth="1"/>
    <col min="2" max="2" width="60.7109375" style="13" customWidth="1"/>
    <col min="3" max="3" width="42.5703125" style="13" customWidth="1"/>
    <col min="4" max="4" width="22.42578125" style="41" bestFit="1" customWidth="1"/>
    <col min="5" max="5" width="20.42578125" style="41" bestFit="1" customWidth="1"/>
    <col min="6" max="6" width="23.28515625" style="41" customWidth="1"/>
    <col min="7" max="9" width="20.42578125" style="41" bestFit="1" customWidth="1"/>
    <col min="10" max="10" width="22.42578125" style="41" bestFit="1" customWidth="1"/>
    <col min="11" max="11" width="9.140625" style="13"/>
    <col min="12" max="12" width="20.42578125" style="13" bestFit="1" customWidth="1"/>
    <col min="13" max="16384" width="9.140625" style="13"/>
  </cols>
  <sheetData>
    <row r="2" spans="1:10" x14ac:dyDescent="0.25">
      <c r="A2" s="104" t="s">
        <v>24</v>
      </c>
      <c r="B2" s="104"/>
      <c r="C2" s="104"/>
      <c r="D2" s="104"/>
      <c r="E2" s="104"/>
      <c r="F2" s="104"/>
      <c r="G2" s="104"/>
      <c r="H2" s="104"/>
      <c r="I2" s="104"/>
      <c r="J2" s="104"/>
    </row>
    <row r="4" spans="1:10" s="40" customFormat="1" ht="45" customHeight="1" x14ac:dyDescent="0.25">
      <c r="A4" s="105" t="s">
        <v>1</v>
      </c>
      <c r="B4" s="105" t="s">
        <v>63</v>
      </c>
      <c r="C4" s="101" t="s">
        <v>137</v>
      </c>
      <c r="D4" s="105" t="s">
        <v>25</v>
      </c>
      <c r="E4" s="105"/>
      <c r="F4" s="105"/>
      <c r="G4" s="105"/>
      <c r="H4" s="105"/>
      <c r="I4" s="105"/>
      <c r="J4" s="105"/>
    </row>
    <row r="5" spans="1:10" s="41" customFormat="1" x14ac:dyDescent="0.25">
      <c r="A5" s="105"/>
      <c r="B5" s="105"/>
      <c r="C5" s="103"/>
      <c r="D5" s="4">
        <v>2025</v>
      </c>
      <c r="E5" s="4">
        <v>2026</v>
      </c>
      <c r="F5" s="4">
        <v>2027</v>
      </c>
      <c r="G5" s="4">
        <v>2028</v>
      </c>
      <c r="H5" s="4">
        <v>2029</v>
      </c>
      <c r="I5" s="4">
        <v>2030</v>
      </c>
      <c r="J5" s="20" t="s">
        <v>26</v>
      </c>
    </row>
    <row r="6" spans="1:10" s="41" customFormat="1" x14ac:dyDescent="0.25">
      <c r="A6" s="20">
        <v>1</v>
      </c>
      <c r="B6" s="42">
        <v>1</v>
      </c>
      <c r="C6" s="42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2">
        <v>9</v>
      </c>
    </row>
    <row r="7" spans="1:10" s="47" customFormat="1" ht="27.75" customHeight="1" x14ac:dyDescent="0.25">
      <c r="A7" s="44"/>
      <c r="B7" s="45" t="s">
        <v>134</v>
      </c>
      <c r="C7" s="101" t="s">
        <v>135</v>
      </c>
      <c r="D7" s="46">
        <f>D8+D9+D10</f>
        <v>2086295.58421</v>
      </c>
      <c r="E7" s="46">
        <f t="shared" ref="E7:J7" si="0">E8+E9+E10</f>
        <v>851172.01827999996</v>
      </c>
      <c r="F7" s="46">
        <f t="shared" si="0"/>
        <v>1351165.9422200001</v>
      </c>
      <c r="G7" s="46">
        <f t="shared" si="0"/>
        <v>127754.38227</v>
      </c>
      <c r="H7" s="46">
        <f t="shared" si="0"/>
        <v>127754.38226</v>
      </c>
      <c r="I7" s="46">
        <f t="shared" si="0"/>
        <v>127754.38226</v>
      </c>
      <c r="J7" s="46">
        <f t="shared" si="0"/>
        <v>4671896.6914999997</v>
      </c>
    </row>
    <row r="8" spans="1:10" s="47" customFormat="1" x14ac:dyDescent="0.25">
      <c r="A8" s="44"/>
      <c r="B8" s="36" t="s">
        <v>27</v>
      </c>
      <c r="C8" s="102"/>
      <c r="D8" s="48">
        <f t="shared" ref="D8:I13" si="1">D33+D91</f>
        <v>101893</v>
      </c>
      <c r="E8" s="48">
        <f t="shared" si="1"/>
        <v>108502.2</v>
      </c>
      <c r="F8" s="48">
        <f t="shared" si="1"/>
        <v>106589.99999999999</v>
      </c>
      <c r="G8" s="48">
        <f>G33+G91</f>
        <v>0</v>
      </c>
      <c r="H8" s="48">
        <f t="shared" si="1"/>
        <v>0</v>
      </c>
      <c r="I8" s="48">
        <f t="shared" si="1"/>
        <v>0</v>
      </c>
      <c r="J8" s="48">
        <f>D8+E8+F8+G8+H8+I8</f>
        <v>316985.2</v>
      </c>
    </row>
    <row r="9" spans="1:10" s="47" customFormat="1" x14ac:dyDescent="0.25">
      <c r="A9" s="44"/>
      <c r="B9" s="36" t="s">
        <v>28</v>
      </c>
      <c r="C9" s="102"/>
      <c r="D9" s="48">
        <f t="shared" si="1"/>
        <v>1756246.5</v>
      </c>
      <c r="E9" s="48">
        <f t="shared" si="1"/>
        <v>650912.30000000005</v>
      </c>
      <c r="F9" s="48">
        <f t="shared" si="1"/>
        <v>1097609.2</v>
      </c>
      <c r="G9" s="48">
        <f>G34+G92</f>
        <v>111348</v>
      </c>
      <c r="H9" s="48">
        <f t="shared" si="1"/>
        <v>111348</v>
      </c>
      <c r="I9" s="48">
        <f t="shared" si="1"/>
        <v>111348</v>
      </c>
      <c r="J9" s="48">
        <f t="shared" ref="J9:J10" si="2">D9+E9+F9+G9+H9+I9</f>
        <v>3838812</v>
      </c>
    </row>
    <row r="10" spans="1:10" s="47" customFormat="1" x14ac:dyDescent="0.25">
      <c r="A10" s="44"/>
      <c r="B10" s="36" t="s">
        <v>29</v>
      </c>
      <c r="C10" s="102"/>
      <c r="D10" s="48">
        <f t="shared" si="1"/>
        <v>228156.08420999997</v>
      </c>
      <c r="E10" s="48">
        <f t="shared" ref="E10" si="3">E35+E93</f>
        <v>91757.518280000004</v>
      </c>
      <c r="F10" s="48">
        <f>F19+F27</f>
        <v>146966.74222000001</v>
      </c>
      <c r="G10" s="48">
        <f>G35+G93</f>
        <v>16406.382270000002</v>
      </c>
      <c r="H10" s="48">
        <f>H35+H93</f>
        <v>16406.382259999998</v>
      </c>
      <c r="I10" s="48">
        <v>16406.382259999998</v>
      </c>
      <c r="J10" s="48">
        <f t="shared" si="2"/>
        <v>516099.49149999995</v>
      </c>
    </row>
    <row r="11" spans="1:10" s="47" customFormat="1" ht="33" x14ac:dyDescent="0.25">
      <c r="A11" s="44"/>
      <c r="B11" s="23" t="s">
        <v>90</v>
      </c>
      <c r="C11" s="102"/>
      <c r="D11" s="49">
        <f t="shared" si="1"/>
        <v>0</v>
      </c>
      <c r="E11" s="49">
        <f t="shared" ref="E11:F13" si="4">E36+E94</f>
        <v>0</v>
      </c>
      <c r="F11" s="49">
        <f t="shared" si="4"/>
        <v>0</v>
      </c>
      <c r="G11" s="49">
        <f t="shared" ref="G11:J13" si="5">G36+G94</f>
        <v>0</v>
      </c>
      <c r="H11" s="49">
        <f t="shared" si="5"/>
        <v>0</v>
      </c>
      <c r="I11" s="49">
        <f t="shared" si="5"/>
        <v>0</v>
      </c>
      <c r="J11" s="49">
        <f t="shared" si="5"/>
        <v>0</v>
      </c>
    </row>
    <row r="12" spans="1:10" s="47" customFormat="1" ht="33.75" customHeight="1" x14ac:dyDescent="0.25">
      <c r="A12" s="44"/>
      <c r="B12" s="23" t="s">
        <v>91</v>
      </c>
      <c r="C12" s="102"/>
      <c r="D12" s="49">
        <f t="shared" si="1"/>
        <v>0</v>
      </c>
      <c r="E12" s="49">
        <f t="shared" si="4"/>
        <v>0</v>
      </c>
      <c r="F12" s="49">
        <f t="shared" si="4"/>
        <v>0</v>
      </c>
      <c r="G12" s="49">
        <f t="shared" si="5"/>
        <v>0</v>
      </c>
      <c r="H12" s="49">
        <f t="shared" si="5"/>
        <v>0</v>
      </c>
      <c r="I12" s="49">
        <f t="shared" si="5"/>
        <v>0</v>
      </c>
      <c r="J12" s="49">
        <f t="shared" si="5"/>
        <v>0</v>
      </c>
    </row>
    <row r="13" spans="1:10" s="47" customFormat="1" x14ac:dyDescent="0.25">
      <c r="A13" s="44"/>
      <c r="B13" s="23" t="s">
        <v>92</v>
      </c>
      <c r="C13" s="102"/>
      <c r="D13" s="49">
        <f t="shared" si="1"/>
        <v>0</v>
      </c>
      <c r="E13" s="49">
        <f t="shared" si="4"/>
        <v>0</v>
      </c>
      <c r="F13" s="49">
        <f t="shared" si="4"/>
        <v>0</v>
      </c>
      <c r="G13" s="49">
        <f t="shared" si="5"/>
        <v>0</v>
      </c>
      <c r="H13" s="49">
        <f t="shared" si="5"/>
        <v>0</v>
      </c>
      <c r="I13" s="49">
        <f t="shared" si="5"/>
        <v>0</v>
      </c>
      <c r="J13" s="49">
        <f t="shared" si="5"/>
        <v>0</v>
      </c>
    </row>
    <row r="14" spans="1:10" s="47" customFormat="1" x14ac:dyDescent="0.25">
      <c r="A14" s="44"/>
      <c r="B14" s="36" t="s">
        <v>93</v>
      </c>
      <c r="C14" s="103"/>
      <c r="D14" s="66"/>
      <c r="E14" s="66"/>
      <c r="F14" s="66"/>
      <c r="G14" s="66"/>
      <c r="H14" s="66"/>
      <c r="I14" s="66"/>
      <c r="J14" s="66"/>
    </row>
    <row r="15" spans="1:10" s="47" customFormat="1" ht="33" customHeight="1" x14ac:dyDescent="0.25">
      <c r="A15" s="44"/>
      <c r="B15" s="106" t="s">
        <v>140</v>
      </c>
      <c r="C15" s="107"/>
      <c r="D15" s="107"/>
      <c r="E15" s="107"/>
      <c r="F15" s="107"/>
      <c r="G15" s="107"/>
      <c r="H15" s="107"/>
      <c r="I15" s="107"/>
      <c r="J15" s="108"/>
    </row>
    <row r="16" spans="1:10" s="47" customFormat="1" ht="16.5" customHeight="1" x14ac:dyDescent="0.25">
      <c r="A16" s="44"/>
      <c r="B16" s="73" t="s">
        <v>71</v>
      </c>
      <c r="C16" s="102" t="s">
        <v>74</v>
      </c>
      <c r="D16" s="74">
        <f>D17+D18+D19</f>
        <v>2086295.5842099998</v>
      </c>
      <c r="E16" s="74">
        <f t="shared" ref="E16:J16" si="6">E17+E18+E19</f>
        <v>851172.01827999996</v>
      </c>
      <c r="F16" s="74">
        <f t="shared" si="6"/>
        <v>1351072.2422199999</v>
      </c>
      <c r="G16" s="74">
        <f t="shared" si="6"/>
        <v>127754.38227</v>
      </c>
      <c r="H16" s="74">
        <f t="shared" si="6"/>
        <v>127754.38226</v>
      </c>
      <c r="I16" s="74">
        <f t="shared" si="6"/>
        <v>127754.38226</v>
      </c>
      <c r="J16" s="74">
        <f t="shared" si="6"/>
        <v>4223241.0849900004</v>
      </c>
    </row>
    <row r="17" spans="1:10" s="47" customFormat="1" x14ac:dyDescent="0.25">
      <c r="A17" s="44"/>
      <c r="B17" s="36" t="s">
        <v>27</v>
      </c>
      <c r="C17" s="102"/>
      <c r="D17" s="49">
        <f>D50+D75+D108+D133</f>
        <v>101893</v>
      </c>
      <c r="E17" s="49">
        <f t="shared" ref="E17:I17" si="7">E50+E75+E108+E133</f>
        <v>108502.2</v>
      </c>
      <c r="F17" s="49">
        <v>106496.3</v>
      </c>
      <c r="G17" s="49">
        <f t="shared" si="7"/>
        <v>0</v>
      </c>
      <c r="H17" s="49">
        <f t="shared" si="7"/>
        <v>0</v>
      </c>
      <c r="I17" s="49">
        <f t="shared" si="7"/>
        <v>0</v>
      </c>
      <c r="J17" s="49">
        <f>D17+E17+F17+G17+H17+I17</f>
        <v>316891.5</v>
      </c>
    </row>
    <row r="18" spans="1:10" s="47" customFormat="1" x14ac:dyDescent="0.25">
      <c r="A18" s="44"/>
      <c r="B18" s="36" t="s">
        <v>28</v>
      </c>
      <c r="C18" s="102"/>
      <c r="D18" s="49">
        <f>D51+D76+D109+D134</f>
        <v>1756246.4999999998</v>
      </c>
      <c r="E18" s="49">
        <f t="shared" ref="E18:I18" si="8">E51+E76+E109+E134</f>
        <v>650912.30000000005</v>
      </c>
      <c r="F18" s="49">
        <f>F51+F76+F109+F134</f>
        <v>1097609.2</v>
      </c>
      <c r="G18" s="49">
        <f t="shared" si="8"/>
        <v>111348</v>
      </c>
      <c r="H18" s="49">
        <f t="shared" si="8"/>
        <v>111348</v>
      </c>
      <c r="I18" s="49">
        <f t="shared" si="8"/>
        <v>111348</v>
      </c>
      <c r="J18" s="49">
        <f>D18+E18+F18+G18+H18+I18</f>
        <v>3838812</v>
      </c>
    </row>
    <row r="19" spans="1:10" s="47" customFormat="1" x14ac:dyDescent="0.25">
      <c r="A19" s="44"/>
      <c r="B19" s="36" t="s">
        <v>29</v>
      </c>
      <c r="C19" s="102"/>
      <c r="D19" s="49">
        <f>D52+D77+D110+D135</f>
        <v>228156.08420999997</v>
      </c>
      <c r="E19" s="49">
        <f t="shared" ref="E19:J19" si="9">E52+E77+E110+E135</f>
        <v>91757.518280000004</v>
      </c>
      <c r="F19" s="49">
        <f t="shared" si="9"/>
        <v>146966.74222000001</v>
      </c>
      <c r="G19" s="49">
        <f>G35+G93</f>
        <v>16406.382270000002</v>
      </c>
      <c r="H19" s="49">
        <f>H10</f>
        <v>16406.382259999998</v>
      </c>
      <c r="I19" s="49">
        <v>16406.382259999998</v>
      </c>
      <c r="J19" s="49">
        <f t="shared" si="9"/>
        <v>67537.584990000003</v>
      </c>
    </row>
    <row r="20" spans="1:10" s="47" customFormat="1" ht="33" x14ac:dyDescent="0.25">
      <c r="A20" s="44"/>
      <c r="B20" s="23" t="s">
        <v>36</v>
      </c>
      <c r="C20" s="102"/>
      <c r="D20" s="49"/>
      <c r="E20" s="49"/>
      <c r="F20" s="49"/>
      <c r="G20" s="49"/>
      <c r="H20" s="49"/>
      <c r="I20" s="49"/>
      <c r="J20" s="49"/>
    </row>
    <row r="21" spans="1:10" s="47" customFormat="1" x14ac:dyDescent="0.25">
      <c r="A21" s="44"/>
      <c r="B21" s="23" t="s">
        <v>39</v>
      </c>
      <c r="C21" s="102"/>
      <c r="D21" s="49"/>
      <c r="E21" s="49"/>
      <c r="F21" s="49"/>
      <c r="G21" s="49"/>
      <c r="H21" s="49"/>
      <c r="I21" s="49"/>
      <c r="J21" s="49"/>
    </row>
    <row r="22" spans="1:10" s="47" customFormat="1" x14ac:dyDescent="0.25">
      <c r="A22" s="44"/>
      <c r="B22" s="23" t="s">
        <v>37</v>
      </c>
      <c r="C22" s="102"/>
      <c r="D22" s="49"/>
      <c r="E22" s="49"/>
      <c r="F22" s="49"/>
      <c r="G22" s="49"/>
      <c r="H22" s="49"/>
      <c r="I22" s="49"/>
      <c r="J22" s="49"/>
    </row>
    <row r="23" spans="1:10" s="47" customFormat="1" x14ac:dyDescent="0.25">
      <c r="A23" s="44"/>
      <c r="B23" s="36" t="s">
        <v>38</v>
      </c>
      <c r="C23" s="103"/>
      <c r="D23" s="49"/>
      <c r="E23" s="49"/>
      <c r="F23" s="49"/>
      <c r="G23" s="49"/>
      <c r="H23" s="49"/>
      <c r="I23" s="49"/>
      <c r="J23" s="49"/>
    </row>
    <row r="24" spans="1:10" s="47" customFormat="1" x14ac:dyDescent="0.25">
      <c r="A24" s="44"/>
      <c r="B24" s="58" t="s">
        <v>71</v>
      </c>
      <c r="C24" s="101" t="s">
        <v>99</v>
      </c>
      <c r="D24" s="49"/>
      <c r="E24" s="49"/>
      <c r="F24" s="49"/>
      <c r="G24" s="49"/>
      <c r="H24" s="49"/>
      <c r="I24" s="49"/>
      <c r="J24" s="49"/>
    </row>
    <row r="25" spans="1:10" s="47" customFormat="1" x14ac:dyDescent="0.25">
      <c r="A25" s="44"/>
      <c r="B25" s="36" t="s">
        <v>27</v>
      </c>
      <c r="C25" s="102"/>
      <c r="D25" s="49"/>
      <c r="E25" s="49"/>
      <c r="F25" s="49"/>
      <c r="G25" s="49"/>
      <c r="H25" s="49"/>
      <c r="I25" s="49"/>
      <c r="J25" s="49"/>
    </row>
    <row r="26" spans="1:10" s="47" customFormat="1" x14ac:dyDescent="0.25">
      <c r="A26" s="44"/>
      <c r="B26" s="36" t="s">
        <v>28</v>
      </c>
      <c r="C26" s="102"/>
      <c r="D26" s="49"/>
      <c r="E26" s="49"/>
      <c r="F26" s="49"/>
      <c r="G26" s="49"/>
      <c r="H26" s="49"/>
      <c r="I26" s="49"/>
      <c r="J26" s="49"/>
    </row>
    <row r="27" spans="1:10" s="47" customFormat="1" x14ac:dyDescent="0.25">
      <c r="A27" s="44"/>
      <c r="B27" s="36" t="s">
        <v>29</v>
      </c>
      <c r="C27" s="102"/>
      <c r="D27" s="49"/>
      <c r="E27" s="49"/>
      <c r="F27" s="49"/>
      <c r="G27" s="49"/>
      <c r="H27" s="49"/>
      <c r="I27" s="49"/>
      <c r="J27" s="49"/>
    </row>
    <row r="28" spans="1:10" s="47" customFormat="1" ht="33" x14ac:dyDescent="0.25">
      <c r="A28" s="44"/>
      <c r="B28" s="23" t="s">
        <v>36</v>
      </c>
      <c r="C28" s="102"/>
      <c r="D28" s="49"/>
      <c r="E28" s="49"/>
      <c r="F28" s="49"/>
      <c r="G28" s="49"/>
      <c r="H28" s="49"/>
      <c r="I28" s="49"/>
      <c r="J28" s="49"/>
    </row>
    <row r="29" spans="1:10" s="47" customFormat="1" x14ac:dyDescent="0.25">
      <c r="A29" s="44"/>
      <c r="B29" s="23" t="s">
        <v>39</v>
      </c>
      <c r="C29" s="102"/>
      <c r="D29" s="49"/>
      <c r="E29" s="49"/>
      <c r="F29" s="49"/>
      <c r="G29" s="49"/>
      <c r="H29" s="49"/>
      <c r="I29" s="49"/>
      <c r="J29" s="49"/>
    </row>
    <row r="30" spans="1:10" s="47" customFormat="1" x14ac:dyDescent="0.25">
      <c r="A30" s="44"/>
      <c r="B30" s="23" t="s">
        <v>37</v>
      </c>
      <c r="C30" s="102"/>
      <c r="D30" s="49"/>
      <c r="E30" s="49"/>
      <c r="F30" s="49"/>
      <c r="G30" s="49"/>
      <c r="H30" s="49"/>
      <c r="I30" s="49"/>
      <c r="J30" s="49"/>
    </row>
    <row r="31" spans="1:10" s="47" customFormat="1" x14ac:dyDescent="0.25">
      <c r="A31" s="44"/>
      <c r="B31" s="36" t="s">
        <v>38</v>
      </c>
      <c r="C31" s="102"/>
      <c r="D31" s="49"/>
      <c r="E31" s="49"/>
      <c r="F31" s="49"/>
      <c r="G31" s="49"/>
      <c r="H31" s="49"/>
      <c r="I31" s="49"/>
      <c r="J31" s="49"/>
    </row>
    <row r="32" spans="1:10" s="52" customFormat="1" ht="49.5" x14ac:dyDescent="0.3">
      <c r="A32" s="50" t="s">
        <v>34</v>
      </c>
      <c r="B32" s="51" t="s">
        <v>86</v>
      </c>
      <c r="C32" s="101" t="s">
        <v>135</v>
      </c>
      <c r="D32" s="46">
        <f>D33+D34+D35</f>
        <v>1841385.0561799998</v>
      </c>
      <c r="E32" s="46">
        <f t="shared" ref="E32:J32" si="10">E33+E34+E35</f>
        <v>566185.73034000001</v>
      </c>
      <c r="F32" s="46">
        <f t="shared" si="10"/>
        <v>1037586.96629</v>
      </c>
      <c r="G32" s="46">
        <f t="shared" si="10"/>
        <v>121924.7191</v>
      </c>
      <c r="H32" s="46">
        <f t="shared" si="10"/>
        <v>121924.7191</v>
      </c>
      <c r="I32" s="46">
        <f t="shared" si="10"/>
        <v>121924.7191</v>
      </c>
      <c r="J32" s="46">
        <f t="shared" si="10"/>
        <v>609623.59550000005</v>
      </c>
    </row>
    <row r="33" spans="1:12" s="47" customFormat="1" ht="18.75" customHeight="1" x14ac:dyDescent="0.25">
      <c r="A33" s="44"/>
      <c r="B33" s="36" t="s">
        <v>27</v>
      </c>
      <c r="C33" s="102"/>
      <c r="D33" s="49">
        <f>D42+D67</f>
        <v>0</v>
      </c>
      <c r="E33" s="49">
        <f t="shared" ref="E33:J33" si="11">E42+E67</f>
        <v>0</v>
      </c>
      <c r="F33" s="49">
        <f t="shared" si="11"/>
        <v>0</v>
      </c>
      <c r="G33" s="49">
        <f t="shared" si="11"/>
        <v>0</v>
      </c>
      <c r="H33" s="49">
        <f t="shared" si="11"/>
        <v>0</v>
      </c>
      <c r="I33" s="49">
        <f t="shared" si="11"/>
        <v>0</v>
      </c>
      <c r="J33" s="49">
        <f t="shared" si="11"/>
        <v>0</v>
      </c>
    </row>
    <row r="34" spans="1:12" s="47" customFormat="1" x14ac:dyDescent="0.25">
      <c r="A34" s="44"/>
      <c r="B34" s="36" t="s">
        <v>28</v>
      </c>
      <c r="C34" s="102"/>
      <c r="D34" s="48">
        <f>D43+D68</f>
        <v>1638832.7</v>
      </c>
      <c r="E34" s="48">
        <f t="shared" ref="E34:J34" si="12">E43+E68</f>
        <v>503905.3</v>
      </c>
      <c r="F34" s="48">
        <f t="shared" si="12"/>
        <v>923452.4</v>
      </c>
      <c r="G34" s="48">
        <f t="shared" si="12"/>
        <v>108513</v>
      </c>
      <c r="H34" s="48">
        <f t="shared" si="12"/>
        <v>108513</v>
      </c>
      <c r="I34" s="48">
        <f t="shared" si="12"/>
        <v>108513</v>
      </c>
      <c r="J34" s="48">
        <f t="shared" si="12"/>
        <v>542565</v>
      </c>
    </row>
    <row r="35" spans="1:12" s="47" customFormat="1" x14ac:dyDescent="0.25">
      <c r="A35" s="44"/>
      <c r="B35" s="36" t="s">
        <v>29</v>
      </c>
      <c r="C35" s="102"/>
      <c r="D35" s="48">
        <f>D44+D69</f>
        <v>202552.35617999997</v>
      </c>
      <c r="E35" s="48">
        <f t="shared" ref="E35:J35" si="13">E44+E69</f>
        <v>62280.430339999999</v>
      </c>
      <c r="F35" s="48">
        <f t="shared" si="13"/>
        <v>114134.56629</v>
      </c>
      <c r="G35" s="48">
        <f t="shared" si="13"/>
        <v>13411.7191</v>
      </c>
      <c r="H35" s="48">
        <f t="shared" si="13"/>
        <v>13411.7191</v>
      </c>
      <c r="I35" s="48">
        <f t="shared" si="13"/>
        <v>13411.7191</v>
      </c>
      <c r="J35" s="48">
        <f t="shared" si="13"/>
        <v>67058.595499999996</v>
      </c>
    </row>
    <row r="36" spans="1:12" s="47" customFormat="1" ht="33.75" customHeight="1" x14ac:dyDescent="0.25">
      <c r="A36" s="44"/>
      <c r="B36" s="23" t="s">
        <v>36</v>
      </c>
      <c r="C36" s="102"/>
      <c r="D36" s="49"/>
      <c r="E36" s="49"/>
      <c r="F36" s="49"/>
      <c r="G36" s="49"/>
      <c r="H36" s="49"/>
      <c r="I36" s="49"/>
      <c r="J36" s="49"/>
    </row>
    <row r="37" spans="1:12" s="47" customFormat="1" ht="35.25" customHeight="1" x14ac:dyDescent="0.25">
      <c r="A37" s="44"/>
      <c r="B37" s="23" t="s">
        <v>70</v>
      </c>
      <c r="C37" s="102"/>
      <c r="D37" s="49"/>
      <c r="E37" s="49"/>
      <c r="F37" s="49"/>
      <c r="G37" s="49"/>
      <c r="H37" s="49"/>
      <c r="I37" s="49"/>
      <c r="J37" s="49"/>
    </row>
    <row r="38" spans="1:12" s="47" customFormat="1" x14ac:dyDescent="0.25">
      <c r="A38" s="44"/>
      <c r="B38" s="23" t="s">
        <v>37</v>
      </c>
      <c r="C38" s="102"/>
      <c r="D38" s="49"/>
      <c r="E38" s="49"/>
      <c r="F38" s="49"/>
      <c r="G38" s="49"/>
      <c r="H38" s="49"/>
      <c r="I38" s="49"/>
      <c r="J38" s="49"/>
    </row>
    <row r="39" spans="1:12" s="47" customFormat="1" x14ac:dyDescent="0.25">
      <c r="A39" s="44"/>
      <c r="B39" s="23" t="s">
        <v>38</v>
      </c>
      <c r="C39" s="65"/>
      <c r="D39" s="49"/>
      <c r="E39" s="49"/>
      <c r="F39" s="49"/>
      <c r="G39" s="49"/>
      <c r="H39" s="49"/>
      <c r="I39" s="49"/>
      <c r="J39" s="49"/>
    </row>
    <row r="40" spans="1:12" s="52" customFormat="1" ht="36.75" customHeight="1" x14ac:dyDescent="0.3">
      <c r="A40" s="50" t="s">
        <v>34</v>
      </c>
      <c r="B40" s="54" t="s">
        <v>95</v>
      </c>
      <c r="C40" s="101" t="s">
        <v>136</v>
      </c>
      <c r="D40" s="53">
        <f t="shared" ref="D40:J40" si="14">D41</f>
        <v>1719460.33708</v>
      </c>
      <c r="E40" s="53">
        <f>E49+E57</f>
        <v>566185.73034000001</v>
      </c>
      <c r="F40" s="53">
        <f t="shared" si="14"/>
        <v>915662.24719000002</v>
      </c>
      <c r="G40" s="53">
        <f t="shared" si="14"/>
        <v>0</v>
      </c>
      <c r="H40" s="53">
        <f t="shared" si="14"/>
        <v>0</v>
      </c>
      <c r="I40" s="53">
        <f t="shared" si="14"/>
        <v>0</v>
      </c>
      <c r="J40" s="53">
        <f t="shared" si="14"/>
        <v>0</v>
      </c>
      <c r="L40" s="55"/>
    </row>
    <row r="41" spans="1:12" s="52" customFormat="1" ht="15" customHeight="1" x14ac:dyDescent="0.3">
      <c r="A41" s="50"/>
      <c r="B41" s="56" t="s">
        <v>71</v>
      </c>
      <c r="C41" s="102"/>
      <c r="D41" s="49">
        <f>D43+D44</f>
        <v>1719460.33708</v>
      </c>
      <c r="E41" s="49">
        <f t="shared" ref="E41:J41" si="15">E43+E44</f>
        <v>566185.73034000001</v>
      </c>
      <c r="F41" s="49">
        <f t="shared" si="15"/>
        <v>915662.24719000002</v>
      </c>
      <c r="G41" s="49">
        <f t="shared" si="15"/>
        <v>0</v>
      </c>
      <c r="H41" s="49">
        <f t="shared" si="15"/>
        <v>0</v>
      </c>
      <c r="I41" s="49">
        <f t="shared" si="15"/>
        <v>0</v>
      </c>
      <c r="J41" s="49">
        <f t="shared" si="15"/>
        <v>0</v>
      </c>
    </row>
    <row r="42" spans="1:12" s="47" customFormat="1" x14ac:dyDescent="0.25">
      <c r="A42" s="44"/>
      <c r="B42" s="57" t="s">
        <v>27</v>
      </c>
      <c r="C42" s="102"/>
      <c r="D42" s="49">
        <f>D50+D58</f>
        <v>0</v>
      </c>
      <c r="E42" s="49">
        <f>E50+E58</f>
        <v>0</v>
      </c>
      <c r="F42" s="49">
        <f t="shared" ref="F42:J44" si="16">F50+F58</f>
        <v>0</v>
      </c>
      <c r="G42" s="49">
        <f t="shared" si="16"/>
        <v>0</v>
      </c>
      <c r="H42" s="49">
        <f t="shared" si="16"/>
        <v>0</v>
      </c>
      <c r="I42" s="49">
        <f t="shared" si="16"/>
        <v>0</v>
      </c>
      <c r="J42" s="49">
        <f t="shared" si="16"/>
        <v>0</v>
      </c>
    </row>
    <row r="43" spans="1:12" s="47" customFormat="1" x14ac:dyDescent="0.25">
      <c r="A43" s="44"/>
      <c r="B43" s="57" t="s">
        <v>64</v>
      </c>
      <c r="C43" s="102"/>
      <c r="D43" s="49">
        <f>D51+D59</f>
        <v>1530319.7</v>
      </c>
      <c r="E43" s="49">
        <f>E51+E59</f>
        <v>503905.3</v>
      </c>
      <c r="F43" s="49">
        <f>F51+F59</f>
        <v>814939.4</v>
      </c>
      <c r="G43" s="49">
        <f>G51+G59</f>
        <v>0</v>
      </c>
      <c r="H43" s="49">
        <f t="shared" si="16"/>
        <v>0</v>
      </c>
      <c r="I43" s="49">
        <f t="shared" si="16"/>
        <v>0</v>
      </c>
      <c r="J43" s="49">
        <f t="shared" si="16"/>
        <v>0</v>
      </c>
    </row>
    <row r="44" spans="1:12" s="47" customFormat="1" x14ac:dyDescent="0.25">
      <c r="A44" s="44"/>
      <c r="B44" s="57" t="s">
        <v>94</v>
      </c>
      <c r="C44" s="102"/>
      <c r="D44" s="49">
        <f>D52+D60</f>
        <v>189140.63707999999</v>
      </c>
      <c r="E44" s="49">
        <f t="shared" ref="E44:J46" si="17">E52+E60</f>
        <v>62280.430339999999</v>
      </c>
      <c r="F44" s="49">
        <f t="shared" si="17"/>
        <v>100722.84719</v>
      </c>
      <c r="G44" s="49">
        <f>G52+G60</f>
        <v>0</v>
      </c>
      <c r="H44" s="49">
        <f t="shared" si="16"/>
        <v>0</v>
      </c>
      <c r="I44" s="49">
        <f t="shared" si="16"/>
        <v>0</v>
      </c>
      <c r="J44" s="49">
        <f t="shared" si="16"/>
        <v>0</v>
      </c>
    </row>
    <row r="45" spans="1:12" s="47" customFormat="1" ht="33" x14ac:dyDescent="0.25">
      <c r="A45" s="44"/>
      <c r="B45" s="16" t="s">
        <v>36</v>
      </c>
      <c r="C45" s="102"/>
      <c r="D45" s="49">
        <f>D53+D61</f>
        <v>0</v>
      </c>
      <c r="E45" s="49">
        <f t="shared" si="17"/>
        <v>0</v>
      </c>
      <c r="F45" s="49">
        <f t="shared" si="17"/>
        <v>0</v>
      </c>
      <c r="G45" s="49">
        <f t="shared" si="17"/>
        <v>0</v>
      </c>
      <c r="H45" s="49">
        <f t="shared" si="17"/>
        <v>0</v>
      </c>
      <c r="I45" s="49">
        <f t="shared" si="17"/>
        <v>0</v>
      </c>
      <c r="J45" s="49">
        <f t="shared" si="17"/>
        <v>0</v>
      </c>
    </row>
    <row r="46" spans="1:12" s="47" customFormat="1" x14ac:dyDescent="0.25">
      <c r="A46" s="44"/>
      <c r="B46" s="16" t="s">
        <v>39</v>
      </c>
      <c r="C46" s="102"/>
      <c r="D46" s="49">
        <f>D54+D62</f>
        <v>0</v>
      </c>
      <c r="E46" s="49">
        <f t="shared" si="17"/>
        <v>0</v>
      </c>
      <c r="F46" s="49">
        <f t="shared" si="17"/>
        <v>0</v>
      </c>
      <c r="G46" s="49">
        <f t="shared" si="17"/>
        <v>0</v>
      </c>
      <c r="H46" s="49">
        <f t="shared" si="17"/>
        <v>0</v>
      </c>
      <c r="I46" s="49">
        <f t="shared" si="17"/>
        <v>0</v>
      </c>
      <c r="J46" s="49">
        <f t="shared" si="17"/>
        <v>0</v>
      </c>
    </row>
    <row r="47" spans="1:12" s="47" customFormat="1" x14ac:dyDescent="0.25">
      <c r="A47" s="44"/>
      <c r="B47" s="16" t="s">
        <v>37</v>
      </c>
      <c r="C47" s="102"/>
      <c r="D47" s="49">
        <f>D63+D55</f>
        <v>0</v>
      </c>
      <c r="E47" s="49">
        <f>E63+E55</f>
        <v>0</v>
      </c>
      <c r="F47" s="49">
        <f t="shared" ref="F47:J47" si="18">F63+F55</f>
        <v>0</v>
      </c>
      <c r="G47" s="49">
        <f t="shared" si="18"/>
        <v>0</v>
      </c>
      <c r="H47" s="49">
        <f t="shared" si="18"/>
        <v>0</v>
      </c>
      <c r="I47" s="49">
        <f t="shared" si="18"/>
        <v>0</v>
      </c>
      <c r="J47" s="49">
        <f t="shared" si="18"/>
        <v>0</v>
      </c>
    </row>
    <row r="48" spans="1:12" s="47" customFormat="1" x14ac:dyDescent="0.25">
      <c r="A48" s="44"/>
      <c r="B48" s="57" t="s">
        <v>38</v>
      </c>
      <c r="C48" s="103"/>
      <c r="D48" s="49">
        <f>D56+D64</f>
        <v>0</v>
      </c>
      <c r="E48" s="49">
        <f t="shared" ref="E48:J48" si="19">E56+E64</f>
        <v>0</v>
      </c>
      <c r="F48" s="49">
        <f t="shared" si="19"/>
        <v>0</v>
      </c>
      <c r="G48" s="49">
        <f t="shared" si="19"/>
        <v>0</v>
      </c>
      <c r="H48" s="49">
        <f t="shared" si="19"/>
        <v>0</v>
      </c>
      <c r="I48" s="49">
        <f t="shared" si="19"/>
        <v>0</v>
      </c>
      <c r="J48" s="49">
        <f t="shared" si="19"/>
        <v>0</v>
      </c>
    </row>
    <row r="49" spans="1:10" s="47" customFormat="1" ht="20.25" customHeight="1" x14ac:dyDescent="0.25">
      <c r="A49" s="44"/>
      <c r="B49" s="58" t="s">
        <v>138</v>
      </c>
      <c r="C49" s="101" t="s">
        <v>74</v>
      </c>
      <c r="D49" s="53">
        <f>D51+D52</f>
        <v>1719460.33708</v>
      </c>
      <c r="E49" s="53">
        <f>E51+E52</f>
        <v>566185.73034000001</v>
      </c>
      <c r="F49" s="53">
        <f>F51+F52</f>
        <v>915662.24719000002</v>
      </c>
      <c r="G49" s="53">
        <v>0</v>
      </c>
      <c r="H49" s="53">
        <v>0</v>
      </c>
      <c r="I49" s="53">
        <v>0</v>
      </c>
      <c r="J49" s="53">
        <v>0</v>
      </c>
    </row>
    <row r="50" spans="1:10" s="47" customFormat="1" x14ac:dyDescent="0.25">
      <c r="A50" s="44"/>
      <c r="B50" s="36" t="s">
        <v>27</v>
      </c>
      <c r="C50" s="102"/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</row>
    <row r="51" spans="1:10" s="47" customFormat="1" x14ac:dyDescent="0.25">
      <c r="A51" s="44"/>
      <c r="B51" s="36" t="s">
        <v>28</v>
      </c>
      <c r="C51" s="102"/>
      <c r="D51" s="49">
        <v>1530319.7</v>
      </c>
      <c r="E51" s="49">
        <v>503905.3</v>
      </c>
      <c r="F51" s="49">
        <v>814939.4</v>
      </c>
      <c r="G51" s="53">
        <v>0</v>
      </c>
      <c r="H51" s="53">
        <v>0</v>
      </c>
      <c r="I51" s="53">
        <v>0</v>
      </c>
      <c r="J51" s="53">
        <v>0</v>
      </c>
    </row>
    <row r="52" spans="1:10" s="47" customFormat="1" x14ac:dyDescent="0.25">
      <c r="A52" s="44"/>
      <c r="B52" s="36" t="s">
        <v>29</v>
      </c>
      <c r="C52" s="102"/>
      <c r="D52" s="49">
        <v>189140.63707999999</v>
      </c>
      <c r="E52" s="49">
        <v>62280.430339999999</v>
      </c>
      <c r="F52" s="49">
        <v>100722.84719</v>
      </c>
      <c r="G52" s="53">
        <v>0</v>
      </c>
      <c r="H52" s="53">
        <v>0</v>
      </c>
      <c r="I52" s="53">
        <v>0</v>
      </c>
      <c r="J52" s="53">
        <v>0</v>
      </c>
    </row>
    <row r="53" spans="1:10" s="47" customFormat="1" ht="33" x14ac:dyDescent="0.25">
      <c r="A53" s="44"/>
      <c r="B53" s="23" t="s">
        <v>36</v>
      </c>
      <c r="C53" s="102"/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</row>
    <row r="54" spans="1:10" s="47" customFormat="1" ht="37.5" customHeight="1" x14ac:dyDescent="0.25">
      <c r="A54" s="44"/>
      <c r="B54" s="23" t="s">
        <v>39</v>
      </c>
      <c r="C54" s="102"/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</row>
    <row r="55" spans="1:10" s="47" customFormat="1" x14ac:dyDescent="0.25">
      <c r="A55" s="44"/>
      <c r="B55" s="23" t="s">
        <v>37</v>
      </c>
      <c r="C55" s="102"/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</row>
    <row r="56" spans="1:10" s="47" customFormat="1" x14ac:dyDescent="0.25">
      <c r="A56" s="44"/>
      <c r="B56" s="36" t="s">
        <v>38</v>
      </c>
      <c r="C56" s="102"/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</row>
    <row r="57" spans="1:10" s="47" customFormat="1" ht="15" customHeight="1" x14ac:dyDescent="0.25">
      <c r="A57" s="44"/>
      <c r="B57" s="58" t="s">
        <v>96</v>
      </c>
      <c r="C57" s="101" t="s">
        <v>99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</row>
    <row r="58" spans="1:10" s="47" customFormat="1" x14ac:dyDescent="0.25">
      <c r="A58" s="44"/>
      <c r="B58" s="36" t="s">
        <v>27</v>
      </c>
      <c r="C58" s="102"/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</row>
    <row r="59" spans="1:10" s="47" customFormat="1" ht="16.5" customHeight="1" x14ac:dyDescent="0.25">
      <c r="A59" s="44"/>
      <c r="B59" s="36" t="s">
        <v>28</v>
      </c>
      <c r="C59" s="102"/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</row>
    <row r="60" spans="1:10" s="47" customFormat="1" x14ac:dyDescent="0.25">
      <c r="A60" s="44"/>
      <c r="B60" s="36" t="s">
        <v>29</v>
      </c>
      <c r="C60" s="102"/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</row>
    <row r="61" spans="1:10" s="47" customFormat="1" ht="33" x14ac:dyDescent="0.25">
      <c r="A61" s="44"/>
      <c r="B61" s="23" t="s">
        <v>36</v>
      </c>
      <c r="C61" s="102"/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</row>
    <row r="62" spans="1:10" s="47" customFormat="1" ht="36" customHeight="1" x14ac:dyDescent="0.25">
      <c r="A62" s="44"/>
      <c r="B62" s="23" t="s">
        <v>39</v>
      </c>
      <c r="C62" s="102"/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</row>
    <row r="63" spans="1:10" s="47" customFormat="1" x14ac:dyDescent="0.25">
      <c r="A63" s="44"/>
      <c r="B63" s="23" t="s">
        <v>37</v>
      </c>
      <c r="C63" s="102"/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</row>
    <row r="64" spans="1:10" s="47" customFormat="1" x14ac:dyDescent="0.25">
      <c r="A64" s="44"/>
      <c r="B64" s="36" t="s">
        <v>38</v>
      </c>
      <c r="C64" s="102"/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</row>
    <row r="65" spans="1:10" ht="69" customHeight="1" x14ac:dyDescent="0.25">
      <c r="B65" s="56" t="s">
        <v>97</v>
      </c>
      <c r="C65" s="101" t="s">
        <v>135</v>
      </c>
      <c r="D65" s="46">
        <f>D74+D82</f>
        <v>121924.7191</v>
      </c>
      <c r="E65" s="53">
        <f t="shared" ref="E65:J65" si="20">E66</f>
        <v>0</v>
      </c>
      <c r="F65" s="46">
        <f t="shared" si="20"/>
        <v>121924.7191</v>
      </c>
      <c r="G65" s="46">
        <f t="shared" si="20"/>
        <v>121924.7191</v>
      </c>
      <c r="H65" s="46">
        <f t="shared" si="20"/>
        <v>121924.7191</v>
      </c>
      <c r="I65" s="46">
        <f t="shared" si="20"/>
        <v>121924.7191</v>
      </c>
      <c r="J65" s="46">
        <f t="shared" si="20"/>
        <v>609623.59550000005</v>
      </c>
    </row>
    <row r="66" spans="1:10" ht="15" customHeight="1" x14ac:dyDescent="0.25">
      <c r="B66" s="56" t="s">
        <v>71</v>
      </c>
      <c r="C66" s="102"/>
      <c r="D66" s="48">
        <f>D68+D69</f>
        <v>121924.7191</v>
      </c>
      <c r="E66" s="48">
        <f t="shared" ref="E66:J66" si="21">E68+E69</f>
        <v>0</v>
      </c>
      <c r="F66" s="48">
        <f t="shared" si="21"/>
        <v>121924.7191</v>
      </c>
      <c r="G66" s="48">
        <f t="shared" si="21"/>
        <v>121924.7191</v>
      </c>
      <c r="H66" s="48">
        <f t="shared" si="21"/>
        <v>121924.7191</v>
      </c>
      <c r="I66" s="48">
        <f t="shared" si="21"/>
        <v>121924.7191</v>
      </c>
      <c r="J66" s="48">
        <f t="shared" si="21"/>
        <v>609623.59550000005</v>
      </c>
    </row>
    <row r="67" spans="1:10" x14ac:dyDescent="0.25">
      <c r="B67" s="57" t="s">
        <v>27</v>
      </c>
      <c r="C67" s="102"/>
      <c r="D67" s="49">
        <f t="shared" ref="D67:J73" si="22">D75+D83</f>
        <v>0</v>
      </c>
      <c r="E67" s="49">
        <f t="shared" si="22"/>
        <v>0</v>
      </c>
      <c r="F67" s="49">
        <f t="shared" si="22"/>
        <v>0</v>
      </c>
      <c r="G67" s="49">
        <f t="shared" si="22"/>
        <v>0</v>
      </c>
      <c r="H67" s="49">
        <f t="shared" si="22"/>
        <v>0</v>
      </c>
      <c r="I67" s="49">
        <f t="shared" si="22"/>
        <v>0</v>
      </c>
      <c r="J67" s="49">
        <f t="shared" si="22"/>
        <v>0</v>
      </c>
    </row>
    <row r="68" spans="1:10" x14ac:dyDescent="0.25">
      <c r="B68" s="57" t="s">
        <v>28</v>
      </c>
      <c r="C68" s="102"/>
      <c r="D68" s="49">
        <f t="shared" si="22"/>
        <v>108513</v>
      </c>
      <c r="E68" s="49">
        <f t="shared" si="22"/>
        <v>0</v>
      </c>
      <c r="F68" s="49">
        <f t="shared" si="22"/>
        <v>108513</v>
      </c>
      <c r="G68" s="49">
        <f t="shared" si="22"/>
        <v>108513</v>
      </c>
      <c r="H68" s="49">
        <f t="shared" si="22"/>
        <v>108513</v>
      </c>
      <c r="I68" s="49">
        <f t="shared" si="22"/>
        <v>108513</v>
      </c>
      <c r="J68" s="49">
        <f t="shared" si="22"/>
        <v>542565</v>
      </c>
    </row>
    <row r="69" spans="1:10" x14ac:dyDescent="0.25">
      <c r="B69" s="57" t="s">
        <v>29</v>
      </c>
      <c r="C69" s="102"/>
      <c r="D69" s="49">
        <f t="shared" si="22"/>
        <v>13411.7191</v>
      </c>
      <c r="E69" s="49">
        <f t="shared" si="22"/>
        <v>0</v>
      </c>
      <c r="F69" s="49">
        <f>F77</f>
        <v>13411.7191</v>
      </c>
      <c r="G69" s="49">
        <f>G77</f>
        <v>13411.7191</v>
      </c>
      <c r="H69" s="49">
        <f t="shared" ref="H69:J69" si="23">H77</f>
        <v>13411.7191</v>
      </c>
      <c r="I69" s="49">
        <f t="shared" si="23"/>
        <v>13411.7191</v>
      </c>
      <c r="J69" s="49">
        <f t="shared" si="23"/>
        <v>67058.595499999996</v>
      </c>
    </row>
    <row r="70" spans="1:10" ht="33" x14ac:dyDescent="0.25">
      <c r="B70" s="16" t="s">
        <v>36</v>
      </c>
      <c r="C70" s="102"/>
      <c r="D70" s="49">
        <f t="shared" si="22"/>
        <v>0</v>
      </c>
      <c r="E70" s="49">
        <f t="shared" si="22"/>
        <v>0</v>
      </c>
      <c r="F70" s="49">
        <f t="shared" si="22"/>
        <v>0</v>
      </c>
      <c r="G70" s="49">
        <f t="shared" si="22"/>
        <v>0</v>
      </c>
      <c r="H70" s="49">
        <f t="shared" si="22"/>
        <v>0</v>
      </c>
      <c r="I70" s="49">
        <f t="shared" si="22"/>
        <v>0</v>
      </c>
      <c r="J70" s="49">
        <f t="shared" si="22"/>
        <v>0</v>
      </c>
    </row>
    <row r="71" spans="1:10" x14ac:dyDescent="0.25">
      <c r="B71" s="16" t="s">
        <v>39</v>
      </c>
      <c r="C71" s="102"/>
      <c r="D71" s="49">
        <f t="shared" si="22"/>
        <v>0</v>
      </c>
      <c r="E71" s="49">
        <f t="shared" si="22"/>
        <v>0</v>
      </c>
      <c r="F71" s="49">
        <f t="shared" si="22"/>
        <v>0</v>
      </c>
      <c r="G71" s="49">
        <f t="shared" si="22"/>
        <v>0</v>
      </c>
      <c r="H71" s="49">
        <f t="shared" si="22"/>
        <v>0</v>
      </c>
      <c r="I71" s="49">
        <f t="shared" si="22"/>
        <v>0</v>
      </c>
      <c r="J71" s="49">
        <f t="shared" si="22"/>
        <v>0</v>
      </c>
    </row>
    <row r="72" spans="1:10" x14ac:dyDescent="0.25">
      <c r="B72" s="16" t="s">
        <v>37</v>
      </c>
      <c r="C72" s="102"/>
      <c r="D72" s="49">
        <f t="shared" si="22"/>
        <v>0</v>
      </c>
      <c r="E72" s="49">
        <f t="shared" si="22"/>
        <v>0</v>
      </c>
      <c r="F72" s="49">
        <f t="shared" si="22"/>
        <v>0</v>
      </c>
      <c r="G72" s="49">
        <f t="shared" si="22"/>
        <v>0</v>
      </c>
      <c r="H72" s="49">
        <f t="shared" si="22"/>
        <v>0</v>
      </c>
      <c r="I72" s="49">
        <f t="shared" si="22"/>
        <v>0</v>
      </c>
      <c r="J72" s="49">
        <f t="shared" si="22"/>
        <v>0</v>
      </c>
    </row>
    <row r="73" spans="1:10" x14ac:dyDescent="0.25">
      <c r="B73" s="57" t="s">
        <v>38</v>
      </c>
      <c r="C73" s="103"/>
      <c r="D73" s="49">
        <f t="shared" si="22"/>
        <v>0</v>
      </c>
      <c r="E73" s="49">
        <f t="shared" si="22"/>
        <v>0</v>
      </c>
      <c r="F73" s="49">
        <f t="shared" si="22"/>
        <v>0</v>
      </c>
      <c r="G73" s="49">
        <f t="shared" si="22"/>
        <v>0</v>
      </c>
      <c r="H73" s="49">
        <f t="shared" si="22"/>
        <v>0</v>
      </c>
      <c r="I73" s="49">
        <f t="shared" si="22"/>
        <v>0</v>
      </c>
      <c r="J73" s="49">
        <f t="shared" si="22"/>
        <v>0</v>
      </c>
    </row>
    <row r="74" spans="1:10" s="47" customFormat="1" ht="15" customHeight="1" x14ac:dyDescent="0.25">
      <c r="A74" s="59"/>
      <c r="B74" s="58" t="s">
        <v>96</v>
      </c>
      <c r="C74" s="101" t="s">
        <v>74</v>
      </c>
      <c r="D74" s="49">
        <f>D76+D77</f>
        <v>121924.7191</v>
      </c>
      <c r="E74" s="49">
        <v>0</v>
      </c>
      <c r="F74" s="49">
        <f>F76+F77</f>
        <v>121924.7191</v>
      </c>
      <c r="G74" s="49">
        <f>G76+G77</f>
        <v>121924.7191</v>
      </c>
      <c r="H74" s="49">
        <f>H76+H77</f>
        <v>121924.7191</v>
      </c>
      <c r="I74" s="49">
        <f>I76+I77</f>
        <v>121924.7191</v>
      </c>
      <c r="J74" s="49">
        <f>J76+J77</f>
        <v>609623.59550000005</v>
      </c>
    </row>
    <row r="75" spans="1:10" s="47" customFormat="1" x14ac:dyDescent="0.25">
      <c r="A75" s="44"/>
      <c r="B75" s="36" t="s">
        <v>27</v>
      </c>
      <c r="C75" s="102"/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>
        <v>0</v>
      </c>
    </row>
    <row r="76" spans="1:10" s="47" customFormat="1" x14ac:dyDescent="0.25">
      <c r="A76" s="44"/>
      <c r="B76" s="36" t="s">
        <v>28</v>
      </c>
      <c r="C76" s="102"/>
      <c r="D76" s="48">
        <f>108513</f>
        <v>108513</v>
      </c>
      <c r="E76" s="49"/>
      <c r="F76" s="48">
        <f>108513</f>
        <v>108513</v>
      </c>
      <c r="G76" s="48">
        <f>108513</f>
        <v>108513</v>
      </c>
      <c r="H76" s="48">
        <f>108513</f>
        <v>108513</v>
      </c>
      <c r="I76" s="48">
        <f>108513</f>
        <v>108513</v>
      </c>
      <c r="J76" s="48">
        <f>D76+E76+F76+G76+H76+I76</f>
        <v>542565</v>
      </c>
    </row>
    <row r="77" spans="1:10" s="47" customFormat="1" x14ac:dyDescent="0.25">
      <c r="A77" s="44"/>
      <c r="B77" s="36" t="s">
        <v>29</v>
      </c>
      <c r="C77" s="102"/>
      <c r="D77" s="48">
        <v>13411.7191</v>
      </c>
      <c r="E77" s="49">
        <v>0</v>
      </c>
      <c r="F77" s="48">
        <v>13411.7191</v>
      </c>
      <c r="G77" s="48">
        <v>13411.7191</v>
      </c>
      <c r="H77" s="48">
        <v>13411.7191</v>
      </c>
      <c r="I77" s="48">
        <v>13411.7191</v>
      </c>
      <c r="J77" s="48">
        <f>D77+E77+F77+G77+H77+I77</f>
        <v>67058.595499999996</v>
      </c>
    </row>
    <row r="78" spans="1:10" s="47" customFormat="1" ht="33" x14ac:dyDescent="0.25">
      <c r="A78" s="44"/>
      <c r="B78" s="23" t="s">
        <v>36</v>
      </c>
      <c r="C78" s="102"/>
      <c r="D78" s="53">
        <v>0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</row>
    <row r="79" spans="1:10" s="47" customFormat="1" ht="33.75" customHeight="1" x14ac:dyDescent="0.25">
      <c r="A79" s="44"/>
      <c r="B79" s="23" t="s">
        <v>39</v>
      </c>
      <c r="C79" s="102"/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</row>
    <row r="80" spans="1:10" s="47" customFormat="1" x14ac:dyDescent="0.25">
      <c r="A80" s="44"/>
      <c r="B80" s="23" t="s">
        <v>37</v>
      </c>
      <c r="C80" s="102"/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</row>
    <row r="81" spans="1:10" s="47" customFormat="1" x14ac:dyDescent="0.25">
      <c r="A81" s="44"/>
      <c r="B81" s="36" t="s">
        <v>38</v>
      </c>
      <c r="C81" s="102"/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</row>
    <row r="82" spans="1:10" s="47" customFormat="1" ht="15" customHeight="1" x14ac:dyDescent="0.25">
      <c r="A82" s="44"/>
      <c r="B82" s="58" t="s">
        <v>96</v>
      </c>
      <c r="C82" s="77" t="s">
        <v>99</v>
      </c>
      <c r="D82" s="53">
        <v>0</v>
      </c>
      <c r="E82" s="53">
        <v>0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</row>
    <row r="83" spans="1:10" s="47" customFormat="1" x14ac:dyDescent="0.25">
      <c r="A83" s="44"/>
      <c r="B83" s="36" t="s">
        <v>27</v>
      </c>
      <c r="C83" s="109"/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</row>
    <row r="84" spans="1:10" s="47" customFormat="1" ht="16.5" customHeight="1" x14ac:dyDescent="0.25">
      <c r="A84" s="44"/>
      <c r="B84" s="36" t="s">
        <v>28</v>
      </c>
      <c r="C84" s="109"/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</row>
    <row r="85" spans="1:10" s="47" customFormat="1" x14ac:dyDescent="0.25">
      <c r="A85" s="44"/>
      <c r="B85" s="36" t="s">
        <v>29</v>
      </c>
      <c r="C85" s="109"/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</row>
    <row r="86" spans="1:10" s="47" customFormat="1" ht="33" x14ac:dyDescent="0.25">
      <c r="A86" s="44"/>
      <c r="B86" s="23" t="s">
        <v>36</v>
      </c>
      <c r="C86" s="109"/>
      <c r="D86" s="49">
        <v>0</v>
      </c>
      <c r="E86" s="49">
        <v>0</v>
      </c>
      <c r="F86" s="49">
        <v>0</v>
      </c>
      <c r="G86" s="49">
        <v>0</v>
      </c>
      <c r="H86" s="49">
        <v>0</v>
      </c>
      <c r="I86" s="49">
        <v>0</v>
      </c>
      <c r="J86" s="49">
        <v>0</v>
      </c>
    </row>
    <row r="87" spans="1:10" s="47" customFormat="1" ht="39" customHeight="1" x14ac:dyDescent="0.25">
      <c r="A87" s="44"/>
      <c r="B87" s="23" t="s">
        <v>39</v>
      </c>
      <c r="C87" s="109"/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49">
        <v>0</v>
      </c>
    </row>
    <row r="88" spans="1:10" s="47" customFormat="1" x14ac:dyDescent="0.25">
      <c r="A88" s="44"/>
      <c r="B88" s="23" t="s">
        <v>37</v>
      </c>
      <c r="C88" s="109"/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</v>
      </c>
    </row>
    <row r="89" spans="1:10" s="47" customFormat="1" x14ac:dyDescent="0.25">
      <c r="A89" s="44"/>
      <c r="B89" s="36" t="s">
        <v>38</v>
      </c>
      <c r="C89" s="109"/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</row>
    <row r="90" spans="1:10" s="47" customFormat="1" ht="59.25" customHeight="1" x14ac:dyDescent="0.25">
      <c r="B90" s="56" t="s">
        <v>87</v>
      </c>
      <c r="C90" s="101" t="s">
        <v>135</v>
      </c>
      <c r="D90" s="46">
        <f>D91+D92+D93+D94+D95+D97</f>
        <v>244910.52802999999</v>
      </c>
      <c r="E90" s="46">
        <f t="shared" ref="E90:J90" si="24">E91+E92+E93+E94+E95+E97</f>
        <v>284986.28794000001</v>
      </c>
      <c r="F90" s="46">
        <f>F91+F92+F93</f>
        <v>313578.97592999996</v>
      </c>
      <c r="G90" s="46">
        <f t="shared" si="24"/>
        <v>5829.6631699999998</v>
      </c>
      <c r="H90" s="46">
        <f t="shared" si="24"/>
        <v>5829.6631600000001</v>
      </c>
      <c r="I90" s="46">
        <f t="shared" si="24"/>
        <v>2835</v>
      </c>
      <c r="J90" s="46">
        <f t="shared" si="24"/>
        <v>49108.100000000006</v>
      </c>
    </row>
    <row r="91" spans="1:10" x14ac:dyDescent="0.25">
      <c r="B91" s="36" t="s">
        <v>27</v>
      </c>
      <c r="C91" s="102"/>
      <c r="D91" s="48">
        <f>D100+D125</f>
        <v>101893</v>
      </c>
      <c r="E91" s="48">
        <f>E100+E125</f>
        <v>108502.2</v>
      </c>
      <c r="F91" s="48">
        <f t="shared" ref="F91:J91" si="25">F100+F125</f>
        <v>106589.99999999999</v>
      </c>
      <c r="G91" s="48">
        <f t="shared" ref="G91:H93" si="26">G100+G125</f>
        <v>0</v>
      </c>
      <c r="H91" s="48">
        <f t="shared" si="26"/>
        <v>0</v>
      </c>
      <c r="I91" s="48">
        <f t="shared" si="25"/>
        <v>0</v>
      </c>
      <c r="J91" s="48">
        <f t="shared" si="25"/>
        <v>40597.4</v>
      </c>
    </row>
    <row r="92" spans="1:10" x14ac:dyDescent="0.25">
      <c r="B92" s="36" t="s">
        <v>28</v>
      </c>
      <c r="C92" s="102"/>
      <c r="D92" s="48">
        <f>D101+D126</f>
        <v>117413.79999999999</v>
      </c>
      <c r="E92" s="48">
        <f>E101+E126</f>
        <v>147007</v>
      </c>
      <c r="F92" s="48">
        <f t="shared" ref="F92:J92" si="27">F101+F126</f>
        <v>174156.79999999999</v>
      </c>
      <c r="G92" s="48">
        <f t="shared" si="26"/>
        <v>2835</v>
      </c>
      <c r="H92" s="48">
        <f t="shared" si="26"/>
        <v>2835</v>
      </c>
      <c r="I92" s="48">
        <f t="shared" si="27"/>
        <v>2835</v>
      </c>
      <c r="J92" s="48">
        <f t="shared" si="27"/>
        <v>8510.7000000000007</v>
      </c>
    </row>
    <row r="93" spans="1:10" x14ac:dyDescent="0.25">
      <c r="B93" s="36" t="s">
        <v>29</v>
      </c>
      <c r="C93" s="102"/>
      <c r="D93" s="48">
        <f>D102</f>
        <v>25603.728029999998</v>
      </c>
      <c r="E93" s="48">
        <f t="shared" ref="E93:J93" si="28">E102</f>
        <v>29477.087940000001</v>
      </c>
      <c r="F93" s="48">
        <f t="shared" si="28"/>
        <v>32832.175929999998</v>
      </c>
      <c r="G93" s="48">
        <f t="shared" si="26"/>
        <v>2994.6631699999998</v>
      </c>
      <c r="H93" s="48">
        <f t="shared" si="26"/>
        <v>2994.6631600000001</v>
      </c>
      <c r="I93" s="48">
        <f t="shared" si="28"/>
        <v>0</v>
      </c>
      <c r="J93" s="48">
        <f t="shared" si="28"/>
        <v>0</v>
      </c>
    </row>
    <row r="94" spans="1:10" ht="33" x14ac:dyDescent="0.25">
      <c r="B94" s="23" t="s">
        <v>36</v>
      </c>
      <c r="C94" s="102"/>
      <c r="D94" s="49"/>
      <c r="E94" s="49"/>
      <c r="F94" s="49"/>
      <c r="G94" s="49"/>
      <c r="H94" s="49"/>
      <c r="I94" s="49"/>
      <c r="J94" s="49"/>
    </row>
    <row r="95" spans="1:10" x14ac:dyDescent="0.25">
      <c r="B95" s="23" t="s">
        <v>39</v>
      </c>
      <c r="C95" s="102"/>
      <c r="D95" s="49"/>
      <c r="E95" s="49"/>
      <c r="F95" s="49"/>
      <c r="G95" s="49"/>
      <c r="H95" s="49"/>
      <c r="I95" s="49"/>
      <c r="J95" s="49"/>
    </row>
    <row r="96" spans="1:10" x14ac:dyDescent="0.25">
      <c r="B96" s="23" t="s">
        <v>37</v>
      </c>
      <c r="C96" s="102"/>
      <c r="D96" s="49"/>
      <c r="E96" s="49"/>
      <c r="F96" s="49"/>
      <c r="G96" s="49"/>
      <c r="H96" s="49"/>
      <c r="I96" s="49"/>
      <c r="J96" s="49"/>
    </row>
    <row r="97" spans="1:10" x14ac:dyDescent="0.25">
      <c r="B97" s="36" t="s">
        <v>38</v>
      </c>
      <c r="C97" s="103"/>
      <c r="D97" s="49"/>
      <c r="E97" s="49"/>
      <c r="F97" s="49"/>
      <c r="G97" s="49"/>
      <c r="H97" s="49"/>
      <c r="I97" s="49"/>
      <c r="J97" s="49"/>
    </row>
    <row r="98" spans="1:10" s="47" customFormat="1" ht="104.25" customHeight="1" x14ac:dyDescent="0.25">
      <c r="B98" s="56" t="s">
        <v>80</v>
      </c>
      <c r="C98" s="101" t="s">
        <v>135</v>
      </c>
      <c r="D98" s="53">
        <f>D107</f>
        <v>233908.62802999999</v>
      </c>
      <c r="E98" s="53">
        <f>E107</f>
        <v>269234.38793999999</v>
      </c>
      <c r="F98" s="53">
        <f>F107</f>
        <v>299729.67593000003</v>
      </c>
      <c r="G98" s="53">
        <f t="shared" ref="G98:J98" si="29">G99</f>
        <v>0</v>
      </c>
      <c r="H98" s="53">
        <f t="shared" si="29"/>
        <v>0</v>
      </c>
      <c r="I98" s="53">
        <f t="shared" si="29"/>
        <v>0</v>
      </c>
      <c r="J98" s="53">
        <f t="shared" si="29"/>
        <v>0</v>
      </c>
    </row>
    <row r="99" spans="1:10" ht="15" customHeight="1" x14ac:dyDescent="0.25">
      <c r="B99" s="56" t="s">
        <v>71</v>
      </c>
      <c r="C99" s="102"/>
      <c r="D99" s="53">
        <f>D101+D102+D100</f>
        <v>233908.62802999999</v>
      </c>
      <c r="E99" s="53">
        <f t="shared" ref="E99:J99" si="30">E101+E102+E100</f>
        <v>269234.38793999999</v>
      </c>
      <c r="F99" s="53">
        <f t="shared" si="30"/>
        <v>299729.67592999997</v>
      </c>
      <c r="G99" s="53">
        <f t="shared" si="30"/>
        <v>0</v>
      </c>
      <c r="H99" s="53">
        <f t="shared" si="30"/>
        <v>0</v>
      </c>
      <c r="I99" s="53">
        <f t="shared" si="30"/>
        <v>0</v>
      </c>
      <c r="J99" s="53">
        <f t="shared" si="30"/>
        <v>0</v>
      </c>
    </row>
    <row r="100" spans="1:10" x14ac:dyDescent="0.25">
      <c r="B100" s="57" t="s">
        <v>27</v>
      </c>
      <c r="C100" s="102"/>
      <c r="D100" s="49">
        <f>D108+D116</f>
        <v>90893</v>
      </c>
      <c r="E100" s="49">
        <f>E108+E116</f>
        <v>92752.2</v>
      </c>
      <c r="F100" s="49">
        <f>92648.9+93.7</f>
        <v>92742.599999999991</v>
      </c>
      <c r="G100" s="49">
        <f t="shared" ref="G100:J102" si="31">G108+G116</f>
        <v>0</v>
      </c>
      <c r="H100" s="49">
        <f t="shared" si="31"/>
        <v>0</v>
      </c>
      <c r="I100" s="49">
        <f t="shared" si="31"/>
        <v>0</v>
      </c>
      <c r="J100" s="49">
        <f t="shared" si="31"/>
        <v>0</v>
      </c>
    </row>
    <row r="101" spans="1:10" x14ac:dyDescent="0.25">
      <c r="B101" s="57" t="s">
        <v>64</v>
      </c>
      <c r="C101" s="102"/>
      <c r="D101" s="49">
        <v>117411.9</v>
      </c>
      <c r="E101" s="49">
        <v>147005.1</v>
      </c>
      <c r="F101" s="49">
        <v>174154.9</v>
      </c>
      <c r="G101" s="49">
        <f t="shared" si="31"/>
        <v>0</v>
      </c>
      <c r="H101" s="49">
        <f t="shared" si="31"/>
        <v>0</v>
      </c>
      <c r="I101" s="49">
        <f t="shared" si="31"/>
        <v>0</v>
      </c>
      <c r="J101" s="49">
        <f t="shared" si="31"/>
        <v>0</v>
      </c>
    </row>
    <row r="102" spans="1:10" x14ac:dyDescent="0.25">
      <c r="B102" s="57" t="s">
        <v>65</v>
      </c>
      <c r="C102" s="102"/>
      <c r="D102" s="49">
        <f>D110+D118</f>
        <v>25603.728029999998</v>
      </c>
      <c r="E102" s="49">
        <f>E110+E135</f>
        <v>29477.087940000001</v>
      </c>
      <c r="F102" s="49">
        <f>32827.24436+4.93157</f>
        <v>32832.175929999998</v>
      </c>
      <c r="G102" s="49">
        <f t="shared" si="31"/>
        <v>0</v>
      </c>
      <c r="H102" s="49">
        <f t="shared" si="31"/>
        <v>0</v>
      </c>
      <c r="I102" s="49">
        <f t="shared" si="31"/>
        <v>0</v>
      </c>
      <c r="J102" s="49">
        <f t="shared" si="31"/>
        <v>0</v>
      </c>
    </row>
    <row r="103" spans="1:10" ht="33" x14ac:dyDescent="0.25">
      <c r="B103" s="16" t="s">
        <v>66</v>
      </c>
      <c r="C103" s="102"/>
      <c r="D103" s="49">
        <f>D111+D119</f>
        <v>0</v>
      </c>
      <c r="E103" s="49">
        <f t="shared" ref="E103:J104" si="32">E111+E119</f>
        <v>0</v>
      </c>
      <c r="F103" s="49">
        <f t="shared" si="32"/>
        <v>0</v>
      </c>
      <c r="G103" s="49">
        <f t="shared" si="32"/>
        <v>0</v>
      </c>
      <c r="H103" s="49">
        <f t="shared" si="32"/>
        <v>0</v>
      </c>
      <c r="I103" s="49">
        <f t="shared" si="32"/>
        <v>0</v>
      </c>
      <c r="J103" s="49">
        <f t="shared" si="32"/>
        <v>0</v>
      </c>
    </row>
    <row r="104" spans="1:10" ht="33" x14ac:dyDescent="0.25">
      <c r="B104" s="16" t="s">
        <v>67</v>
      </c>
      <c r="C104" s="102"/>
      <c r="D104" s="49">
        <f>D112+D120</f>
        <v>0</v>
      </c>
      <c r="E104" s="49">
        <f t="shared" si="32"/>
        <v>0</v>
      </c>
      <c r="F104" s="49">
        <f t="shared" si="32"/>
        <v>0</v>
      </c>
      <c r="G104" s="49">
        <f t="shared" si="32"/>
        <v>0</v>
      </c>
      <c r="H104" s="49">
        <f t="shared" si="32"/>
        <v>0</v>
      </c>
      <c r="I104" s="49">
        <f t="shared" si="32"/>
        <v>0</v>
      </c>
      <c r="J104" s="49">
        <f t="shared" si="32"/>
        <v>0</v>
      </c>
    </row>
    <row r="105" spans="1:10" x14ac:dyDescent="0.25">
      <c r="B105" s="16" t="s">
        <v>68</v>
      </c>
      <c r="C105" s="102"/>
      <c r="D105" s="49"/>
      <c r="E105" s="49"/>
      <c r="F105" s="49"/>
      <c r="G105" s="49"/>
      <c r="H105" s="49"/>
      <c r="I105" s="49"/>
      <c r="J105" s="49"/>
    </row>
    <row r="106" spans="1:10" x14ac:dyDescent="0.25">
      <c r="B106" s="57" t="s">
        <v>69</v>
      </c>
      <c r="C106" s="103"/>
      <c r="D106" s="49"/>
      <c r="E106" s="49"/>
      <c r="F106" s="49"/>
      <c r="G106" s="49"/>
      <c r="H106" s="49"/>
      <c r="I106" s="49"/>
      <c r="J106" s="49"/>
    </row>
    <row r="107" spans="1:10" s="47" customFormat="1" ht="15" customHeight="1" x14ac:dyDescent="0.25">
      <c r="A107" s="44"/>
      <c r="B107" s="58" t="s">
        <v>96</v>
      </c>
      <c r="C107" s="101" t="s">
        <v>74</v>
      </c>
      <c r="D107" s="53">
        <f>D108+D109+D110</f>
        <v>233908.62802999999</v>
      </c>
      <c r="E107" s="53">
        <f t="shared" ref="E107:F107" si="33">E108+E109+E110</f>
        <v>269234.38793999999</v>
      </c>
      <c r="F107" s="53">
        <f t="shared" si="33"/>
        <v>299729.67593000003</v>
      </c>
      <c r="G107" s="53">
        <v>0</v>
      </c>
      <c r="H107" s="53">
        <v>0</v>
      </c>
      <c r="I107" s="53">
        <v>0</v>
      </c>
      <c r="J107" s="53">
        <v>0</v>
      </c>
    </row>
    <row r="108" spans="1:10" s="47" customFormat="1" x14ac:dyDescent="0.25">
      <c r="A108" s="44"/>
      <c r="B108" s="36" t="s">
        <v>27</v>
      </c>
      <c r="C108" s="102"/>
      <c r="D108" s="49">
        <f>90774.8+118.2</f>
        <v>90893</v>
      </c>
      <c r="E108" s="49">
        <f>92648.9+103.3</f>
        <v>92752.2</v>
      </c>
      <c r="F108" s="49">
        <f>92648.9+93.7</f>
        <v>92742.599999999991</v>
      </c>
      <c r="G108" s="53">
        <v>0</v>
      </c>
      <c r="H108" s="53">
        <v>0</v>
      </c>
      <c r="I108" s="53">
        <v>0</v>
      </c>
      <c r="J108" s="53">
        <v>0</v>
      </c>
    </row>
    <row r="109" spans="1:10" s="47" customFormat="1" x14ac:dyDescent="0.25">
      <c r="A109" s="44"/>
      <c r="B109" s="36" t="s">
        <v>28</v>
      </c>
      <c r="C109" s="102"/>
      <c r="D109" s="49">
        <v>117411.9</v>
      </c>
      <c r="E109" s="49">
        <v>147005.1</v>
      </c>
      <c r="F109" s="49">
        <v>174154.9</v>
      </c>
      <c r="G109" s="53">
        <v>0</v>
      </c>
      <c r="H109" s="53">
        <v>0</v>
      </c>
      <c r="I109" s="53">
        <v>0</v>
      </c>
      <c r="J109" s="53">
        <v>0</v>
      </c>
    </row>
    <row r="110" spans="1:10" s="47" customFormat="1" x14ac:dyDescent="0.25">
      <c r="A110" s="44"/>
      <c r="B110" s="36" t="s">
        <v>29</v>
      </c>
      <c r="C110" s="102"/>
      <c r="D110" s="49">
        <f>25597.50698+6.22105</f>
        <v>25603.728029999998</v>
      </c>
      <c r="E110" s="49">
        <f>29471.6512+5.43674</f>
        <v>29477.087940000001</v>
      </c>
      <c r="F110" s="49">
        <f>32827.24436+4.93157</f>
        <v>32832.175929999998</v>
      </c>
      <c r="G110" s="53">
        <v>0</v>
      </c>
      <c r="H110" s="53">
        <v>0</v>
      </c>
      <c r="I110" s="53">
        <v>0</v>
      </c>
      <c r="J110" s="53">
        <v>0</v>
      </c>
    </row>
    <row r="111" spans="1:10" s="47" customFormat="1" ht="33" x14ac:dyDescent="0.25">
      <c r="A111" s="44"/>
      <c r="B111" s="23" t="s">
        <v>36</v>
      </c>
      <c r="C111" s="102"/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</row>
    <row r="112" spans="1:10" s="47" customFormat="1" ht="24.75" customHeight="1" x14ac:dyDescent="0.25">
      <c r="A112" s="44"/>
      <c r="B112" s="23" t="s">
        <v>70</v>
      </c>
      <c r="C112" s="102"/>
      <c r="D112" s="49">
        <v>0</v>
      </c>
      <c r="E112" s="49">
        <v>0</v>
      </c>
      <c r="F112" s="49">
        <v>0</v>
      </c>
      <c r="G112" s="49">
        <v>0</v>
      </c>
      <c r="H112" s="49">
        <v>0</v>
      </c>
      <c r="I112" s="49">
        <v>0</v>
      </c>
      <c r="J112" s="49">
        <v>0</v>
      </c>
    </row>
    <row r="113" spans="1:10" s="47" customFormat="1" x14ac:dyDescent="0.25">
      <c r="A113" s="44"/>
      <c r="B113" s="23" t="s">
        <v>37</v>
      </c>
      <c r="C113" s="102"/>
      <c r="D113" s="49">
        <v>0</v>
      </c>
      <c r="E113" s="49">
        <v>0</v>
      </c>
      <c r="F113" s="49">
        <v>0</v>
      </c>
      <c r="G113" s="49">
        <v>0</v>
      </c>
      <c r="H113" s="49">
        <v>0</v>
      </c>
      <c r="I113" s="49">
        <v>0</v>
      </c>
      <c r="J113" s="49">
        <v>0</v>
      </c>
    </row>
    <row r="114" spans="1:10" s="47" customFormat="1" x14ac:dyDescent="0.25">
      <c r="A114" s="44"/>
      <c r="B114" s="36" t="s">
        <v>38</v>
      </c>
      <c r="C114" s="102"/>
      <c r="D114" s="49">
        <v>0</v>
      </c>
      <c r="E114" s="49">
        <v>0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</row>
    <row r="115" spans="1:10" s="47" customFormat="1" ht="15" customHeight="1" x14ac:dyDescent="0.25">
      <c r="A115" s="44"/>
      <c r="B115" s="58" t="s">
        <v>96</v>
      </c>
      <c r="C115" s="101" t="s">
        <v>99</v>
      </c>
      <c r="D115" s="53">
        <v>0</v>
      </c>
      <c r="E115" s="53">
        <v>0</v>
      </c>
      <c r="F115" s="53">
        <v>0</v>
      </c>
      <c r="G115" s="53">
        <v>0</v>
      </c>
      <c r="H115" s="53">
        <v>0</v>
      </c>
      <c r="I115" s="53">
        <v>0</v>
      </c>
      <c r="J115" s="53">
        <v>0</v>
      </c>
    </row>
    <row r="116" spans="1:10" s="47" customFormat="1" x14ac:dyDescent="0.25">
      <c r="A116" s="44"/>
      <c r="B116" s="36" t="s">
        <v>27</v>
      </c>
      <c r="C116" s="102"/>
      <c r="D116" s="49">
        <v>0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49">
        <v>0</v>
      </c>
    </row>
    <row r="117" spans="1:10" s="47" customFormat="1" ht="16.5" customHeight="1" x14ac:dyDescent="0.25">
      <c r="A117" s="44"/>
      <c r="B117" s="36" t="s">
        <v>28</v>
      </c>
      <c r="C117" s="102"/>
      <c r="D117" s="49">
        <v>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49">
        <v>0</v>
      </c>
    </row>
    <row r="118" spans="1:10" s="47" customFormat="1" x14ac:dyDescent="0.25">
      <c r="A118" s="44"/>
      <c r="B118" s="36" t="s">
        <v>29</v>
      </c>
      <c r="C118" s="102"/>
      <c r="D118" s="49">
        <v>0</v>
      </c>
      <c r="E118" s="49">
        <v>0</v>
      </c>
      <c r="F118" s="49">
        <v>0</v>
      </c>
      <c r="G118" s="49">
        <v>0</v>
      </c>
      <c r="H118" s="49">
        <v>0</v>
      </c>
      <c r="I118" s="49">
        <v>0</v>
      </c>
      <c r="J118" s="49">
        <v>0</v>
      </c>
    </row>
    <row r="119" spans="1:10" s="47" customFormat="1" ht="33" x14ac:dyDescent="0.25">
      <c r="A119" s="44"/>
      <c r="B119" s="23" t="s">
        <v>36</v>
      </c>
      <c r="C119" s="102"/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</row>
    <row r="120" spans="1:10" s="47" customFormat="1" ht="24.75" customHeight="1" x14ac:dyDescent="0.25">
      <c r="A120" s="44"/>
      <c r="B120" s="23" t="s">
        <v>70</v>
      </c>
      <c r="C120" s="102"/>
      <c r="D120" s="49">
        <v>0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</row>
    <row r="121" spans="1:10" s="47" customFormat="1" x14ac:dyDescent="0.25">
      <c r="A121" s="44"/>
      <c r="B121" s="23" t="s">
        <v>37</v>
      </c>
      <c r="C121" s="102"/>
      <c r="D121" s="49">
        <v>0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49">
        <v>0</v>
      </c>
    </row>
    <row r="122" spans="1:10" s="47" customFormat="1" x14ac:dyDescent="0.25">
      <c r="A122" s="44"/>
      <c r="B122" s="36" t="s">
        <v>38</v>
      </c>
      <c r="C122" s="102"/>
      <c r="D122" s="49">
        <v>0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49">
        <v>0</v>
      </c>
    </row>
    <row r="123" spans="1:10" ht="77.25" customHeight="1" x14ac:dyDescent="0.25">
      <c r="B123" s="56" t="s">
        <v>79</v>
      </c>
      <c r="C123" s="101" t="s">
        <v>135</v>
      </c>
      <c r="D123" s="46">
        <f>D125+D126+D127</f>
        <v>11001.9</v>
      </c>
      <c r="E123" s="46">
        <f>E125+E126+E127</f>
        <v>15751.9</v>
      </c>
      <c r="F123" s="46">
        <f>F125+F126+F127</f>
        <v>13849.3</v>
      </c>
      <c r="G123" s="46">
        <f t="shared" ref="G123:J123" si="34">G124</f>
        <v>5829.6631699999998</v>
      </c>
      <c r="H123" s="46">
        <f t="shared" si="34"/>
        <v>2835</v>
      </c>
      <c r="I123" s="46">
        <f t="shared" si="34"/>
        <v>2835</v>
      </c>
      <c r="J123" s="46">
        <f t="shared" si="34"/>
        <v>49108.100000000006</v>
      </c>
    </row>
    <row r="124" spans="1:10" x14ac:dyDescent="0.25">
      <c r="B124" s="56" t="s">
        <v>71</v>
      </c>
      <c r="C124" s="102"/>
      <c r="D124" s="48">
        <f>D125+D126</f>
        <v>11001.9</v>
      </c>
      <c r="E124" s="48">
        <f t="shared" ref="E124:J124" si="35">E125+E126</f>
        <v>15751.9</v>
      </c>
      <c r="F124" s="48">
        <f t="shared" si="35"/>
        <v>13849.3</v>
      </c>
      <c r="G124" s="48">
        <f>G126+G125+G127</f>
        <v>5829.6631699999998</v>
      </c>
      <c r="H124" s="48">
        <f t="shared" si="35"/>
        <v>2835</v>
      </c>
      <c r="I124" s="48">
        <f t="shared" si="35"/>
        <v>2835</v>
      </c>
      <c r="J124" s="48">
        <f t="shared" si="35"/>
        <v>49108.100000000006</v>
      </c>
    </row>
    <row r="125" spans="1:10" x14ac:dyDescent="0.25">
      <c r="B125" s="57" t="s">
        <v>27</v>
      </c>
      <c r="C125" s="102"/>
      <c r="D125" s="60">
        <f>D133+D141</f>
        <v>11000</v>
      </c>
      <c r="E125" s="60">
        <f t="shared" ref="E125:J126" si="36">E133+E141</f>
        <v>15750</v>
      </c>
      <c r="F125" s="60">
        <f t="shared" si="36"/>
        <v>13847.4</v>
      </c>
      <c r="G125" s="60">
        <f t="shared" si="36"/>
        <v>0</v>
      </c>
      <c r="H125" s="60">
        <f t="shared" si="36"/>
        <v>0</v>
      </c>
      <c r="I125" s="60">
        <f t="shared" si="36"/>
        <v>0</v>
      </c>
      <c r="J125" s="60">
        <f t="shared" si="36"/>
        <v>40597.4</v>
      </c>
    </row>
    <row r="126" spans="1:10" x14ac:dyDescent="0.25">
      <c r="B126" s="57" t="s">
        <v>64</v>
      </c>
      <c r="C126" s="102"/>
      <c r="D126" s="60">
        <f>D134</f>
        <v>1.9</v>
      </c>
      <c r="E126" s="60">
        <f t="shared" si="36"/>
        <v>1.9</v>
      </c>
      <c r="F126" s="60">
        <f t="shared" si="36"/>
        <v>1.9</v>
      </c>
      <c r="G126" s="60">
        <f t="shared" si="36"/>
        <v>2835</v>
      </c>
      <c r="H126" s="60">
        <f t="shared" si="36"/>
        <v>2835</v>
      </c>
      <c r="I126" s="60">
        <f t="shared" si="36"/>
        <v>2835</v>
      </c>
      <c r="J126" s="60">
        <f t="shared" si="36"/>
        <v>8510.7000000000007</v>
      </c>
    </row>
    <row r="127" spans="1:10" x14ac:dyDescent="0.25">
      <c r="B127" s="57" t="s">
        <v>65</v>
      </c>
      <c r="C127" s="102"/>
      <c r="D127" s="60">
        <f>D135</f>
        <v>0</v>
      </c>
      <c r="E127" s="60">
        <f>E135</f>
        <v>0</v>
      </c>
      <c r="F127" s="60">
        <f>F135</f>
        <v>0</v>
      </c>
      <c r="G127" s="60">
        <f>G134+G135</f>
        <v>2994.6631699999998</v>
      </c>
      <c r="H127" s="60">
        <f t="shared" ref="H127:J127" si="37">H134+H135</f>
        <v>2994.6631600000001</v>
      </c>
      <c r="I127" s="60">
        <f t="shared" si="37"/>
        <v>2994.6631600000001</v>
      </c>
      <c r="J127" s="60">
        <f t="shared" si="37"/>
        <v>8989.6894900000007</v>
      </c>
    </row>
    <row r="128" spans="1:10" ht="33" x14ac:dyDescent="0.25">
      <c r="B128" s="16" t="s">
        <v>66</v>
      </c>
      <c r="C128" s="102"/>
      <c r="D128" s="60">
        <f>D136+D144</f>
        <v>0</v>
      </c>
      <c r="E128" s="60">
        <f t="shared" ref="E128:J129" si="38">E136+E144</f>
        <v>0</v>
      </c>
      <c r="F128" s="60">
        <f t="shared" si="38"/>
        <v>0</v>
      </c>
      <c r="G128" s="60">
        <f t="shared" si="38"/>
        <v>0</v>
      </c>
      <c r="H128" s="60">
        <f t="shared" si="38"/>
        <v>0</v>
      </c>
      <c r="I128" s="60">
        <f t="shared" si="38"/>
        <v>0</v>
      </c>
      <c r="J128" s="60">
        <f t="shared" si="38"/>
        <v>0</v>
      </c>
    </row>
    <row r="129" spans="1:10" ht="33" x14ac:dyDescent="0.25">
      <c r="B129" s="16" t="s">
        <v>67</v>
      </c>
      <c r="C129" s="102"/>
      <c r="D129" s="60">
        <f>D137+D145</f>
        <v>0</v>
      </c>
      <c r="E129" s="60">
        <f t="shared" si="38"/>
        <v>0</v>
      </c>
      <c r="F129" s="60">
        <f t="shared" si="38"/>
        <v>0</v>
      </c>
      <c r="G129" s="60">
        <f t="shared" si="38"/>
        <v>0</v>
      </c>
      <c r="H129" s="60">
        <f t="shared" si="38"/>
        <v>0</v>
      </c>
      <c r="I129" s="60">
        <f t="shared" si="38"/>
        <v>0</v>
      </c>
      <c r="J129" s="60">
        <f t="shared" si="38"/>
        <v>0</v>
      </c>
    </row>
    <row r="130" spans="1:10" x14ac:dyDescent="0.25">
      <c r="B130" s="16" t="s">
        <v>68</v>
      </c>
      <c r="C130" s="103"/>
      <c r="D130" s="75">
        <v>0</v>
      </c>
      <c r="E130" s="75">
        <v>0</v>
      </c>
      <c r="F130" s="75">
        <v>0</v>
      </c>
      <c r="G130" s="75">
        <v>0</v>
      </c>
      <c r="H130" s="49">
        <v>0</v>
      </c>
      <c r="I130" s="49">
        <v>0</v>
      </c>
      <c r="J130" s="49">
        <v>0</v>
      </c>
    </row>
    <row r="131" spans="1:10" x14ac:dyDescent="0.25">
      <c r="B131" s="57" t="s">
        <v>38</v>
      </c>
      <c r="C131" s="61"/>
      <c r="D131" s="62">
        <f>D139+D147</f>
        <v>0</v>
      </c>
      <c r="E131" s="62">
        <f t="shared" ref="E131:J131" si="39">E139+E147</f>
        <v>0</v>
      </c>
      <c r="F131" s="62">
        <f t="shared" si="39"/>
        <v>0</v>
      </c>
      <c r="G131" s="62">
        <f t="shared" si="39"/>
        <v>0</v>
      </c>
      <c r="H131" s="62">
        <f t="shared" si="39"/>
        <v>0</v>
      </c>
      <c r="I131" s="62">
        <f t="shared" si="39"/>
        <v>0</v>
      </c>
      <c r="J131" s="62">
        <f t="shared" si="39"/>
        <v>0</v>
      </c>
    </row>
    <row r="132" spans="1:10" s="47" customFormat="1" ht="15" customHeight="1" x14ac:dyDescent="0.25">
      <c r="A132" s="44"/>
      <c r="B132" s="58" t="s">
        <v>96</v>
      </c>
      <c r="C132" s="101" t="s">
        <v>74</v>
      </c>
      <c r="D132" s="53">
        <f>D133+D134+D135</f>
        <v>11001.9</v>
      </c>
      <c r="E132" s="53">
        <f>E133+E134+E135</f>
        <v>15751.9</v>
      </c>
      <c r="F132" s="53">
        <f>F133+F134+F135</f>
        <v>13849.3</v>
      </c>
      <c r="G132" s="53">
        <f>G133+G134+G135</f>
        <v>2994.6631699999998</v>
      </c>
      <c r="H132" s="53">
        <f>H133+H134+H135</f>
        <v>2994.6631600000001</v>
      </c>
      <c r="I132" s="53">
        <f>I134+I133+I135</f>
        <v>2994.6631600000001</v>
      </c>
      <c r="J132" s="53">
        <f>J133+J134+J135</f>
        <v>49587.089490000006</v>
      </c>
    </row>
    <row r="133" spans="1:10" s="47" customFormat="1" x14ac:dyDescent="0.25">
      <c r="A133" s="44"/>
      <c r="B133" s="36" t="s">
        <v>27</v>
      </c>
      <c r="C133" s="102"/>
      <c r="D133" s="48">
        <f>8800+2200</f>
        <v>11000</v>
      </c>
      <c r="E133" s="48">
        <f>11250+4500</f>
        <v>15750</v>
      </c>
      <c r="F133" s="49">
        <f>9247.4+4600</f>
        <v>13847.4</v>
      </c>
      <c r="G133" s="49">
        <v>0</v>
      </c>
      <c r="H133" s="49">
        <v>0</v>
      </c>
      <c r="I133" s="49">
        <v>0</v>
      </c>
      <c r="J133" s="48">
        <f>D133+E133+F133+G133+H133+I133</f>
        <v>40597.4</v>
      </c>
    </row>
    <row r="134" spans="1:10" s="47" customFormat="1" x14ac:dyDescent="0.25">
      <c r="A134" s="44"/>
      <c r="B134" s="36" t="s">
        <v>28</v>
      </c>
      <c r="C134" s="102"/>
      <c r="D134" s="48">
        <f>1.9</f>
        <v>1.9</v>
      </c>
      <c r="E134" s="48">
        <f>1.9</f>
        <v>1.9</v>
      </c>
      <c r="F134" s="48">
        <f>1.9</f>
        <v>1.9</v>
      </c>
      <c r="G134" s="48">
        <f>2835</f>
        <v>2835</v>
      </c>
      <c r="H134" s="48">
        <f>2835</f>
        <v>2835</v>
      </c>
      <c r="I134" s="48">
        <f>2835</f>
        <v>2835</v>
      </c>
      <c r="J134" s="48">
        <f t="shared" ref="J134:J135" si="40">D134+E134+F134+G134+H134+I134</f>
        <v>8510.7000000000007</v>
      </c>
    </row>
    <row r="135" spans="1:10" s="47" customFormat="1" x14ac:dyDescent="0.25">
      <c r="A135" s="44"/>
      <c r="B135" s="36" t="s">
        <v>29</v>
      </c>
      <c r="C135" s="102"/>
      <c r="D135" s="48"/>
      <c r="E135" s="48"/>
      <c r="F135" s="48"/>
      <c r="G135" s="48">
        <f t="shared" ref="G135" si="41">159.66317</f>
        <v>159.66317000000001</v>
      </c>
      <c r="H135" s="48">
        <f>159.66316</f>
        <v>159.66316</v>
      </c>
      <c r="I135" s="48">
        <f>159.66316</f>
        <v>159.66316</v>
      </c>
      <c r="J135" s="48">
        <f t="shared" si="40"/>
        <v>478.98948999999999</v>
      </c>
    </row>
    <row r="136" spans="1:10" s="47" customFormat="1" ht="33" x14ac:dyDescent="0.25">
      <c r="A136" s="44"/>
      <c r="B136" s="23" t="s">
        <v>36</v>
      </c>
      <c r="C136" s="102"/>
      <c r="D136" s="53">
        <v>0</v>
      </c>
      <c r="E136" s="53">
        <v>0</v>
      </c>
      <c r="F136" s="53">
        <v>0</v>
      </c>
      <c r="G136" s="53">
        <v>0</v>
      </c>
      <c r="H136" s="53">
        <v>0</v>
      </c>
      <c r="I136" s="53">
        <v>0</v>
      </c>
      <c r="J136" s="53">
        <v>0</v>
      </c>
    </row>
    <row r="137" spans="1:10" s="47" customFormat="1" ht="24.75" customHeight="1" x14ac:dyDescent="0.25">
      <c r="A137" s="44"/>
      <c r="B137" s="23" t="s">
        <v>70</v>
      </c>
      <c r="C137" s="102"/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</row>
    <row r="138" spans="1:10" s="47" customFormat="1" x14ac:dyDescent="0.25">
      <c r="A138" s="44"/>
      <c r="B138" s="23" t="s">
        <v>37</v>
      </c>
      <c r="C138" s="102"/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49">
        <v>0</v>
      </c>
    </row>
    <row r="139" spans="1:10" s="47" customFormat="1" x14ac:dyDescent="0.25">
      <c r="A139" s="44"/>
      <c r="B139" s="36" t="s">
        <v>38</v>
      </c>
      <c r="C139" s="102"/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49">
        <v>0</v>
      </c>
    </row>
    <row r="140" spans="1:10" s="47" customFormat="1" ht="15" customHeight="1" x14ac:dyDescent="0.25">
      <c r="A140" s="44"/>
      <c r="B140" s="58" t="s">
        <v>96</v>
      </c>
      <c r="C140" s="101" t="s">
        <v>99</v>
      </c>
      <c r="D140" s="53">
        <v>0</v>
      </c>
      <c r="E140" s="53">
        <v>0</v>
      </c>
      <c r="F140" s="53">
        <v>0</v>
      </c>
      <c r="G140" s="53">
        <v>0</v>
      </c>
      <c r="H140" s="53">
        <v>0</v>
      </c>
      <c r="I140" s="53">
        <v>0</v>
      </c>
      <c r="J140" s="53">
        <v>0</v>
      </c>
    </row>
    <row r="141" spans="1:10" s="47" customFormat="1" x14ac:dyDescent="0.25">
      <c r="A141" s="44"/>
      <c r="B141" s="36" t="s">
        <v>27</v>
      </c>
      <c r="C141" s="102"/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49">
        <v>0</v>
      </c>
    </row>
    <row r="142" spans="1:10" s="47" customFormat="1" ht="16.5" customHeight="1" x14ac:dyDescent="0.25">
      <c r="A142" s="44"/>
      <c r="B142" s="36" t="s">
        <v>28</v>
      </c>
      <c r="C142" s="102"/>
      <c r="D142" s="49">
        <v>0</v>
      </c>
      <c r="E142" s="49">
        <v>0</v>
      </c>
      <c r="F142" s="49">
        <v>0</v>
      </c>
      <c r="G142" s="49">
        <v>0</v>
      </c>
      <c r="H142" s="49">
        <v>0</v>
      </c>
      <c r="I142" s="49">
        <v>0</v>
      </c>
      <c r="J142" s="49">
        <v>0</v>
      </c>
    </row>
    <row r="143" spans="1:10" s="47" customFormat="1" x14ac:dyDescent="0.25">
      <c r="A143" s="44"/>
      <c r="B143" s="36" t="s">
        <v>29</v>
      </c>
      <c r="C143" s="102"/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49">
        <v>0</v>
      </c>
    </row>
    <row r="144" spans="1:10" s="47" customFormat="1" ht="33" x14ac:dyDescent="0.25">
      <c r="A144" s="44"/>
      <c r="B144" s="23" t="s">
        <v>36</v>
      </c>
      <c r="C144" s="102"/>
      <c r="D144" s="49">
        <v>0</v>
      </c>
      <c r="E144" s="49">
        <v>0</v>
      </c>
      <c r="F144" s="49">
        <v>0</v>
      </c>
      <c r="G144" s="49">
        <v>0</v>
      </c>
      <c r="H144" s="49">
        <v>0</v>
      </c>
      <c r="I144" s="49">
        <v>0</v>
      </c>
      <c r="J144" s="49">
        <v>0</v>
      </c>
    </row>
    <row r="145" spans="1:10" s="47" customFormat="1" ht="24.75" customHeight="1" x14ac:dyDescent="0.25">
      <c r="A145" s="44"/>
      <c r="B145" s="23" t="s">
        <v>70</v>
      </c>
      <c r="C145" s="102"/>
      <c r="D145" s="49">
        <v>0</v>
      </c>
      <c r="E145" s="49">
        <v>0</v>
      </c>
      <c r="F145" s="49">
        <v>0</v>
      </c>
      <c r="G145" s="49">
        <v>0</v>
      </c>
      <c r="H145" s="49">
        <v>0</v>
      </c>
      <c r="I145" s="49">
        <v>0</v>
      </c>
      <c r="J145" s="49">
        <v>0</v>
      </c>
    </row>
    <row r="146" spans="1:10" s="47" customFormat="1" x14ac:dyDescent="0.25">
      <c r="A146" s="44"/>
      <c r="B146" s="23" t="s">
        <v>37</v>
      </c>
      <c r="C146" s="102"/>
      <c r="D146" s="49">
        <v>0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49">
        <v>0</v>
      </c>
    </row>
    <row r="147" spans="1:10" s="47" customFormat="1" x14ac:dyDescent="0.25">
      <c r="A147" s="44"/>
      <c r="B147" s="36" t="s">
        <v>38</v>
      </c>
      <c r="C147" s="102"/>
      <c r="D147" s="49">
        <v>0</v>
      </c>
      <c r="E147" s="49">
        <v>0</v>
      </c>
      <c r="F147" s="49">
        <v>0</v>
      </c>
      <c r="G147" s="49">
        <v>0</v>
      </c>
      <c r="H147" s="49">
        <v>0</v>
      </c>
      <c r="I147" s="49">
        <v>0</v>
      </c>
      <c r="J147" s="49">
        <v>0</v>
      </c>
    </row>
    <row r="148" spans="1:10" s="64" customFormat="1" ht="21" customHeight="1" x14ac:dyDescent="0.2">
      <c r="B148" s="110" t="s">
        <v>160</v>
      </c>
      <c r="C148" s="111"/>
      <c r="D148" s="111"/>
      <c r="E148" s="111"/>
      <c r="F148" s="111"/>
      <c r="G148" s="111"/>
      <c r="H148" s="111"/>
      <c r="I148" s="111"/>
      <c r="J148" s="111"/>
    </row>
    <row r="149" spans="1:10" s="64" customFormat="1" ht="12" x14ac:dyDescent="0.2">
      <c r="B149" s="112"/>
      <c r="C149" s="112"/>
      <c r="D149" s="112"/>
      <c r="E149" s="112"/>
      <c r="F149" s="112"/>
      <c r="G149" s="112"/>
      <c r="H149" s="112"/>
      <c r="I149" s="112"/>
      <c r="J149" s="112"/>
    </row>
    <row r="150" spans="1:10" s="64" customFormat="1" ht="12" x14ac:dyDescent="0.2">
      <c r="B150" s="112"/>
      <c r="C150" s="112"/>
      <c r="D150" s="112"/>
      <c r="E150" s="112"/>
      <c r="F150" s="112"/>
      <c r="G150" s="112"/>
      <c r="H150" s="112"/>
      <c r="I150" s="112"/>
      <c r="J150" s="112"/>
    </row>
    <row r="151" spans="1:10" s="64" customFormat="1" ht="12" x14ac:dyDescent="0.2">
      <c r="B151" s="112"/>
      <c r="C151" s="112"/>
      <c r="D151" s="112"/>
      <c r="E151" s="112"/>
      <c r="F151" s="112"/>
      <c r="G151" s="112"/>
      <c r="H151" s="112"/>
      <c r="I151" s="112"/>
      <c r="J151" s="112"/>
    </row>
    <row r="152" spans="1:10" s="64" customFormat="1" ht="12" x14ac:dyDescent="0.2">
      <c r="B152" s="112"/>
      <c r="C152" s="112"/>
      <c r="D152" s="112"/>
      <c r="E152" s="112"/>
      <c r="F152" s="112"/>
      <c r="G152" s="112"/>
      <c r="H152" s="112"/>
      <c r="I152" s="112"/>
      <c r="J152" s="112"/>
    </row>
    <row r="153" spans="1:10" s="64" customFormat="1" ht="88.5" customHeight="1" x14ac:dyDescent="0.2">
      <c r="B153" s="112"/>
      <c r="C153" s="112"/>
      <c r="D153" s="112"/>
      <c r="E153" s="112"/>
      <c r="F153" s="112"/>
      <c r="G153" s="112"/>
      <c r="H153" s="112"/>
      <c r="I153" s="112"/>
      <c r="J153" s="112"/>
    </row>
    <row r="154" spans="1:10" x14ac:dyDescent="0.25">
      <c r="D154" s="63"/>
      <c r="E154" s="63"/>
      <c r="F154" s="63"/>
      <c r="G154" s="63"/>
      <c r="H154" s="63"/>
      <c r="I154" s="63"/>
      <c r="J154" s="63"/>
    </row>
    <row r="155" spans="1:10" x14ac:dyDescent="0.25">
      <c r="D155" s="63"/>
      <c r="E155" s="63"/>
      <c r="F155" s="63"/>
      <c r="G155" s="63"/>
      <c r="H155" s="63"/>
      <c r="I155" s="63"/>
      <c r="J155" s="63"/>
    </row>
    <row r="156" spans="1:10" x14ac:dyDescent="0.25">
      <c r="D156" s="63"/>
      <c r="E156" s="63"/>
      <c r="F156" s="63"/>
      <c r="G156" s="63"/>
      <c r="H156" s="63"/>
      <c r="I156" s="63"/>
      <c r="J156" s="63"/>
    </row>
    <row r="157" spans="1:10" x14ac:dyDescent="0.25">
      <c r="D157" s="63"/>
      <c r="E157" s="63"/>
      <c r="F157" s="63"/>
      <c r="G157" s="63"/>
      <c r="H157" s="63"/>
      <c r="I157" s="63"/>
      <c r="J157" s="63"/>
    </row>
    <row r="158" spans="1:10" x14ac:dyDescent="0.25">
      <c r="D158" s="63"/>
      <c r="E158" s="63"/>
      <c r="F158" s="63"/>
      <c r="G158" s="63"/>
      <c r="H158" s="63"/>
      <c r="I158" s="63"/>
      <c r="J158" s="63"/>
    </row>
    <row r="159" spans="1:10" x14ac:dyDescent="0.25">
      <c r="D159" s="63"/>
      <c r="E159" s="63"/>
      <c r="F159" s="63"/>
      <c r="G159" s="63"/>
      <c r="H159" s="63"/>
      <c r="I159" s="63"/>
      <c r="J159" s="63"/>
    </row>
    <row r="160" spans="1:10" x14ac:dyDescent="0.25">
      <c r="D160" s="63"/>
      <c r="E160" s="63"/>
      <c r="F160" s="63"/>
      <c r="G160" s="63"/>
      <c r="H160" s="63"/>
      <c r="I160" s="63"/>
      <c r="J160" s="63"/>
    </row>
    <row r="161" spans="4:10" x14ac:dyDescent="0.25">
      <c r="D161" s="63"/>
      <c r="E161" s="63"/>
      <c r="F161" s="63"/>
      <c r="G161" s="63"/>
      <c r="H161" s="63"/>
      <c r="I161" s="63"/>
      <c r="J161" s="63"/>
    </row>
    <row r="162" spans="4:10" x14ac:dyDescent="0.25">
      <c r="D162" s="63"/>
      <c r="E162" s="63"/>
      <c r="F162" s="63"/>
      <c r="G162" s="63"/>
      <c r="H162" s="63"/>
      <c r="I162" s="63"/>
      <c r="J162" s="63"/>
    </row>
    <row r="163" spans="4:10" x14ac:dyDescent="0.25">
      <c r="D163" s="63"/>
      <c r="E163" s="63"/>
      <c r="F163" s="63"/>
      <c r="G163" s="63"/>
      <c r="H163" s="63"/>
      <c r="I163" s="63"/>
      <c r="J163" s="63"/>
    </row>
    <row r="164" spans="4:10" x14ac:dyDescent="0.25">
      <c r="D164" s="63"/>
      <c r="E164" s="63"/>
      <c r="F164" s="63"/>
      <c r="G164" s="63"/>
      <c r="H164" s="63"/>
      <c r="I164" s="63"/>
      <c r="J164" s="63"/>
    </row>
    <row r="165" spans="4:10" x14ac:dyDescent="0.25">
      <c r="D165" s="63"/>
      <c r="E165" s="63"/>
      <c r="F165" s="63"/>
      <c r="G165" s="63"/>
      <c r="H165" s="63"/>
      <c r="I165" s="63"/>
      <c r="J165" s="63"/>
    </row>
    <row r="166" spans="4:10" x14ac:dyDescent="0.25">
      <c r="D166" s="63"/>
      <c r="E166" s="63"/>
      <c r="F166" s="63"/>
      <c r="G166" s="63"/>
      <c r="H166" s="63"/>
      <c r="I166" s="63"/>
      <c r="J166" s="63"/>
    </row>
    <row r="167" spans="4:10" x14ac:dyDescent="0.25">
      <c r="D167" s="63"/>
      <c r="E167" s="63"/>
      <c r="F167" s="63"/>
      <c r="G167" s="63"/>
      <c r="H167" s="63"/>
      <c r="I167" s="63"/>
      <c r="J167" s="63"/>
    </row>
    <row r="168" spans="4:10" x14ac:dyDescent="0.25">
      <c r="D168" s="63"/>
      <c r="E168" s="63"/>
      <c r="F168" s="63"/>
      <c r="G168" s="63"/>
      <c r="H168" s="63"/>
      <c r="I168" s="63"/>
      <c r="J168" s="63"/>
    </row>
    <row r="169" spans="4:10" x14ac:dyDescent="0.25">
      <c r="D169" s="63"/>
      <c r="E169" s="63"/>
      <c r="F169" s="63"/>
      <c r="G169" s="63"/>
      <c r="H169" s="63"/>
      <c r="I169" s="63"/>
      <c r="J169" s="63"/>
    </row>
    <row r="170" spans="4:10" x14ac:dyDescent="0.25">
      <c r="D170" s="63"/>
      <c r="E170" s="63"/>
      <c r="F170" s="63"/>
      <c r="G170" s="63"/>
      <c r="H170" s="63"/>
      <c r="I170" s="63"/>
      <c r="J170" s="63"/>
    </row>
    <row r="171" spans="4:10" x14ac:dyDescent="0.25">
      <c r="D171" s="63"/>
      <c r="E171" s="63"/>
      <c r="F171" s="63"/>
      <c r="G171" s="63"/>
      <c r="H171" s="63"/>
      <c r="I171" s="63"/>
      <c r="J171" s="63"/>
    </row>
    <row r="172" spans="4:10" x14ac:dyDescent="0.25">
      <c r="D172" s="63"/>
      <c r="E172" s="63"/>
      <c r="F172" s="63"/>
      <c r="G172" s="63"/>
      <c r="H172" s="63"/>
      <c r="I172" s="63"/>
      <c r="J172" s="63"/>
    </row>
    <row r="173" spans="4:10" x14ac:dyDescent="0.25">
      <c r="D173" s="63"/>
      <c r="E173" s="63"/>
      <c r="F173" s="63"/>
      <c r="G173" s="63"/>
      <c r="H173" s="63"/>
      <c r="I173" s="63"/>
      <c r="J173" s="63"/>
    </row>
    <row r="174" spans="4:10" x14ac:dyDescent="0.25">
      <c r="D174" s="63"/>
      <c r="E174" s="63"/>
      <c r="F174" s="63"/>
      <c r="G174" s="63"/>
      <c r="H174" s="63"/>
      <c r="I174" s="63"/>
      <c r="J174" s="63"/>
    </row>
    <row r="175" spans="4:10" x14ac:dyDescent="0.25">
      <c r="D175" s="63"/>
      <c r="E175" s="63"/>
      <c r="F175" s="63"/>
      <c r="G175" s="63"/>
      <c r="H175" s="63"/>
      <c r="I175" s="63"/>
      <c r="J175" s="63"/>
    </row>
    <row r="176" spans="4:10" x14ac:dyDescent="0.25">
      <c r="D176" s="63"/>
      <c r="E176" s="63"/>
      <c r="F176" s="63"/>
      <c r="G176" s="63"/>
      <c r="H176" s="63"/>
      <c r="I176" s="63"/>
      <c r="J176" s="63"/>
    </row>
    <row r="177" spans="4:10" x14ac:dyDescent="0.25">
      <c r="D177" s="63"/>
      <c r="E177" s="63"/>
      <c r="F177" s="63"/>
      <c r="G177" s="63"/>
      <c r="H177" s="63"/>
      <c r="I177" s="63"/>
      <c r="J177" s="63"/>
    </row>
    <row r="178" spans="4:10" x14ac:dyDescent="0.25">
      <c r="D178" s="63"/>
      <c r="E178" s="63"/>
      <c r="F178" s="63"/>
      <c r="G178" s="63"/>
      <c r="H178" s="63"/>
      <c r="I178" s="63"/>
      <c r="J178" s="63"/>
    </row>
    <row r="179" spans="4:10" x14ac:dyDescent="0.25">
      <c r="D179" s="63"/>
      <c r="E179" s="63"/>
      <c r="F179" s="63"/>
      <c r="G179" s="63"/>
      <c r="H179" s="63"/>
      <c r="I179" s="63"/>
      <c r="J179" s="63"/>
    </row>
    <row r="180" spans="4:10" x14ac:dyDescent="0.25">
      <c r="D180" s="63"/>
      <c r="E180" s="63"/>
      <c r="F180" s="63"/>
      <c r="G180" s="63"/>
      <c r="H180" s="63"/>
      <c r="I180" s="63"/>
      <c r="J180" s="63"/>
    </row>
    <row r="181" spans="4:10" x14ac:dyDescent="0.25">
      <c r="D181" s="63"/>
      <c r="E181" s="63"/>
      <c r="F181" s="63"/>
      <c r="G181" s="63"/>
      <c r="H181" s="63"/>
      <c r="I181" s="63"/>
      <c r="J181" s="63"/>
    </row>
    <row r="182" spans="4:10" x14ac:dyDescent="0.25">
      <c r="D182" s="63"/>
      <c r="E182" s="63"/>
      <c r="F182" s="63"/>
      <c r="G182" s="63"/>
      <c r="H182" s="63"/>
      <c r="I182" s="63"/>
      <c r="J182" s="63"/>
    </row>
    <row r="183" spans="4:10" x14ac:dyDescent="0.25">
      <c r="D183" s="63"/>
      <c r="E183" s="63"/>
      <c r="F183" s="63"/>
      <c r="G183" s="63"/>
      <c r="H183" s="63"/>
      <c r="I183" s="63"/>
      <c r="J183" s="63"/>
    </row>
    <row r="184" spans="4:10" x14ac:dyDescent="0.25">
      <c r="D184" s="63"/>
      <c r="E184" s="63"/>
      <c r="F184" s="63"/>
      <c r="G184" s="63"/>
      <c r="H184" s="63"/>
      <c r="I184" s="63"/>
      <c r="J184" s="63"/>
    </row>
    <row r="185" spans="4:10" x14ac:dyDescent="0.25">
      <c r="D185" s="63"/>
      <c r="E185" s="63"/>
      <c r="F185" s="63"/>
      <c r="G185" s="63"/>
      <c r="H185" s="63"/>
      <c r="I185" s="63"/>
      <c r="J185" s="63"/>
    </row>
    <row r="186" spans="4:10" x14ac:dyDescent="0.25">
      <c r="D186" s="63"/>
      <c r="E186" s="63"/>
      <c r="F186" s="63"/>
      <c r="G186" s="63"/>
      <c r="H186" s="63"/>
      <c r="I186" s="63"/>
      <c r="J186" s="63"/>
    </row>
    <row r="187" spans="4:10" x14ac:dyDescent="0.25">
      <c r="D187" s="63"/>
      <c r="E187" s="63"/>
      <c r="F187" s="63"/>
      <c r="G187" s="63"/>
      <c r="H187" s="63"/>
      <c r="I187" s="63"/>
      <c r="J187" s="63"/>
    </row>
    <row r="188" spans="4:10" x14ac:dyDescent="0.25">
      <c r="D188" s="63"/>
      <c r="E188" s="63"/>
      <c r="F188" s="63"/>
      <c r="G188" s="63"/>
      <c r="H188" s="63"/>
      <c r="I188" s="63"/>
      <c r="J188" s="63"/>
    </row>
    <row r="189" spans="4:10" x14ac:dyDescent="0.25">
      <c r="D189" s="63"/>
      <c r="E189" s="63"/>
      <c r="F189" s="63"/>
      <c r="G189" s="63"/>
      <c r="H189" s="63"/>
      <c r="I189" s="63"/>
      <c r="J189" s="63"/>
    </row>
    <row r="190" spans="4:10" x14ac:dyDescent="0.25">
      <c r="D190" s="63"/>
      <c r="E190" s="63"/>
      <c r="F190" s="63"/>
      <c r="G190" s="63"/>
      <c r="H190" s="63"/>
      <c r="I190" s="63"/>
      <c r="J190" s="63"/>
    </row>
    <row r="191" spans="4:10" x14ac:dyDescent="0.25">
      <c r="D191" s="63"/>
      <c r="E191" s="63"/>
      <c r="F191" s="63"/>
      <c r="G191" s="63"/>
      <c r="H191" s="63"/>
      <c r="I191" s="63"/>
      <c r="J191" s="63"/>
    </row>
    <row r="192" spans="4:10" x14ac:dyDescent="0.25">
      <c r="D192" s="63"/>
      <c r="E192" s="63"/>
      <c r="F192" s="63"/>
      <c r="G192" s="63"/>
      <c r="H192" s="63"/>
      <c r="I192" s="63"/>
      <c r="J192" s="63"/>
    </row>
    <row r="193" spans="4:10" x14ac:dyDescent="0.25">
      <c r="D193" s="63"/>
      <c r="E193" s="63"/>
      <c r="F193" s="63"/>
      <c r="G193" s="63"/>
      <c r="H193" s="63"/>
      <c r="I193" s="63"/>
      <c r="J193" s="63"/>
    </row>
    <row r="194" spans="4:10" x14ac:dyDescent="0.25">
      <c r="D194" s="63"/>
      <c r="E194" s="63"/>
      <c r="F194" s="63"/>
      <c r="G194" s="63"/>
      <c r="H194" s="63"/>
      <c r="I194" s="63"/>
      <c r="J194" s="63"/>
    </row>
    <row r="195" spans="4:10" x14ac:dyDescent="0.25">
      <c r="D195" s="63"/>
      <c r="E195" s="63"/>
      <c r="F195" s="63"/>
      <c r="G195" s="63"/>
      <c r="H195" s="63"/>
      <c r="I195" s="63"/>
      <c r="J195" s="63"/>
    </row>
    <row r="196" spans="4:10" x14ac:dyDescent="0.25">
      <c r="D196" s="63"/>
      <c r="E196" s="63"/>
      <c r="F196" s="63"/>
      <c r="G196" s="63"/>
      <c r="H196" s="63"/>
      <c r="I196" s="63"/>
      <c r="J196" s="63"/>
    </row>
    <row r="197" spans="4:10" x14ac:dyDescent="0.25">
      <c r="D197" s="63"/>
      <c r="E197" s="63"/>
      <c r="F197" s="63"/>
      <c r="G197" s="63"/>
      <c r="H197" s="63"/>
      <c r="I197" s="63"/>
      <c r="J197" s="63"/>
    </row>
    <row r="198" spans="4:10" x14ac:dyDescent="0.25">
      <c r="D198" s="63"/>
      <c r="E198" s="63"/>
      <c r="F198" s="63"/>
      <c r="G198" s="63"/>
      <c r="H198" s="63"/>
      <c r="I198" s="63"/>
      <c r="J198" s="63"/>
    </row>
    <row r="199" spans="4:10" x14ac:dyDescent="0.25">
      <c r="D199" s="63"/>
      <c r="E199" s="63"/>
      <c r="F199" s="63"/>
      <c r="G199" s="63"/>
      <c r="H199" s="63"/>
      <c r="I199" s="63"/>
      <c r="J199" s="63"/>
    </row>
    <row r="200" spans="4:10" x14ac:dyDescent="0.25">
      <c r="D200" s="63"/>
      <c r="E200" s="63"/>
      <c r="F200" s="63"/>
      <c r="G200" s="63"/>
      <c r="H200" s="63"/>
      <c r="I200" s="63"/>
      <c r="J200" s="63"/>
    </row>
    <row r="201" spans="4:10" x14ac:dyDescent="0.25">
      <c r="D201" s="63"/>
      <c r="E201" s="63"/>
      <c r="F201" s="63"/>
      <c r="G201" s="63"/>
      <c r="H201" s="63"/>
      <c r="I201" s="63"/>
      <c r="J201" s="63"/>
    </row>
    <row r="202" spans="4:10" x14ac:dyDescent="0.25">
      <c r="D202" s="63"/>
      <c r="E202" s="63"/>
      <c r="F202" s="63"/>
      <c r="G202" s="63"/>
      <c r="H202" s="63"/>
      <c r="I202" s="63"/>
      <c r="J202" s="63"/>
    </row>
    <row r="203" spans="4:10" x14ac:dyDescent="0.25">
      <c r="D203" s="63"/>
      <c r="E203" s="63"/>
      <c r="F203" s="63"/>
      <c r="G203" s="63"/>
      <c r="H203" s="63"/>
      <c r="I203" s="63"/>
      <c r="J203" s="63"/>
    </row>
    <row r="204" spans="4:10" x14ac:dyDescent="0.25">
      <c r="D204" s="63"/>
      <c r="E204" s="63"/>
      <c r="F204" s="63"/>
      <c r="G204" s="63"/>
      <c r="H204" s="63"/>
      <c r="I204" s="63"/>
      <c r="J204" s="63"/>
    </row>
    <row r="205" spans="4:10" x14ac:dyDescent="0.25">
      <c r="D205" s="63"/>
      <c r="E205" s="63"/>
      <c r="F205" s="63"/>
      <c r="G205" s="63"/>
      <c r="H205" s="63"/>
      <c r="I205" s="63"/>
      <c r="J205" s="63"/>
    </row>
    <row r="206" spans="4:10" x14ac:dyDescent="0.25">
      <c r="D206" s="63"/>
      <c r="E206" s="63"/>
      <c r="F206" s="63"/>
      <c r="G206" s="63"/>
      <c r="H206" s="63"/>
      <c r="I206" s="63"/>
      <c r="J206" s="63"/>
    </row>
    <row r="207" spans="4:10" x14ac:dyDescent="0.25">
      <c r="D207" s="63"/>
      <c r="E207" s="63"/>
      <c r="F207" s="63"/>
      <c r="G207" s="63"/>
      <c r="H207" s="63"/>
      <c r="I207" s="63"/>
      <c r="J207" s="63"/>
    </row>
    <row r="208" spans="4:10" x14ac:dyDescent="0.25">
      <c r="D208" s="63"/>
      <c r="E208" s="63"/>
      <c r="F208" s="63"/>
      <c r="G208" s="63"/>
      <c r="H208" s="63"/>
      <c r="I208" s="63"/>
      <c r="J208" s="63"/>
    </row>
    <row r="209" spans="4:10" x14ac:dyDescent="0.25">
      <c r="D209" s="63"/>
      <c r="E209" s="63"/>
      <c r="F209" s="63"/>
      <c r="G209" s="63"/>
      <c r="H209" s="63"/>
      <c r="I209" s="63"/>
      <c r="J209" s="63"/>
    </row>
    <row r="210" spans="4:10" x14ac:dyDescent="0.25">
      <c r="D210" s="63"/>
      <c r="E210" s="63"/>
      <c r="F210" s="63"/>
      <c r="G210" s="63"/>
      <c r="H210" s="63"/>
      <c r="I210" s="63"/>
      <c r="J210" s="63"/>
    </row>
    <row r="211" spans="4:10" x14ac:dyDescent="0.25">
      <c r="D211" s="63"/>
      <c r="E211" s="63"/>
      <c r="F211" s="63"/>
      <c r="G211" s="63"/>
      <c r="H211" s="63"/>
      <c r="I211" s="63"/>
      <c r="J211" s="63"/>
    </row>
    <row r="212" spans="4:10" x14ac:dyDescent="0.25">
      <c r="D212" s="63"/>
      <c r="E212" s="63"/>
      <c r="F212" s="63"/>
      <c r="G212" s="63"/>
      <c r="H212" s="63"/>
      <c r="I212" s="63"/>
      <c r="J212" s="63"/>
    </row>
    <row r="213" spans="4:10" x14ac:dyDescent="0.25">
      <c r="D213" s="63"/>
      <c r="E213" s="63"/>
      <c r="F213" s="63"/>
      <c r="G213" s="63"/>
      <c r="H213" s="63"/>
      <c r="I213" s="63"/>
      <c r="J213" s="63"/>
    </row>
    <row r="214" spans="4:10" x14ac:dyDescent="0.25">
      <c r="D214" s="63"/>
      <c r="E214" s="63"/>
      <c r="F214" s="63"/>
      <c r="G214" s="63"/>
      <c r="H214" s="63"/>
      <c r="I214" s="63"/>
      <c r="J214" s="63"/>
    </row>
    <row r="215" spans="4:10" x14ac:dyDescent="0.25">
      <c r="D215" s="63"/>
      <c r="E215" s="63"/>
      <c r="F215" s="63"/>
      <c r="G215" s="63"/>
      <c r="H215" s="63"/>
      <c r="I215" s="63"/>
      <c r="J215" s="63"/>
    </row>
    <row r="216" spans="4:10" x14ac:dyDescent="0.25">
      <c r="D216" s="63"/>
      <c r="E216" s="63"/>
      <c r="F216" s="63"/>
      <c r="G216" s="63"/>
      <c r="H216" s="63"/>
      <c r="I216" s="63"/>
      <c r="J216" s="63"/>
    </row>
    <row r="217" spans="4:10" x14ac:dyDescent="0.25">
      <c r="D217" s="63"/>
      <c r="E217" s="63"/>
      <c r="F217" s="63"/>
      <c r="G217" s="63"/>
      <c r="H217" s="63"/>
      <c r="I217" s="63"/>
      <c r="J217" s="63"/>
    </row>
    <row r="218" spans="4:10" x14ac:dyDescent="0.25">
      <c r="D218" s="63"/>
      <c r="E218" s="63"/>
      <c r="F218" s="63"/>
      <c r="G218" s="63"/>
      <c r="H218" s="63"/>
      <c r="I218" s="63"/>
      <c r="J218" s="63"/>
    </row>
    <row r="219" spans="4:10" x14ac:dyDescent="0.25">
      <c r="D219" s="63"/>
      <c r="E219" s="63"/>
      <c r="F219" s="63"/>
      <c r="G219" s="63"/>
      <c r="H219" s="63"/>
      <c r="I219" s="63"/>
      <c r="J219" s="63"/>
    </row>
    <row r="220" spans="4:10" x14ac:dyDescent="0.25">
      <c r="D220" s="63"/>
      <c r="E220" s="63"/>
      <c r="F220" s="63"/>
      <c r="G220" s="63"/>
      <c r="H220" s="63"/>
      <c r="I220" s="63"/>
      <c r="J220" s="63"/>
    </row>
    <row r="221" spans="4:10" x14ac:dyDescent="0.25">
      <c r="D221" s="63"/>
      <c r="E221" s="63"/>
      <c r="F221" s="63"/>
      <c r="G221" s="63"/>
      <c r="H221" s="63"/>
      <c r="I221" s="63"/>
      <c r="J221" s="63"/>
    </row>
    <row r="222" spans="4:10" x14ac:dyDescent="0.25">
      <c r="D222" s="63"/>
      <c r="E222" s="63"/>
      <c r="F222" s="63"/>
      <c r="G222" s="63"/>
      <c r="H222" s="63"/>
      <c r="I222" s="63"/>
      <c r="J222" s="63"/>
    </row>
    <row r="223" spans="4:10" x14ac:dyDescent="0.25">
      <c r="D223" s="63"/>
      <c r="E223" s="63"/>
      <c r="F223" s="63"/>
      <c r="G223" s="63"/>
      <c r="H223" s="63"/>
      <c r="I223" s="63"/>
      <c r="J223" s="63"/>
    </row>
    <row r="224" spans="4:10" x14ac:dyDescent="0.25">
      <c r="D224" s="63"/>
      <c r="E224" s="63"/>
      <c r="F224" s="63"/>
      <c r="G224" s="63"/>
      <c r="H224" s="63"/>
      <c r="I224" s="63"/>
      <c r="J224" s="63"/>
    </row>
    <row r="225" spans="4:10" x14ac:dyDescent="0.25">
      <c r="D225" s="63"/>
      <c r="E225" s="63"/>
      <c r="F225" s="63"/>
      <c r="G225" s="63"/>
      <c r="H225" s="63"/>
      <c r="I225" s="63"/>
      <c r="J225" s="63"/>
    </row>
    <row r="226" spans="4:10" x14ac:dyDescent="0.25">
      <c r="D226" s="63"/>
      <c r="E226" s="63"/>
      <c r="F226" s="63"/>
      <c r="G226" s="63"/>
      <c r="H226" s="63"/>
      <c r="I226" s="63"/>
      <c r="J226" s="63"/>
    </row>
    <row r="227" spans="4:10" x14ac:dyDescent="0.25">
      <c r="D227" s="63"/>
      <c r="E227" s="63"/>
      <c r="F227" s="63"/>
      <c r="G227" s="63"/>
      <c r="H227" s="63"/>
      <c r="I227" s="63"/>
      <c r="J227" s="63"/>
    </row>
    <row r="228" spans="4:10" x14ac:dyDescent="0.25">
      <c r="D228" s="63"/>
      <c r="E228" s="63"/>
      <c r="F228" s="63"/>
      <c r="G228" s="63"/>
      <c r="H228" s="63"/>
      <c r="I228" s="63"/>
      <c r="J228" s="63"/>
    </row>
    <row r="229" spans="4:10" x14ac:dyDescent="0.25">
      <c r="D229" s="63"/>
      <c r="E229" s="63"/>
      <c r="F229" s="63"/>
      <c r="G229" s="63"/>
      <c r="H229" s="63"/>
      <c r="I229" s="63"/>
      <c r="J229" s="63"/>
    </row>
    <row r="230" spans="4:10" x14ac:dyDescent="0.25">
      <c r="D230" s="63"/>
      <c r="E230" s="63"/>
      <c r="F230" s="63"/>
      <c r="G230" s="63"/>
      <c r="H230" s="63"/>
      <c r="I230" s="63"/>
      <c r="J230" s="63"/>
    </row>
    <row r="231" spans="4:10" x14ac:dyDescent="0.25">
      <c r="D231" s="63"/>
      <c r="E231" s="63"/>
      <c r="F231" s="63"/>
      <c r="G231" s="63"/>
      <c r="H231" s="63"/>
      <c r="I231" s="63"/>
      <c r="J231" s="63"/>
    </row>
    <row r="232" spans="4:10" x14ac:dyDescent="0.25">
      <c r="D232" s="63"/>
      <c r="E232" s="63"/>
      <c r="F232" s="63"/>
      <c r="G232" s="63"/>
      <c r="H232" s="63"/>
      <c r="I232" s="63"/>
      <c r="J232" s="63"/>
    </row>
    <row r="233" spans="4:10" x14ac:dyDescent="0.25">
      <c r="D233" s="63"/>
      <c r="E233" s="63"/>
      <c r="F233" s="63"/>
      <c r="G233" s="63"/>
      <c r="H233" s="63"/>
      <c r="I233" s="63"/>
      <c r="J233" s="63"/>
    </row>
    <row r="234" spans="4:10" x14ac:dyDescent="0.25">
      <c r="D234" s="63"/>
      <c r="E234" s="63"/>
      <c r="F234" s="63"/>
      <c r="G234" s="63"/>
      <c r="H234" s="63"/>
      <c r="I234" s="63"/>
      <c r="J234" s="63"/>
    </row>
    <row r="235" spans="4:10" x14ac:dyDescent="0.25">
      <c r="D235" s="63"/>
      <c r="E235" s="63"/>
      <c r="F235" s="63"/>
      <c r="G235" s="63"/>
      <c r="H235" s="63"/>
      <c r="I235" s="63"/>
      <c r="J235" s="63"/>
    </row>
    <row r="236" spans="4:10" x14ac:dyDescent="0.25">
      <c r="D236" s="63"/>
      <c r="E236" s="63"/>
      <c r="F236" s="63"/>
      <c r="G236" s="63"/>
      <c r="H236" s="63"/>
      <c r="I236" s="63"/>
      <c r="J236" s="63"/>
    </row>
    <row r="237" spans="4:10" x14ac:dyDescent="0.25">
      <c r="D237" s="63"/>
      <c r="E237" s="63"/>
      <c r="F237" s="63"/>
      <c r="G237" s="63"/>
      <c r="H237" s="63"/>
      <c r="I237" s="63"/>
      <c r="J237" s="63"/>
    </row>
    <row r="238" spans="4:10" x14ac:dyDescent="0.25">
      <c r="D238" s="63"/>
      <c r="E238" s="63"/>
      <c r="F238" s="63"/>
      <c r="G238" s="63"/>
      <c r="H238" s="63"/>
      <c r="I238" s="63"/>
      <c r="J238" s="63"/>
    </row>
    <row r="239" spans="4:10" x14ac:dyDescent="0.25">
      <c r="D239" s="63"/>
      <c r="E239" s="63"/>
      <c r="F239" s="63"/>
      <c r="G239" s="63"/>
      <c r="H239" s="63"/>
      <c r="I239" s="63"/>
      <c r="J239" s="63"/>
    </row>
    <row r="240" spans="4:10" x14ac:dyDescent="0.25">
      <c r="D240" s="63"/>
      <c r="E240" s="63"/>
      <c r="F240" s="63"/>
      <c r="G240" s="63"/>
      <c r="H240" s="63"/>
      <c r="I240" s="63"/>
      <c r="J240" s="63"/>
    </row>
    <row r="241" spans="4:10" x14ac:dyDescent="0.25">
      <c r="D241" s="63"/>
      <c r="E241" s="63"/>
      <c r="F241" s="63"/>
      <c r="G241" s="63"/>
      <c r="H241" s="63"/>
      <c r="I241" s="63"/>
      <c r="J241" s="63"/>
    </row>
    <row r="242" spans="4:10" x14ac:dyDescent="0.25">
      <c r="D242" s="63"/>
      <c r="E242" s="63"/>
      <c r="F242" s="63"/>
      <c r="G242" s="63"/>
      <c r="H242" s="63"/>
      <c r="I242" s="63"/>
      <c r="J242" s="63"/>
    </row>
    <row r="243" spans="4:10" x14ac:dyDescent="0.25">
      <c r="D243" s="63"/>
      <c r="E243" s="63"/>
      <c r="F243" s="63"/>
      <c r="G243" s="63"/>
      <c r="H243" s="63"/>
      <c r="I243" s="63"/>
      <c r="J243" s="63"/>
    </row>
    <row r="244" spans="4:10" x14ac:dyDescent="0.25">
      <c r="D244" s="63"/>
      <c r="E244" s="63"/>
      <c r="F244" s="63"/>
      <c r="G244" s="63"/>
      <c r="H244" s="63"/>
      <c r="I244" s="63"/>
      <c r="J244" s="63"/>
    </row>
    <row r="245" spans="4:10" x14ac:dyDescent="0.25">
      <c r="D245" s="63"/>
      <c r="E245" s="63"/>
      <c r="F245" s="63"/>
      <c r="G245" s="63"/>
      <c r="H245" s="63"/>
      <c r="I245" s="63"/>
      <c r="J245" s="63"/>
    </row>
    <row r="246" spans="4:10" x14ac:dyDescent="0.25">
      <c r="D246" s="63"/>
      <c r="E246" s="63"/>
      <c r="F246" s="63"/>
      <c r="G246" s="63"/>
      <c r="H246" s="63"/>
      <c r="I246" s="63"/>
      <c r="J246" s="63"/>
    </row>
    <row r="247" spans="4:10" x14ac:dyDescent="0.25">
      <c r="D247" s="63"/>
      <c r="E247" s="63"/>
      <c r="F247" s="63"/>
      <c r="G247" s="63"/>
      <c r="H247" s="63"/>
      <c r="I247" s="63"/>
      <c r="J247" s="63"/>
    </row>
    <row r="248" spans="4:10" x14ac:dyDescent="0.25">
      <c r="D248" s="63"/>
      <c r="E248" s="63"/>
      <c r="F248" s="63"/>
      <c r="G248" s="63"/>
      <c r="H248" s="63"/>
      <c r="I248" s="63"/>
      <c r="J248" s="63"/>
    </row>
    <row r="249" spans="4:10" x14ac:dyDescent="0.25">
      <c r="D249" s="63"/>
      <c r="E249" s="63"/>
      <c r="F249" s="63"/>
      <c r="G249" s="63"/>
      <c r="H249" s="63"/>
      <c r="I249" s="63"/>
      <c r="J249" s="63"/>
    </row>
    <row r="250" spans="4:10" x14ac:dyDescent="0.25">
      <c r="D250" s="63"/>
      <c r="E250" s="63"/>
      <c r="F250" s="63"/>
      <c r="G250" s="63"/>
      <c r="H250" s="63"/>
      <c r="I250" s="63"/>
      <c r="J250" s="63"/>
    </row>
    <row r="251" spans="4:10" x14ac:dyDescent="0.25">
      <c r="D251" s="63"/>
      <c r="E251" s="63"/>
      <c r="F251" s="63"/>
      <c r="G251" s="63"/>
      <c r="H251" s="63"/>
      <c r="I251" s="63"/>
      <c r="J251" s="63"/>
    </row>
    <row r="252" spans="4:10" x14ac:dyDescent="0.25">
      <c r="D252" s="63"/>
      <c r="E252" s="63"/>
      <c r="F252" s="63"/>
      <c r="G252" s="63"/>
      <c r="H252" s="63"/>
      <c r="I252" s="63"/>
      <c r="J252" s="63"/>
    </row>
    <row r="253" spans="4:10" x14ac:dyDescent="0.25">
      <c r="D253" s="63"/>
      <c r="E253" s="63"/>
      <c r="F253" s="63"/>
      <c r="G253" s="63"/>
      <c r="H253" s="63"/>
      <c r="I253" s="63"/>
      <c r="J253" s="63"/>
    </row>
    <row r="254" spans="4:10" x14ac:dyDescent="0.25">
      <c r="D254" s="63"/>
      <c r="E254" s="63"/>
      <c r="F254" s="63"/>
      <c r="G254" s="63"/>
      <c r="H254" s="63"/>
      <c r="I254" s="63"/>
      <c r="J254" s="63"/>
    </row>
    <row r="255" spans="4:10" x14ac:dyDescent="0.25">
      <c r="D255" s="63"/>
      <c r="E255" s="63"/>
      <c r="F255" s="63"/>
      <c r="G255" s="63"/>
      <c r="H255" s="63"/>
      <c r="I255" s="63"/>
      <c r="J255" s="63"/>
    </row>
    <row r="256" spans="4:10" x14ac:dyDescent="0.25">
      <c r="D256" s="63"/>
      <c r="E256" s="63"/>
      <c r="F256" s="63"/>
      <c r="G256" s="63"/>
      <c r="H256" s="63"/>
      <c r="I256" s="63"/>
      <c r="J256" s="63"/>
    </row>
    <row r="257" spans="4:10" x14ac:dyDescent="0.25">
      <c r="D257" s="63"/>
      <c r="E257" s="63"/>
      <c r="F257" s="63"/>
      <c r="G257" s="63"/>
      <c r="H257" s="63"/>
      <c r="I257" s="63"/>
      <c r="J257" s="63"/>
    </row>
    <row r="258" spans="4:10" x14ac:dyDescent="0.25">
      <c r="D258" s="63"/>
      <c r="E258" s="63"/>
      <c r="F258" s="63"/>
      <c r="G258" s="63"/>
      <c r="H258" s="63"/>
      <c r="I258" s="63"/>
      <c r="J258" s="63"/>
    </row>
  </sheetData>
  <mergeCells count="24">
    <mergeCell ref="B148:J153"/>
    <mergeCell ref="C107:C114"/>
    <mergeCell ref="C115:C122"/>
    <mergeCell ref="C123:C130"/>
    <mergeCell ref="C132:C139"/>
    <mergeCell ref="C140:C147"/>
    <mergeCell ref="C98:C106"/>
    <mergeCell ref="C32:C38"/>
    <mergeCell ref="C49:C56"/>
    <mergeCell ref="C57:C64"/>
    <mergeCell ref="C74:C81"/>
    <mergeCell ref="C82:C89"/>
    <mergeCell ref="C90:C97"/>
    <mergeCell ref="C65:C73"/>
    <mergeCell ref="C40:C48"/>
    <mergeCell ref="C24:C31"/>
    <mergeCell ref="C7:C14"/>
    <mergeCell ref="A2:J2"/>
    <mergeCell ref="A4:A5"/>
    <mergeCell ref="B4:B5"/>
    <mergeCell ref="C4:C5"/>
    <mergeCell ref="D4:J4"/>
    <mergeCell ref="B15:J15"/>
    <mergeCell ref="C16:C2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034E9-0413-480C-A058-02E39C69E3BA}">
  <dimension ref="A1:P22"/>
  <sheetViews>
    <sheetView tabSelected="1" workbookViewId="0">
      <selection activeCell="I10" sqref="I10"/>
    </sheetView>
  </sheetViews>
  <sheetFormatPr defaultRowHeight="15" x14ac:dyDescent="0.25"/>
  <cols>
    <col min="1" max="1" width="5.28515625" customWidth="1"/>
    <col min="2" max="2" width="18.28515625" customWidth="1"/>
    <col min="3" max="3" width="17.85546875" customWidth="1"/>
    <col min="4" max="4" width="19" customWidth="1"/>
    <col min="5" max="5" width="14.28515625" customWidth="1"/>
    <col min="6" max="6" width="16.42578125" customWidth="1"/>
    <col min="7" max="7" width="24.140625" customWidth="1"/>
  </cols>
  <sheetData>
    <row r="1" spans="1:7" x14ac:dyDescent="0.25">
      <c r="A1" s="114" t="s">
        <v>141</v>
      </c>
      <c r="B1" s="114"/>
      <c r="C1" s="114"/>
      <c r="D1" s="114"/>
      <c r="E1" s="114"/>
      <c r="F1" s="114"/>
      <c r="G1" s="114"/>
    </row>
    <row r="2" spans="1:7" ht="31.5" x14ac:dyDescent="0.25">
      <c r="A2" s="67" t="s">
        <v>1</v>
      </c>
      <c r="B2" s="67" t="s">
        <v>148</v>
      </c>
      <c r="C2" s="67" t="s">
        <v>149</v>
      </c>
      <c r="D2" s="67" t="s">
        <v>150</v>
      </c>
      <c r="E2" s="67" t="s">
        <v>151</v>
      </c>
      <c r="F2" s="67" t="s">
        <v>152</v>
      </c>
      <c r="G2" s="67" t="s">
        <v>153</v>
      </c>
    </row>
    <row r="3" spans="1:7" x14ac:dyDescent="0.25">
      <c r="A3" s="68">
        <v>1</v>
      </c>
      <c r="B3" s="68">
        <v>2</v>
      </c>
      <c r="C3" s="68">
        <v>3</v>
      </c>
      <c r="D3" s="68">
        <v>4</v>
      </c>
      <c r="E3" s="68">
        <v>5</v>
      </c>
      <c r="F3" s="68">
        <v>6</v>
      </c>
      <c r="G3" s="68">
        <v>7</v>
      </c>
    </row>
    <row r="4" spans="1:7" x14ac:dyDescent="0.25">
      <c r="A4" s="115" t="s">
        <v>142</v>
      </c>
      <c r="B4" s="115"/>
      <c r="C4" s="115"/>
      <c r="D4" s="115"/>
      <c r="E4" s="115"/>
      <c r="F4" s="115"/>
      <c r="G4" s="115"/>
    </row>
    <row r="5" spans="1:7" ht="150" x14ac:dyDescent="0.25">
      <c r="A5" s="69" t="s">
        <v>5</v>
      </c>
      <c r="B5" s="67" t="s">
        <v>143</v>
      </c>
      <c r="C5" s="67" t="s">
        <v>144</v>
      </c>
      <c r="D5" s="67" t="s">
        <v>145</v>
      </c>
      <c r="E5" s="67" t="s">
        <v>146</v>
      </c>
      <c r="F5" s="67" t="s">
        <v>74</v>
      </c>
      <c r="G5" s="70" t="s">
        <v>147</v>
      </c>
    </row>
    <row r="17" spans="1:16" ht="15.75" x14ac:dyDescent="0.25">
      <c r="A17" s="71">
        <v>21</v>
      </c>
      <c r="B17" s="113" t="s">
        <v>154</v>
      </c>
      <c r="C17" s="113"/>
      <c r="D17" s="113"/>
      <c r="E17" s="113"/>
      <c r="F17" s="113"/>
      <c r="G17" s="113"/>
      <c r="H17" s="72"/>
      <c r="I17" s="72"/>
      <c r="J17" s="72"/>
      <c r="K17" s="72"/>
      <c r="L17" s="72"/>
      <c r="M17" s="72"/>
      <c r="N17" s="72"/>
      <c r="O17" s="72"/>
      <c r="P17" s="72"/>
    </row>
    <row r="18" spans="1:16" ht="22.5" customHeight="1" x14ac:dyDescent="0.25">
      <c r="A18" s="71">
        <v>22</v>
      </c>
      <c r="B18" s="116" t="s">
        <v>155</v>
      </c>
      <c r="C18" s="116"/>
      <c r="D18" s="116"/>
      <c r="E18" s="116"/>
      <c r="F18" s="116"/>
      <c r="G18" s="116"/>
      <c r="H18" s="72"/>
      <c r="I18" s="72"/>
      <c r="J18" s="72"/>
      <c r="K18" s="72"/>
      <c r="L18" s="72"/>
      <c r="M18" s="72"/>
      <c r="N18" s="72"/>
      <c r="O18" s="72"/>
      <c r="P18" s="72"/>
    </row>
    <row r="19" spans="1:16" ht="15.75" x14ac:dyDescent="0.25">
      <c r="A19" s="71">
        <v>23</v>
      </c>
      <c r="B19" s="113" t="s">
        <v>156</v>
      </c>
      <c r="C19" s="113"/>
      <c r="D19" s="113"/>
      <c r="E19" s="113"/>
      <c r="F19" s="113"/>
      <c r="G19" s="113"/>
      <c r="H19" s="72"/>
      <c r="I19" s="72"/>
      <c r="J19" s="72"/>
      <c r="K19" s="72"/>
      <c r="L19" s="72"/>
      <c r="M19" s="72"/>
      <c r="N19" s="72"/>
      <c r="O19" s="72"/>
      <c r="P19" s="72"/>
    </row>
    <row r="20" spans="1:16" ht="15.75" x14ac:dyDescent="0.25">
      <c r="A20" s="71">
        <v>24</v>
      </c>
      <c r="B20" s="113" t="s">
        <v>157</v>
      </c>
      <c r="C20" s="113"/>
      <c r="D20" s="113"/>
      <c r="E20" s="113"/>
      <c r="F20" s="113"/>
      <c r="G20" s="113"/>
      <c r="H20" s="72"/>
      <c r="I20" s="72"/>
      <c r="J20" s="72"/>
      <c r="K20" s="72"/>
      <c r="L20" s="72"/>
      <c r="M20" s="72"/>
      <c r="N20" s="72"/>
      <c r="O20" s="72"/>
      <c r="P20" s="72"/>
    </row>
    <row r="21" spans="1:16" ht="15.75" x14ac:dyDescent="0.25">
      <c r="A21" s="71">
        <v>25</v>
      </c>
      <c r="B21" s="113" t="s">
        <v>158</v>
      </c>
      <c r="C21" s="113"/>
      <c r="D21" s="113"/>
      <c r="E21" s="113"/>
      <c r="F21" s="113"/>
      <c r="G21" s="113"/>
      <c r="H21" s="72"/>
      <c r="I21" s="72"/>
      <c r="J21" s="72"/>
      <c r="K21" s="72"/>
      <c r="L21" s="72"/>
      <c r="M21" s="72"/>
      <c r="N21" s="72"/>
      <c r="O21" s="72"/>
      <c r="P21" s="72"/>
    </row>
    <row r="22" spans="1:16" ht="15.75" x14ac:dyDescent="0.25">
      <c r="A22" s="71">
        <v>26</v>
      </c>
      <c r="B22" s="113" t="s">
        <v>159</v>
      </c>
      <c r="C22" s="113"/>
      <c r="D22" s="113"/>
      <c r="E22" s="113"/>
      <c r="F22" s="113"/>
      <c r="G22" s="113"/>
      <c r="H22" s="72"/>
      <c r="I22" s="72"/>
      <c r="J22" s="72"/>
      <c r="K22" s="72"/>
      <c r="L22" s="72"/>
      <c r="M22" s="72"/>
      <c r="N22" s="72"/>
      <c r="O22" s="72"/>
      <c r="P22" s="72"/>
    </row>
  </sheetData>
  <mergeCells count="8">
    <mergeCell ref="B21:G21"/>
    <mergeCell ref="B22:G22"/>
    <mergeCell ref="A1:G1"/>
    <mergeCell ref="A4:G4"/>
    <mergeCell ref="B17:G17"/>
    <mergeCell ref="B18:G18"/>
    <mergeCell ref="B19:G19"/>
    <mergeCell ref="B20:G20"/>
  </mergeCells>
  <hyperlinks>
    <hyperlink ref="G5" r:id="rId1" xr:uid="{88C0DF1D-EEEF-4C38-9F34-347D83A84926}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14</vt:i4>
      </vt:variant>
    </vt:vector>
  </HeadingPairs>
  <TitlesOfParts>
    <vt:vector size="19" baseType="lpstr">
      <vt:lpstr>Раздел 2</vt:lpstr>
      <vt:lpstr>Раздел 3</vt:lpstr>
      <vt:lpstr>Раздел 4 </vt:lpstr>
      <vt:lpstr>Раздел 5</vt:lpstr>
      <vt:lpstr>Раздел 6</vt:lpstr>
      <vt:lpstr>'Раздел 2'!_ftn2</vt:lpstr>
      <vt:lpstr>'Раздел 2'!_ftn3</vt:lpstr>
      <vt:lpstr>'Раздел 2'!_ftn4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2024-12-23T12:41:41Z</cp:lastPrinted>
  <dcterms:created xsi:type="dcterms:W3CDTF">2024-08-29T06:12:42Z</dcterms:created>
  <dcterms:modified xsi:type="dcterms:W3CDTF">2024-12-23T12:41:43Z</dcterms:modified>
</cp:coreProperties>
</file>