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share\org.otdel\РЕГИСТРАЦИЯ\# ПРОЕКТЫ_ДЕЛО\ПП-1651\"/>
    </mc:Choice>
  </mc:AlternateContent>
  <xr:revisionPtr revIDLastSave="0" documentId="13_ncr:1_{BA2CC61C-107B-4CC7-A965-5E5094E5C80A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5" r:id="rId1"/>
    <sheet name="раздел 3" sheetId="11" r:id="rId2"/>
    <sheet name="раздел 4" sheetId="10" r:id="rId3"/>
    <sheet name="раздел 5" sheetId="9" r:id="rId4"/>
    <sheet name="раздел 6" sheetId="12" r:id="rId5"/>
    <sheet name="раздел 7" sheetId="8" r:id="rId6"/>
  </sheets>
  <definedNames>
    <definedName name="_ftn1" localSheetId="0">'раздел 2'!#REF!</definedName>
    <definedName name="_ftnref1" localSheetId="0">'раздел 2'!#REF!</definedName>
    <definedName name="_xlnm.Print_Area" localSheetId="0">'раздел 2'!$A$1:$O$22</definedName>
    <definedName name="_xlnm.Print_Area" localSheetId="1">'раздел 3'!$A$1:$P$11</definedName>
    <definedName name="_xlnm.Print_Area" localSheetId="2">'раздел 4'!$A$1:$D$35</definedName>
    <definedName name="_xlnm.Print_Area" localSheetId="5">'раздел 7'!$A$1:$N$66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9" i="9" l="1"/>
  <c r="C118" i="9"/>
  <c r="H19" i="8" l="1"/>
  <c r="I19" i="8"/>
  <c r="J19" i="8"/>
  <c r="K19" i="8"/>
  <c r="H20" i="8"/>
  <c r="I20" i="8"/>
  <c r="J20" i="8"/>
  <c r="K20" i="8"/>
  <c r="H21" i="8"/>
  <c r="I21" i="8"/>
  <c r="J21" i="8"/>
  <c r="K21" i="8"/>
  <c r="H22" i="8"/>
  <c r="I22" i="8"/>
  <c r="J22" i="8"/>
  <c r="K22" i="8"/>
  <c r="H23" i="8"/>
  <c r="I23" i="8"/>
  <c r="J23" i="8"/>
  <c r="K23" i="8"/>
  <c r="H24" i="8"/>
  <c r="I24" i="8"/>
  <c r="J24" i="8"/>
  <c r="K24" i="8"/>
  <c r="K18" i="8"/>
  <c r="I18" i="8"/>
  <c r="I17" i="8" s="1"/>
  <c r="J18" i="8"/>
  <c r="J17" i="8" s="1"/>
  <c r="H18" i="8"/>
  <c r="C88" i="9"/>
  <c r="C80" i="9" s="1"/>
  <c r="C24" i="9"/>
  <c r="D112" i="9"/>
  <c r="E112" i="9"/>
  <c r="F112" i="9"/>
  <c r="G112" i="9"/>
  <c r="H112" i="9"/>
  <c r="H111" i="9" s="1"/>
  <c r="D113" i="9"/>
  <c r="E113" i="9"/>
  <c r="F113" i="9"/>
  <c r="G113" i="9"/>
  <c r="H113" i="9"/>
  <c r="E114" i="9"/>
  <c r="F114" i="9"/>
  <c r="G114" i="9"/>
  <c r="H114" i="9"/>
  <c r="D115" i="9"/>
  <c r="E115" i="9"/>
  <c r="F115" i="9"/>
  <c r="G115" i="9"/>
  <c r="H115" i="9"/>
  <c r="D116" i="9"/>
  <c r="E116" i="9"/>
  <c r="F116" i="9"/>
  <c r="G116" i="9"/>
  <c r="H116" i="9"/>
  <c r="D117" i="9"/>
  <c r="E117" i="9"/>
  <c r="F117" i="9"/>
  <c r="G117" i="9"/>
  <c r="H117" i="9"/>
  <c r="D118" i="9"/>
  <c r="E118" i="9"/>
  <c r="F118" i="9"/>
  <c r="G118" i="9"/>
  <c r="H118" i="9"/>
  <c r="C113" i="9"/>
  <c r="C114" i="9"/>
  <c r="C115" i="9"/>
  <c r="C116" i="9"/>
  <c r="C117" i="9"/>
  <c r="C112" i="9"/>
  <c r="I128" i="9"/>
  <c r="I129" i="9"/>
  <c r="I130" i="9"/>
  <c r="I131" i="9"/>
  <c r="I132" i="9"/>
  <c r="I133" i="9"/>
  <c r="I134" i="9"/>
  <c r="I127" i="9"/>
  <c r="E119" i="9"/>
  <c r="F119" i="9"/>
  <c r="G119" i="9"/>
  <c r="H119" i="9"/>
  <c r="I120" i="9"/>
  <c r="I121" i="9"/>
  <c r="I123" i="9"/>
  <c r="I124" i="9"/>
  <c r="I125" i="9"/>
  <c r="E122" i="9"/>
  <c r="D122" i="9"/>
  <c r="I126" i="9"/>
  <c r="C89" i="9"/>
  <c r="D89" i="9"/>
  <c r="D81" i="9" s="1"/>
  <c r="E89" i="9"/>
  <c r="E81" i="9" s="1"/>
  <c r="F89" i="9"/>
  <c r="F81" i="9" s="1"/>
  <c r="G89" i="9"/>
  <c r="H89" i="9"/>
  <c r="H81" i="9" s="1"/>
  <c r="C90" i="9"/>
  <c r="C82" i="9" s="1"/>
  <c r="D90" i="9"/>
  <c r="E90" i="9"/>
  <c r="E82" i="9" s="1"/>
  <c r="F90" i="9"/>
  <c r="F82" i="9" s="1"/>
  <c r="G90" i="9"/>
  <c r="G82" i="9" s="1"/>
  <c r="H90" i="9"/>
  <c r="H82" i="9" s="1"/>
  <c r="C91" i="9"/>
  <c r="C83" i="9" s="1"/>
  <c r="D91" i="9"/>
  <c r="E91" i="9"/>
  <c r="E83" i="9" s="1"/>
  <c r="F91" i="9"/>
  <c r="G91" i="9"/>
  <c r="G83" i="9" s="1"/>
  <c r="H91" i="9"/>
  <c r="C92" i="9"/>
  <c r="D92" i="9"/>
  <c r="D84" i="9" s="1"/>
  <c r="E92" i="9"/>
  <c r="F92" i="9"/>
  <c r="G92" i="9"/>
  <c r="G84" i="9" s="1"/>
  <c r="H92" i="9"/>
  <c r="H84" i="9" s="1"/>
  <c r="C93" i="9"/>
  <c r="C85" i="9" s="1"/>
  <c r="D93" i="9"/>
  <c r="E93" i="9"/>
  <c r="E85" i="9" s="1"/>
  <c r="F93" i="9"/>
  <c r="G93" i="9"/>
  <c r="H93" i="9"/>
  <c r="C94" i="9"/>
  <c r="C86" i="9" s="1"/>
  <c r="D94" i="9"/>
  <c r="D86" i="9" s="1"/>
  <c r="E94" i="9"/>
  <c r="E86" i="9" s="1"/>
  <c r="F94" i="9"/>
  <c r="F86" i="9" s="1"/>
  <c r="G94" i="9"/>
  <c r="G86" i="9" s="1"/>
  <c r="H94" i="9"/>
  <c r="H86" i="9" s="1"/>
  <c r="D88" i="9"/>
  <c r="E88" i="9"/>
  <c r="E80" i="9" s="1"/>
  <c r="F88" i="9"/>
  <c r="F80" i="9" s="1"/>
  <c r="G88" i="9"/>
  <c r="H88" i="9"/>
  <c r="D48" i="9"/>
  <c r="E48" i="9"/>
  <c r="F48" i="9"/>
  <c r="G48" i="9"/>
  <c r="H48" i="9"/>
  <c r="D49" i="9"/>
  <c r="E49" i="9"/>
  <c r="F49" i="9"/>
  <c r="F17" i="9" s="1"/>
  <c r="G49" i="9"/>
  <c r="H49" i="9"/>
  <c r="D51" i="9"/>
  <c r="E51" i="9"/>
  <c r="F51" i="9"/>
  <c r="G51" i="9"/>
  <c r="G19" i="9" s="1"/>
  <c r="H51" i="9"/>
  <c r="D52" i="9"/>
  <c r="E52" i="9"/>
  <c r="F52" i="9"/>
  <c r="F20" i="9" s="1"/>
  <c r="G52" i="9"/>
  <c r="H52" i="9"/>
  <c r="D53" i="9"/>
  <c r="E53" i="9"/>
  <c r="E21" i="9" s="1"/>
  <c r="F53" i="9"/>
  <c r="G53" i="9"/>
  <c r="H53" i="9"/>
  <c r="D54" i="9"/>
  <c r="D22" i="9" s="1"/>
  <c r="E54" i="9"/>
  <c r="F54" i="9"/>
  <c r="G54" i="9"/>
  <c r="H54" i="9"/>
  <c r="H22" i="9" s="1"/>
  <c r="C49" i="9"/>
  <c r="C51" i="9"/>
  <c r="C52" i="9"/>
  <c r="C53" i="9"/>
  <c r="C54" i="9"/>
  <c r="C48" i="9"/>
  <c r="D26" i="9"/>
  <c r="E26" i="9"/>
  <c r="F26" i="9"/>
  <c r="G26" i="9"/>
  <c r="H26" i="9"/>
  <c r="D27" i="9"/>
  <c r="E27" i="9"/>
  <c r="F27" i="9"/>
  <c r="G27" i="9"/>
  <c r="H27" i="9"/>
  <c r="H19" i="9" s="1"/>
  <c r="D28" i="9"/>
  <c r="E28" i="9"/>
  <c r="F28" i="9"/>
  <c r="G28" i="9"/>
  <c r="G20" i="9" s="1"/>
  <c r="H28" i="9"/>
  <c r="D29" i="9"/>
  <c r="E29" i="9"/>
  <c r="F29" i="9"/>
  <c r="F21" i="9" s="1"/>
  <c r="G29" i="9"/>
  <c r="H29" i="9"/>
  <c r="D30" i="9"/>
  <c r="E30" i="9"/>
  <c r="F30" i="9"/>
  <c r="G30" i="9"/>
  <c r="H30" i="9"/>
  <c r="H25" i="9"/>
  <c r="H17" i="9" s="1"/>
  <c r="D25" i="9"/>
  <c r="E25" i="9"/>
  <c r="F25" i="9"/>
  <c r="G25" i="9"/>
  <c r="G17" i="9" s="1"/>
  <c r="C30" i="9"/>
  <c r="C22" i="9" s="1"/>
  <c r="C25" i="9"/>
  <c r="C26" i="9"/>
  <c r="C27" i="9"/>
  <c r="C19" i="9" s="1"/>
  <c r="C28" i="9"/>
  <c r="C20" i="9" s="1"/>
  <c r="C29" i="9"/>
  <c r="D24" i="9"/>
  <c r="D16" i="9" s="1"/>
  <c r="E24" i="9"/>
  <c r="E16" i="9" s="1"/>
  <c r="F24" i="9"/>
  <c r="F16" i="9" s="1"/>
  <c r="G24" i="9"/>
  <c r="G16" i="9" s="1"/>
  <c r="H24" i="9"/>
  <c r="H16" i="9" s="1"/>
  <c r="C21" i="9" l="1"/>
  <c r="C81" i="9"/>
  <c r="I81" i="9" s="1"/>
  <c r="G81" i="9"/>
  <c r="D17" i="9"/>
  <c r="F22" i="9"/>
  <c r="G21" i="9"/>
  <c r="H20" i="9"/>
  <c r="D20" i="9"/>
  <c r="I20" i="9" s="1"/>
  <c r="E19" i="9"/>
  <c r="C17" i="9"/>
  <c r="C9" i="9" s="1"/>
  <c r="G22" i="9"/>
  <c r="E22" i="9"/>
  <c r="I22" i="9" s="1"/>
  <c r="H21" i="9"/>
  <c r="D21" i="9"/>
  <c r="I21" i="9" s="1"/>
  <c r="E20" i="9"/>
  <c r="F19" i="9"/>
  <c r="D19" i="9"/>
  <c r="E17" i="9"/>
  <c r="I88" i="9"/>
  <c r="H85" i="9"/>
  <c r="F85" i="9"/>
  <c r="D85" i="9"/>
  <c r="H83" i="9"/>
  <c r="I91" i="9"/>
  <c r="D83" i="9"/>
  <c r="C111" i="9"/>
  <c r="C16" i="9"/>
  <c r="F84" i="9"/>
  <c r="E84" i="9"/>
  <c r="C84" i="9"/>
  <c r="C12" i="9" s="1"/>
  <c r="L24" i="8"/>
  <c r="L23" i="8"/>
  <c r="L22" i="8"/>
  <c r="L21" i="8"/>
  <c r="L20" i="8"/>
  <c r="L19" i="8"/>
  <c r="F83" i="9"/>
  <c r="I24" i="9"/>
  <c r="F79" i="9"/>
  <c r="D114" i="9"/>
  <c r="D82" i="9" s="1"/>
  <c r="D119" i="9"/>
  <c r="I119" i="9" s="1"/>
  <c r="I122" i="9"/>
  <c r="E79" i="9"/>
  <c r="G80" i="9"/>
  <c r="G79" i="9" s="1"/>
  <c r="H80" i="9"/>
  <c r="H79" i="9" s="1"/>
  <c r="D80" i="9"/>
  <c r="G85" i="9"/>
  <c r="C8" i="9"/>
  <c r="I16" i="9"/>
  <c r="L18" i="8"/>
  <c r="K17" i="8"/>
  <c r="H17" i="8"/>
  <c r="L17" i="8" s="1"/>
  <c r="I19" i="9"/>
  <c r="I52" i="9"/>
  <c r="I94" i="9"/>
  <c r="I92" i="9"/>
  <c r="I90" i="9"/>
  <c r="I29" i="9"/>
  <c r="I30" i="9"/>
  <c r="I48" i="9"/>
  <c r="I51" i="9"/>
  <c r="I53" i="9"/>
  <c r="I54" i="9"/>
  <c r="I49" i="9"/>
  <c r="I93" i="9"/>
  <c r="I89" i="9"/>
  <c r="I28" i="9"/>
  <c r="I27" i="9"/>
  <c r="I26" i="9"/>
  <c r="I25" i="9"/>
  <c r="D79" i="9" l="1"/>
  <c r="I79" i="9" s="1"/>
  <c r="I17" i="9"/>
  <c r="C79" i="9"/>
  <c r="I84" i="9"/>
  <c r="H58" i="9"/>
  <c r="H50" i="9" s="1"/>
  <c r="H18" i="9" s="1"/>
  <c r="G58" i="9"/>
  <c r="G50" i="9" s="1"/>
  <c r="G18" i="9" s="1"/>
  <c r="F58" i="9"/>
  <c r="F50" i="9" s="1"/>
  <c r="F18" i="9" s="1"/>
  <c r="E58" i="9"/>
  <c r="E50" i="9" s="1"/>
  <c r="E18" i="9" s="1"/>
  <c r="D58" i="9"/>
  <c r="D50" i="9" s="1"/>
  <c r="D18" i="9" s="1"/>
  <c r="C58" i="9" l="1"/>
  <c r="C50" i="9" s="1"/>
  <c r="I50" i="9" l="1"/>
  <c r="C18" i="9"/>
  <c r="I58" i="9"/>
  <c r="C15" i="9" l="1"/>
  <c r="I18" i="9"/>
  <c r="I114" i="9"/>
  <c r="I116" i="9"/>
  <c r="C71" i="9" l="1"/>
  <c r="C31" i="9"/>
  <c r="D13" i="9"/>
  <c r="H11" i="9"/>
  <c r="D10" i="9"/>
  <c r="D8" i="9"/>
  <c r="I72" i="9"/>
  <c r="C103" i="9"/>
  <c r="D103" i="9"/>
  <c r="H103" i="9"/>
  <c r="E103" i="9"/>
  <c r="I110" i="9"/>
  <c r="G103" i="9"/>
  <c r="I96" i="9"/>
  <c r="I97" i="9"/>
  <c r="I98" i="9"/>
  <c r="I99" i="9"/>
  <c r="I100" i="9"/>
  <c r="I101" i="9"/>
  <c r="I102" i="9"/>
  <c r="D95" i="9"/>
  <c r="E95" i="9"/>
  <c r="F95" i="9"/>
  <c r="G95" i="9"/>
  <c r="H95" i="9"/>
  <c r="C95" i="9"/>
  <c r="C87" i="9" s="1"/>
  <c r="I64" i="9"/>
  <c r="I65" i="9"/>
  <c r="I66" i="9"/>
  <c r="I67" i="9"/>
  <c r="I68" i="9"/>
  <c r="I69" i="9"/>
  <c r="I70" i="9"/>
  <c r="D63" i="9"/>
  <c r="E63" i="9"/>
  <c r="F63" i="9"/>
  <c r="G63" i="9"/>
  <c r="H63" i="9"/>
  <c r="C63" i="9"/>
  <c r="D39" i="9"/>
  <c r="E39" i="9"/>
  <c r="F39" i="9"/>
  <c r="G39" i="9"/>
  <c r="H39" i="9"/>
  <c r="C39" i="9"/>
  <c r="C23" i="9" l="1"/>
  <c r="I83" i="9"/>
  <c r="D12" i="9"/>
  <c r="F11" i="9"/>
  <c r="H8" i="9"/>
  <c r="G9" i="9"/>
  <c r="G14" i="9"/>
  <c r="E8" i="9"/>
  <c r="H9" i="9"/>
  <c r="G87" i="9"/>
  <c r="C13" i="9"/>
  <c r="F8" i="9"/>
  <c r="E13" i="9"/>
  <c r="G11" i="9"/>
  <c r="E12" i="9"/>
  <c r="G10" i="9"/>
  <c r="I85" i="9"/>
  <c r="D9" i="9"/>
  <c r="C11" i="9"/>
  <c r="E11" i="9"/>
  <c r="H13" i="9"/>
  <c r="D87" i="9"/>
  <c r="G13" i="9"/>
  <c r="G8" i="9"/>
  <c r="F13" i="9"/>
  <c r="G12" i="9"/>
  <c r="D11" i="9"/>
  <c r="E10" i="9"/>
  <c r="F12" i="9"/>
  <c r="H87" i="9"/>
  <c r="I80" i="9"/>
  <c r="F9" i="9"/>
  <c r="H10" i="9"/>
  <c r="H12" i="9"/>
  <c r="H14" i="9"/>
  <c r="F14" i="9"/>
  <c r="D14" i="9"/>
  <c r="E14" i="9"/>
  <c r="I86" i="9"/>
  <c r="C14" i="9"/>
  <c r="I82" i="9"/>
  <c r="E9" i="9"/>
  <c r="F10" i="9"/>
  <c r="C10" i="9"/>
  <c r="C7" i="9" s="1"/>
  <c r="E87" i="9"/>
  <c r="I109" i="9"/>
  <c r="F103" i="9"/>
  <c r="F87" i="9" s="1"/>
  <c r="I95" i="9"/>
  <c r="I63" i="9"/>
  <c r="I87" i="9" l="1"/>
  <c r="I108" i="9"/>
  <c r="I107" i="9" l="1"/>
  <c r="I106" i="9" l="1"/>
  <c r="I105" i="9" l="1"/>
  <c r="I104" i="9" l="1"/>
  <c r="I103" i="9"/>
  <c r="D31" i="9" l="1"/>
  <c r="D23" i="9" s="1"/>
  <c r="E31" i="9"/>
  <c r="E23" i="9" s="1"/>
  <c r="F31" i="9"/>
  <c r="F23" i="9" s="1"/>
  <c r="G31" i="9"/>
  <c r="G23" i="9" s="1"/>
  <c r="H31" i="9"/>
  <c r="H23" i="9" s="1"/>
  <c r="I23" i="9" l="1"/>
  <c r="I40" i="9"/>
  <c r="I41" i="9"/>
  <c r="I42" i="9"/>
  <c r="I43" i="9"/>
  <c r="I44" i="9"/>
  <c r="I45" i="9"/>
  <c r="I46" i="9"/>
  <c r="I39" i="9" l="1"/>
  <c r="J15" i="8" l="1"/>
  <c r="I15" i="8"/>
  <c r="K15" i="8"/>
  <c r="L15" i="8"/>
  <c r="H15" i="8"/>
  <c r="H9" i="8"/>
  <c r="J9" i="8"/>
  <c r="H10" i="8"/>
  <c r="K9" i="8"/>
  <c r="H25" i="8"/>
  <c r="I9" i="8"/>
  <c r="L9" i="8"/>
  <c r="I10" i="8"/>
  <c r="J10" i="8"/>
  <c r="K10" i="8"/>
  <c r="L10" i="8"/>
  <c r="I11" i="8"/>
  <c r="J11" i="8"/>
  <c r="K11" i="8"/>
  <c r="L11" i="8"/>
  <c r="I12" i="8"/>
  <c r="J12" i="8"/>
  <c r="K12" i="8"/>
  <c r="L12" i="8"/>
  <c r="I13" i="8"/>
  <c r="J13" i="8"/>
  <c r="K13" i="8"/>
  <c r="L13" i="8"/>
  <c r="I14" i="8"/>
  <c r="J14" i="8"/>
  <c r="K14" i="8"/>
  <c r="L14" i="8"/>
  <c r="H11" i="8"/>
  <c r="H12" i="8"/>
  <c r="H13" i="8"/>
  <c r="H14" i="8"/>
  <c r="I57" i="8"/>
  <c r="J57" i="8"/>
  <c r="K57" i="8"/>
  <c r="L57" i="8"/>
  <c r="H57" i="8"/>
  <c r="I49" i="8"/>
  <c r="J49" i="8"/>
  <c r="K49" i="8"/>
  <c r="L49" i="8"/>
  <c r="H49" i="8"/>
  <c r="H41" i="8"/>
  <c r="I41" i="8"/>
  <c r="K41" i="8"/>
  <c r="L41" i="8"/>
  <c r="J41" i="8"/>
  <c r="L8" i="8" l="1"/>
  <c r="K8" i="8"/>
  <c r="J8" i="8"/>
  <c r="H8" i="8"/>
  <c r="J33" i="8"/>
  <c r="F41" i="8"/>
  <c r="F33" i="8"/>
  <c r="F25" i="8" l="1"/>
  <c r="F111" i="9" l="1"/>
  <c r="I118" i="9"/>
  <c r="G111" i="9"/>
  <c r="G71" i="9"/>
  <c r="H71" i="9"/>
  <c r="G55" i="9"/>
  <c r="G47" i="9" s="1"/>
  <c r="H55" i="9"/>
  <c r="H47" i="9" s="1"/>
  <c r="I117" i="9"/>
  <c r="I115" i="9"/>
  <c r="I113" i="9"/>
  <c r="I112" i="9"/>
  <c r="E111" i="9"/>
  <c r="D111" i="9"/>
  <c r="I78" i="9"/>
  <c r="I77" i="9"/>
  <c r="I76" i="9"/>
  <c r="I75" i="9"/>
  <c r="I74" i="9"/>
  <c r="I73" i="9"/>
  <c r="F71" i="9"/>
  <c r="E71" i="9"/>
  <c r="D71" i="9"/>
  <c r="I62" i="9"/>
  <c r="I61" i="9"/>
  <c r="I60" i="9"/>
  <c r="I59" i="9"/>
  <c r="I57" i="9"/>
  <c r="I56" i="9"/>
  <c r="F55" i="9"/>
  <c r="F47" i="9" s="1"/>
  <c r="E55" i="9"/>
  <c r="E47" i="9" s="1"/>
  <c r="D55" i="9"/>
  <c r="D47" i="9" s="1"/>
  <c r="C55" i="9"/>
  <c r="C47" i="9" s="1"/>
  <c r="I38" i="9"/>
  <c r="I37" i="9"/>
  <c r="I36" i="9"/>
  <c r="I35" i="9"/>
  <c r="I34" i="9"/>
  <c r="I33" i="9"/>
  <c r="I32" i="9"/>
  <c r="I47" i="9" l="1"/>
  <c r="I31" i="9"/>
  <c r="D15" i="9"/>
  <c r="I55" i="9"/>
  <c r="E15" i="9"/>
  <c r="I111" i="9"/>
  <c r="H15" i="9"/>
  <c r="G15" i="9"/>
  <c r="I12" i="9"/>
  <c r="I71" i="9"/>
  <c r="F15" i="9"/>
  <c r="I15" i="9" l="1"/>
  <c r="I10" i="9"/>
  <c r="I9" i="9"/>
  <c r="I14" i="9"/>
  <c r="I11" i="9"/>
  <c r="G7" i="9"/>
  <c r="D7" i="9"/>
  <c r="H7" i="9"/>
  <c r="I13" i="9"/>
  <c r="F7" i="9"/>
  <c r="I8" i="9"/>
  <c r="E7" i="9"/>
  <c r="I7" i="9" l="1"/>
  <c r="I33" i="8"/>
  <c r="K33" i="8"/>
  <c r="L33" i="8"/>
  <c r="H33" i="8"/>
  <c r="J25" i="8"/>
  <c r="I25" i="8"/>
  <c r="I8" i="8" l="1"/>
</calcChain>
</file>

<file path=xl/sharedStrings.xml><?xml version="1.0" encoding="utf-8"?>
<sst xmlns="http://schemas.openxmlformats.org/spreadsheetml/2006/main" count="461" uniqueCount="192">
  <si>
    <t>всего</t>
  </si>
  <si>
    <t>2025 год</t>
  </si>
  <si>
    <t>2026 год</t>
  </si>
  <si>
    <t>федеральный бюджет</t>
  </si>
  <si>
    <t>бюджет автономного округа</t>
  </si>
  <si>
    <t>местный бюджет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</si>
  <si>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</si>
  <si>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</si>
  <si>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</si>
  <si>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</si>
  <si>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</si>
  <si>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</si>
  <si>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</si>
  <si>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Объем финансового обеспечения по годам реализации, тыс. рублей</t>
  </si>
  <si>
    <t>2027 год</t>
  </si>
  <si>
    <t>2028 год</t>
  </si>
  <si>
    <t>2029 год</t>
  </si>
  <si>
    <t>2030 год</t>
  </si>
  <si>
    <t>5. Финансовое обеспечение муниципальной программы</t>
  </si>
  <si>
    <t>2025 г.</t>
  </si>
  <si>
    <t>2026 г.</t>
  </si>
  <si>
    <t>1.</t>
  </si>
  <si>
    <t>2.</t>
  </si>
  <si>
    <t>3.</t>
  </si>
  <si>
    <t>4.</t>
  </si>
  <si>
    <t>5.</t>
  </si>
  <si>
    <t>Единица измерения (по ОКЕИ)</t>
  </si>
  <si>
    <t>значение</t>
  </si>
  <si>
    <t>год</t>
  </si>
  <si>
    <t>2027 г.</t>
  </si>
  <si>
    <t>2028 г.</t>
  </si>
  <si>
    <t>2029 г.</t>
  </si>
  <si>
    <t>2030 г.</t>
  </si>
  <si>
    <t>4. Структура муниципальной программы</t>
  </si>
  <si>
    <t>1.1.</t>
  </si>
  <si>
    <t xml:space="preserve"> № п/п</t>
  </si>
  <si>
    <t>1.1.1.</t>
  </si>
  <si>
    <t>2.1.</t>
  </si>
  <si>
    <t>2.1.1.</t>
  </si>
  <si>
    <t>-</t>
  </si>
  <si>
    <t>2.2.</t>
  </si>
  <si>
    <t>1.2.</t>
  </si>
  <si>
    <t>1.2.1.</t>
  </si>
  <si>
    <t>1.3.</t>
  </si>
  <si>
    <t>1.3.1.</t>
  </si>
  <si>
    <t>1.4.</t>
  </si>
  <si>
    <t>2.2.1.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</si>
  <si>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</si>
  <si>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</si>
  <si>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</si>
  <si>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</si>
  <si>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</si>
  <si>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</si>
  <si>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</si>
  <si>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</si>
  <si>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</si>
  <si>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</si>
  <si>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</si>
  <si>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</si>
  <si>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</si>
  <si>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</si>
  <si>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</si>
  <si>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</si>
  <si>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</si>
  <si>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 xml:space="preserve"> Стоимость объекта в ценах соответствующих лет с учетом периода реализации проекта (планируемый объем инвестиций)</t>
  </si>
  <si>
    <t>Источник финансирования</t>
  </si>
  <si>
    <t>Механизм реализации</t>
  </si>
  <si>
    <t>Заказчик по строительству (приобретению)</t>
  </si>
  <si>
    <t>Всего:</t>
  </si>
  <si>
    <t>Остаток стоимости на 01.01.2025</t>
  </si>
  <si>
    <t>Инвестиции (тыс.рублей)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</si>
  <si>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</si>
  <si>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</si>
  <si>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</si>
  <si>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</si>
  <si>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 xml:space="preserve">Наименование муниципальной программы, структурного элемента / источник финансового обеспечения  </t>
  </si>
  <si>
    <t xml:space="preserve">Иные источники&lt;****&gt; 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</si>
  <si>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</t>
  </si>
  <si>
    <t>Комплекс процессных мероприятий  «Обеспечение деятельности (оказание услуг)  по  организации дополнительного образования детей и спортивной подготовки»</t>
  </si>
  <si>
    <t>Создание условий, обеспечивающих возможность для систематических занятий физической культурой и спортом.</t>
  </si>
  <si>
    <t>Лыжероллерная трасса сп.Каркатеевы</t>
  </si>
  <si>
    <t>100 чел</t>
  </si>
  <si>
    <t>2022-2026</t>
  </si>
  <si>
    <t xml:space="preserve">Физкультурно-оздоровительный комплекс 
гп. Пойковский   </t>
  </si>
  <si>
    <t>115 чел/час</t>
  </si>
  <si>
    <t>2027-2028</t>
  </si>
  <si>
    <t>80 чел/час</t>
  </si>
  <si>
    <t>2027-2029</t>
  </si>
  <si>
    <t>Физкультурно-оздоровительный комплекс сп.Чеускино</t>
  </si>
  <si>
    <t>Физкультурно-оздоровительный комплекс сп.Сентябрьский</t>
  </si>
  <si>
    <t>2. Показатели муниципальной программы</t>
  </si>
  <si>
    <t>6. Реестр документов, входящих в состав муниципальной программы</t>
  </si>
  <si>
    <t>№ п/п</t>
  </si>
  <si>
    <t xml:space="preserve">от 30.03.2015 №1809-па </t>
  </si>
  <si>
    <t>Муниципальный проект «Капитальный ремонт здания Нефтеюганского районного бюджетного учреждения дополнительного образования спортивная школа «Нептун»»</t>
  </si>
  <si>
    <t>1.1.  Муниципальный проект «Лыжероллерная трасса сп. Каркатеевы» (всего), в том числе:</t>
  </si>
  <si>
    <t xml:space="preserve">
«ГП»
</t>
  </si>
  <si>
    <t>Срок реализации: 2022 - 2026</t>
  </si>
  <si>
    <t>Срок реализации: 2025 - 2030</t>
  </si>
  <si>
    <t>Прямые инвестиции</t>
  </si>
  <si>
    <t>Департамент строительства и жилищно-коммунального комплекса Нефтеюганского района</t>
  </si>
  <si>
    <t>Муниципальная программа (всего), в том числе:</t>
  </si>
  <si>
    <t>%</t>
  </si>
  <si>
    <t>Создание в Нефтеюганском районе лыжероллерной трассы, на которой возможна организация тренировочных сборов для спортсменов проходящих спортивную подготовку по циклическим видам спорта.</t>
  </si>
  <si>
    <t>1. Направление (подпрограмма) «Развитие массовой физической культуры и спорта, школьного спорта» (всего), в том числе:</t>
  </si>
  <si>
    <t>Доля граждан, систематически занимающегося физической культурой и спортом</t>
  </si>
  <si>
    <t>«МП»</t>
  </si>
  <si>
    <t xml:space="preserve">Комплекс процессных мероприятий «Обеспечение деятельности (оказание услуг) организация занятий физической культурой и спортом» </t>
  </si>
  <si>
    <t>Комплекс процессных мероприятий «Развитие сети шаговой доступности»</t>
  </si>
  <si>
    <t>Доля граждан, систематически занимающегося физической культурой и спортом.</t>
  </si>
  <si>
    <t>Распоряжение Правительства Ханты-Мансийского автономного округа - Югры от 15 марта 2013 г. N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</si>
  <si>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Распоряжение Правительства Российской Федерации от 30.06.2014 № 1165 «Об утверждении плана мероприятий по поэтапному внедрению Всероссийского физкультурно-спортивного комплекса «Готов к труду и обороне»</t>
  </si>
  <si>
    <t>Срок реализации: 2024 - 2027</t>
  </si>
  <si>
    <t>Создание комфортных и безопастных условий для занятий физической культуры и спортом, а также, для привлечения наибольшего количества жителей систематически занимающихся физической культурой и спортом.</t>
  </si>
  <si>
    <t xml:space="preserve">Доля обучающихся, систематически занимающихся физической культурой и спортом, в общей численности обучающихся </t>
  </si>
  <si>
    <t>Доля граждан, систематически занимающегося физической культурой и спортом.
Уровень обеспеченности населения спортивными сооружениями исходя из единовременной пропускной способности объектов спорта.</t>
  </si>
  <si>
    <t>Уровень обеспеченности населения спортивными сооружениями исходя из единовременной пропускной способности объектов спорта.</t>
  </si>
  <si>
    <t>1.2.2.</t>
  </si>
  <si>
    <t>Департамент культуры и спорта Нефтеюганского района (комитет по физической культуре и спорту)</t>
  </si>
  <si>
    <t>1.2. Комплекс процессных мероприятий «Обеспечение деятельности (оказание услуг) организация занятий физической культурой и спортом» (всего), в том числе:</t>
  </si>
  <si>
    <t>Цель «Создание условий, обеспечивающих жителям Нефтеюганского района возможность для систематических занятий физической культурой и спортом»</t>
  </si>
  <si>
    <t>«О порядке формирования муниципального задания на оказание 
муниципальных услуг (выполнение работ) муниципальными учреждениями Нефтеюганского района и финансовом обеспечении его выполнения»</t>
  </si>
  <si>
    <t>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игр.</t>
  </si>
  <si>
    <t xml:space="preserve">Повышение доступности и качества спортивной подготовки детей и обеспечение прогресса спортивного резерва. Развитие детско-юношеского спорта.
Создание условий для успешного выступления спортсменов Нефтеюганского района на окружных, всероссийских и международных соревнованиях. </t>
  </si>
  <si>
    <t xml:space="preserve">1.2. Комплекс процессных мероприятий «Обеспечение деятельности (оказание услуг) организация занятий физической культурой и спортом». 
2.2. Комплекс процессных мероприятий «Обеспечение деятельности (оказание услуг)  по  организации дополнительного образования детей и спортивной подготовки».
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</si>
  <si>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</t>
  </si>
  <si>
    <t>Доля обучающихся, систематически занимающихся физической культурой и спортом, в общей численности обучающихся.</t>
  </si>
  <si>
    <t xml:space="preserve">
Департамент строительства и жилищно-коммунального комплекса Нефтеюганского района</t>
  </si>
  <si>
    <t>Физкультурно-оздоровительный комплекс сп.Каркатеевы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</si>
  <si>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</si>
  <si>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 xml:space="preserve">Проведение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
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спортом. </t>
  </si>
  <si>
    <t>Доля граждан, систематически занимающегося физической культурой и спортом.
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</t>
  </si>
  <si>
    <t xml:space="preserve">2 Направление (подпрограмма) «Развитие спорта высших достижений, системы подготовки спортивного резерва и детско-юношеского спорта» </t>
  </si>
  <si>
    <t xml:space="preserve">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
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</si>
  <si>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1.3. Комплекс процессных мероприятий «Развитие сети шаговой доступности» (всего), в том числе:</t>
  </si>
  <si>
    <t>2.1. Муниципальный проект «Капитальный ремонт здания Нефтеюганского районного бюджетного учреждения дополнительного образования спортивная школа «Нептун»» (всего), в том числе:</t>
  </si>
  <si>
    <r>
      <t>Наименование показателя</t>
    </r>
    <r>
      <rPr>
        <vertAlign val="superscript"/>
        <sz val="13"/>
        <rFont val="Times New Roman"/>
        <family val="1"/>
        <charset val="204"/>
      </rPr>
      <t xml:space="preserve">2 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</si>
  <si>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 xml:space="preserve">3 </t>
    </r>
  </si>
  <si>
    <r>
      <t>Базовое значение</t>
    </r>
    <r>
      <rPr>
        <vertAlign val="superscript"/>
        <sz val="13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</si>
  <si>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rFont val="Times New Roman"/>
        <family val="1"/>
        <charset val="204"/>
      </rPr>
      <t>5</t>
    </r>
    <r>
      <rPr>
        <sz val="13"/>
        <rFont val="Times New Roman"/>
        <family val="1"/>
        <charset val="204"/>
      </rPr>
      <t xml:space="preserve"> </t>
    </r>
  </si>
  <si>
    <r>
      <t>Документ</t>
    </r>
    <r>
      <rPr>
        <vertAlign val="superscript"/>
        <sz val="13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</si>
  <si>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rFont val="Times New Roman"/>
        <family val="1"/>
        <charset val="204"/>
      </rPr>
      <t>7</t>
    </r>
  </si>
  <si>
    <r>
      <t>Связь с показателями национальной цели</t>
    </r>
    <r>
      <rPr>
        <vertAlign val="superscript"/>
        <sz val="13"/>
        <rFont val="Times New Roman"/>
        <family val="1"/>
        <charset val="204"/>
      </rPr>
      <t>8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</si>
  <si>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  <r>
      <rPr>
        <sz val="13"/>
        <rFont val="Times New Roman"/>
        <family val="1"/>
        <charset val="204"/>
      </rPr>
      <t xml:space="preserve"> 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</si>
  <si>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10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</si>
  <si>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rFont val="Times New Roman"/>
        <family val="1"/>
        <charset val="204"/>
      </rPr>
      <t>11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</si>
  <si>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</si>
  <si>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</si>
  <si>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15</t>
    </r>
  </si>
  <si>
    <r>
      <t>1 Направление (подпрограмма) «Развитие массовой физической культуры и спорта, школьного спорта»</t>
    </r>
    <r>
      <rPr>
        <vertAlign val="superscript"/>
        <sz val="13"/>
        <rFont val="Times New Roman"/>
        <family val="1"/>
        <charset val="204"/>
      </rPr>
      <t>16</t>
    </r>
    <r>
      <rPr>
        <sz val="13"/>
        <rFont val="Times New Roman"/>
        <family val="1"/>
        <charset val="204"/>
      </rPr>
      <t xml:space="preserve">  </t>
    </r>
  </si>
  <si>
    <r>
      <t>Муниципальный проект «Лыжероллерная трасса сп. Каркатеевы»
(Михалев Владлен Геннадьевич)</t>
    </r>
    <r>
      <rPr>
        <vertAlign val="superscript"/>
        <sz val="13"/>
        <rFont val="Times New Roman"/>
        <family val="1"/>
        <charset val="204"/>
      </rPr>
      <t>18</t>
    </r>
  </si>
  <si>
    <r>
      <t>Ответственный исполнитель / соисполнитель</t>
    </r>
    <r>
      <rPr>
        <vertAlign val="superscript"/>
        <sz val="13"/>
        <rFont val="Times New Roman"/>
        <family val="1"/>
        <charset val="204"/>
      </rPr>
      <t>20</t>
    </r>
  </si>
  <si>
    <r>
      <t>Тип документа</t>
    </r>
    <r>
      <rPr>
        <vertAlign val="superscript"/>
        <sz val="13"/>
        <rFont val="Times New Roman"/>
        <family val="1"/>
        <charset val="204"/>
      </rPr>
      <t>23</t>
    </r>
  </si>
  <si>
    <r>
      <t>Вид документа</t>
    </r>
    <r>
      <rPr>
        <vertAlign val="superscript"/>
        <sz val="13"/>
        <rFont val="Times New Roman"/>
        <family val="1"/>
        <charset val="204"/>
      </rPr>
      <t>24</t>
    </r>
  </si>
  <si>
    <r>
      <t>Наименование документа</t>
    </r>
    <r>
      <rPr>
        <vertAlign val="superscript"/>
        <sz val="13"/>
        <rFont val="Times New Roman"/>
        <family val="1"/>
        <charset val="204"/>
      </rPr>
      <t>25</t>
    </r>
  </si>
  <si>
    <r>
      <t>Реквизиты</t>
    </r>
    <r>
      <rPr>
        <vertAlign val="superscript"/>
        <sz val="13"/>
        <rFont val="Times New Roman"/>
        <family val="1"/>
        <charset val="204"/>
      </rPr>
      <t>26</t>
    </r>
  </si>
  <si>
    <r>
      <t>Разработчик</t>
    </r>
    <r>
      <rPr>
        <vertAlign val="superscript"/>
        <sz val="13"/>
        <rFont val="Times New Roman"/>
        <family val="1"/>
        <charset val="204"/>
      </rPr>
      <t>27</t>
    </r>
  </si>
  <si>
    <r>
      <t>Гиперссылка на текст документа</t>
    </r>
    <r>
      <rPr>
        <vertAlign val="superscript"/>
        <sz val="13"/>
        <rFont val="Times New Roman"/>
        <family val="1"/>
        <charset val="204"/>
      </rPr>
      <t>28</t>
    </r>
  </si>
  <si>
    <t>1. Цель «Создание условий, обеспечивающих жителям Нефтеюганского района возможность для систематических занятий физической культурой и спортом»</t>
  </si>
  <si>
    <t>Постановление Правительства Ханты-Мансийского автономного округа-Югры от 10 ноября 2023 года №564-п «О государственной программе 
Ханты-Мансийского автономного округа – Югры 
«Развитие физической культуры и спорта»</t>
  </si>
  <si>
    <t>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</t>
  </si>
  <si>
    <r>
      <t xml:space="preserve">  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Приводятся показатели уровня муниципальной программы.
 </t>
    </r>
    <r>
      <rPr>
        <vertAlign val="superscript"/>
        <sz val="9"/>
        <rFont val="Times New Roman"/>
        <family val="1"/>
        <charset val="204"/>
      </rPr>
      <t xml:space="preserve"> 3</t>
    </r>
    <r>
      <rPr>
        <sz val="9"/>
        <rFont val="Times New Roman"/>
        <family val="1"/>
        <charset val="204"/>
      </rPr>
      <t xml:space="preserve">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</t>
    </r>
    <r>
      <rPr>
        <vertAlign val="superscript"/>
        <sz val="9"/>
        <rFont val="Times New Roman"/>
        <family val="1"/>
        <charset val="204"/>
      </rPr>
      <t xml:space="preserve"> 4</t>
    </r>
    <r>
      <rPr>
        <sz val="9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6</t>
    </r>
    <r>
      <rPr>
        <sz val="9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 </t>
    </r>
    <r>
      <rPr>
        <vertAlign val="superscript"/>
        <sz val="9"/>
        <rFont val="Times New Roman"/>
        <family val="1"/>
        <charset val="204"/>
      </rPr>
      <t>7</t>
    </r>
    <r>
      <rPr>
        <sz val="9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rFont val="Times New Roman"/>
        <family val="1"/>
        <charset val="204"/>
      </rPr>
      <t>8</t>
    </r>
    <r>
      <rPr>
        <sz val="9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</si>
  <si>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r>
      <t xml:space="preserve"> </t>
    </r>
    <r>
      <rPr>
        <vertAlign val="superscript"/>
        <sz val="9"/>
        <rFont val="Times New Roman"/>
        <family val="1"/>
        <charset val="204"/>
      </rPr>
      <t xml:space="preserve"> 10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Заполняется в соответствии с разделом 2.
</t>
    </r>
  </si>
  <si>
    <t>Ответственный за реализацию: 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</t>
  </si>
  <si>
    <t>Пропаганда спортивного образа жизни для всех возрастных категорий и социальных групп граждан.</t>
  </si>
  <si>
    <t xml:space="preserve">Ответственный за реализацию: 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 </t>
  </si>
  <si>
    <t>Доля граждан, систематически занимающегося физической культурой и спортом.
Доля обучающихся, систематически занимающихся физической культурой и спортом, в общей численности обучающихся.
Уровень обеспеченности населения спортивными сооружениями исходя из единовременной пропускной способности объектов спорта.
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</t>
  </si>
  <si>
    <t xml:space="preserve">Ответственный за реализацию: Департамент культуры и спорта Нефтеюганского района (комитет по физической культуре и спорту) </t>
  </si>
  <si>
    <t>Доля граждан, систематически занимающегося физической культурой и спортом.
Доля обучающихся, систематически занимающихся физической культурой и спортом, в общей численности обучающихся.</t>
  </si>
  <si>
    <t xml:space="preserve">Обеспечение доступа жителям Нефтеюганского района к спортивной инфраструктуре. </t>
  </si>
  <si>
    <t xml:space="preserve">Департамент культуры и спорта Нефтеюганского района (комитет 
по физической культуре и спорту) / Департамент строительства и жилищно-коммунального комплекса Нефтеюганского района </t>
  </si>
  <si>
    <t xml:space="preserve">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 </t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</si>
  <si>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  </t>
    </r>
    <r>
      <rPr>
        <vertAlign val="superscript"/>
        <sz val="9"/>
        <rFont val="Times New Roman"/>
        <family val="1"/>
        <charset val="204"/>
      </rPr>
      <t>20</t>
    </r>
    <r>
      <rPr>
        <sz val="9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</si>
  <si>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2. Направление (подпрограмма) «Развитие спорта высших достижений, системы подготовки спортивного резерва и детско-юношеского спорта» (всего), в том числе:</t>
  </si>
  <si>
    <t>2.2. Комплекс процессных мероприятий «Обеспечение деятельности (оказание услуг)  по организации дополнительного образования детей и спортивной подготовки»  (всего), в том числе:</t>
  </si>
  <si>
    <r>
      <t xml:space="preserve">  </t>
    </r>
    <r>
      <rPr>
        <vertAlign val="superscript"/>
        <sz val="9"/>
        <rFont val="Times New Roman"/>
        <family val="1"/>
        <charset val="204"/>
      </rPr>
      <t>23</t>
    </r>
    <r>
      <rPr>
        <sz val="9"/>
        <rFont val="Times New Roman"/>
        <family val="1"/>
        <charset val="204"/>
      </rPr>
      <t xml:space="preserve">Указывается тип документа, входящего в состав муниципальной программы, в соответствии с перечнем, определенным пунктом 8 порядка.
  </t>
    </r>
    <r>
      <rPr>
        <vertAlign val="superscript"/>
        <sz val="9"/>
        <rFont val="Times New Roman"/>
        <family val="1"/>
        <charset val="204"/>
      </rPr>
      <t>24</t>
    </r>
    <r>
      <rPr>
        <sz val="9"/>
        <rFont val="Times New Roman"/>
        <family val="1"/>
        <charset val="204"/>
      </rPr>
      <t xml:space="preserve"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  </t>
    </r>
    <r>
      <rPr>
        <vertAlign val="superscript"/>
        <sz val="9"/>
        <rFont val="Times New Roman"/>
        <family val="1"/>
        <charset val="204"/>
      </rPr>
      <t>25</t>
    </r>
    <r>
      <rPr>
        <sz val="9"/>
        <rFont val="Times New Roman"/>
        <family val="1"/>
        <charset val="204"/>
      </rPr>
      <t xml:space="preserve">Указывается наименование принятого (утвержденного) документа.
  </t>
    </r>
    <r>
      <rPr>
        <vertAlign val="superscript"/>
        <sz val="9"/>
        <rFont val="Times New Roman"/>
        <family val="1"/>
        <charset val="204"/>
      </rPr>
      <t>26</t>
    </r>
    <r>
      <rPr>
        <sz val="9"/>
        <rFont val="Times New Roman"/>
        <family val="1"/>
        <charset val="204"/>
      </rPr>
      <t xml:space="preserve">Указывается дата и номер принятого (утвержденного) документа.
  </t>
    </r>
    <r>
      <rPr>
        <vertAlign val="superscript"/>
        <sz val="9"/>
        <rFont val="Times New Roman"/>
        <family val="1"/>
        <charset val="204"/>
      </rPr>
      <t>27</t>
    </r>
    <r>
      <rPr>
        <sz val="9"/>
        <rFont val="Times New Roman"/>
        <family val="1"/>
        <charset val="204"/>
      </rPr>
      <t xml:space="preserve">Указывается наименование структурного подразделения администрации Нефтеюганского района (организации), ответственного за разработку документа.
  </t>
    </r>
    <r>
      <rPr>
        <vertAlign val="superscript"/>
        <sz val="9"/>
        <rFont val="Times New Roman"/>
        <family val="1"/>
        <charset val="204"/>
      </rPr>
      <t>28</t>
    </r>
    <r>
      <rPr>
        <sz val="9"/>
        <rFont val="Times New Roman"/>
        <family val="1"/>
        <charset val="204"/>
      </rPr>
      <t xml:space="preserve">Указывается гиперссылка на текст документа на официальном сайте в сети интернет или в иные информационные источники (в случае размещения).
</t>
    </r>
  </si>
  <si>
    <t>7. Перечень создаваемых объектов на 2025 год и на плановый период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 соглашениями</t>
  </si>
  <si>
    <t>Всего по разделу II</t>
  </si>
  <si>
    <r>
      <t xml:space="preserve"> </t>
    </r>
    <r>
      <rPr>
        <vertAlign val="superscript"/>
        <sz val="9"/>
        <rFont val="Times New Roman"/>
        <family val="1"/>
        <charset val="204"/>
      </rPr>
      <t>29</t>
    </r>
    <r>
      <rPr>
        <sz val="9"/>
        <rFont val="Times New Roman"/>
        <family val="1"/>
        <charset val="204"/>
      </rPr>
      <t>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</si>
  <si>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t>Всего, в том числе:</t>
  </si>
  <si>
    <r>
      <t xml:space="preserve">  </t>
    </r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 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Приводится при необходимости.
  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
  </t>
    </r>
    <r>
      <rPr>
        <vertAlign val="superscript"/>
        <sz val="9"/>
        <rFont val="Times New Roman"/>
        <family val="1"/>
        <charset val="204"/>
      </rPr>
      <t>18</t>
    </r>
    <r>
      <rPr>
        <sz val="9"/>
        <rFont val="Times New Roman"/>
        <family val="1"/>
        <charset val="204"/>
      </rPr>
      <t xml:space="preserve">Указывается куратор муниципального проекта в соответствии с паспортом проекта.
</t>
    </r>
  </si>
  <si>
    <r>
      <t xml:space="preserve">Доля граждан, систематически занимающегося физической культурой и спортом.
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
</t>
    </r>
    <r>
      <rPr>
        <sz val="13"/>
        <rFont val="Times New Roman"/>
        <family val="1"/>
        <charset val="204"/>
      </rPr>
      <t>Доля обучающихся, систематически занимающихся физической культурой и спортом, в общей численности обучающихся.</t>
    </r>
  </si>
  <si>
    <t>https://nefteyuganskij-r86.gosweb.gosuslugi.ru/ofitsialno/dokumenty/npa_administraciya/postanovlenia_admin/?cc=3932&amp;document_search=&amp;document_category=&amp;document_publication_date=</t>
  </si>
  <si>
    <t xml:space="preserve">
«ГП»
</t>
  </si>
  <si>
    <t>2025г</t>
  </si>
  <si>
    <t>2026г</t>
  </si>
  <si>
    <t>2027г</t>
  </si>
  <si>
    <t>2028г</t>
  </si>
  <si>
    <t>В период реализации программы 
2029 - 2030гг</t>
  </si>
  <si>
    <t>II. Объекты, планируемые к созданию в период реализации муниципальной программы 2025 - 2030 годов29</t>
  </si>
  <si>
    <t>Порядок</t>
  </si>
  <si>
    <t xml:space="preserve">Постановление администрации Нефтеюганского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</si>
</sst>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0.00000"/>
    <numFmt numFmtId="168" formatCode="#,##0.00000"/>
    <numFmt numFmtId="169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3"/>
      <name val="Calibri"/>
      <family val="2"/>
      <scheme val="minor"/>
    </font>
    <font>
      <vertAlign val="superscript"/>
      <sz val="13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9" fontId="5" fillId="0" borderId="7" xfId="0" applyNumberFormat="1" applyFont="1" applyBorder="1" applyAlignment="1">
      <alignment horizontal="center" vertical="center" wrapText="1"/>
    </xf>
    <xf numFmtId="169" fontId="5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0" fontId="5" fillId="0" borderId="3" xfId="0" applyFont="1" applyBorder="1"/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64" fontId="6" fillId="0" borderId="1" xfId="2" applyFont="1" applyFill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64" fontId="5" fillId="0" borderId="1" xfId="2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4" fontId="5" fillId="0" borderId="4" xfId="2" applyFont="1" applyFill="1" applyBorder="1" applyAlignment="1">
      <alignment horizontal="lef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167" fontId="5" fillId="0" borderId="0" xfId="0" applyNumberFormat="1" applyFont="1"/>
    <xf numFmtId="166" fontId="5" fillId="0" borderId="1" xfId="2" applyNumberFormat="1" applyFont="1" applyFill="1" applyBorder="1" applyAlignment="1">
      <alignment horizontal="right" vertical="center" wrapText="1"/>
    </xf>
    <xf numFmtId="166" fontId="5" fillId="0" borderId="6" xfId="2" applyNumberFormat="1" applyFont="1" applyFill="1" applyBorder="1" applyAlignment="1">
      <alignment horizontal="right" vertical="center" wrapText="1"/>
    </xf>
    <xf numFmtId="166" fontId="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5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168" fontId="5" fillId="0" borderId="0" xfId="0" applyNumberFormat="1" applyFont="1" applyFill="1"/>
    <xf numFmtId="166" fontId="5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166" fontId="5" fillId="0" borderId="6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5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166" fontId="5" fillId="0" borderId="1" xfId="2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5" fillId="0" borderId="0" xfId="4" applyFont="1" applyFill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center"/>
    </xf>
    <xf numFmtId="167" fontId="5" fillId="0" borderId="15" xfId="0" applyNumberFormat="1" applyFont="1" applyBorder="1" applyAlignment="1">
      <alignment horizontal="center" vertical="center"/>
    </xf>
    <xf numFmtId="167" fontId="5" fillId="0" borderId="7" xfId="0" applyNumberFormat="1" applyFont="1" applyBorder="1" applyAlignment="1">
      <alignment horizontal="center" vertical="center"/>
    </xf>
    <xf numFmtId="164" fontId="5" fillId="0" borderId="1" xfId="2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2 2 2 3 2 2" xfId="3" xr:uid="{00000000-0005-0000-0000-000002000000}"/>
    <cellStyle name="Обычный 2 3" xfId="1" xr:uid="{00000000-0005-0000-0000-000003000000}"/>
    <cellStyle name="Финансовый 2 3" xfId="2" xr:uid="{00000000-0005-0000-0000-000004000000}"/>
  </cellStyles>
  <dxfs count="0"/>
  <tableStyles count="0" defaultTableStyle="TableStyleMedium2" defaultPivotStyle="PivotStyleLight16"/>
  <colors>
    <mruColors>
      <color rgb="FF0000CC"/>
      <color rgb="FFFFA7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ofitsialno/dokumenty/npa_administraciya/postanovlenia_admin/?cc=3932&amp;document_search=&amp;document_category=&amp;document_publication_date=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6"/>
  <sheetViews>
    <sheetView zoomScale="80" zoomScaleNormal="80" zoomScaleSheetLayoutView="72" workbookViewId="0">
      <pane ySplit="7" topLeftCell="A8" activePane="bottomLeft" state="frozen"/>
      <selection pane="bottomLeft" activeCell="N10" sqref="N10"/>
    </sheetView>
  </sheetViews>
  <sheetFormatPr defaultRowHeight="16.5" x14ac:dyDescent="0.25"/>
  <cols>
    <col min="1" max="1" width="5.5703125" style="2" customWidth="1"/>
    <col min="2" max="2" width="52.5703125" style="2" customWidth="1"/>
    <col min="3" max="3" width="13.28515625" style="2" customWidth="1"/>
    <col min="4" max="4" width="12.7109375" style="3" customWidth="1"/>
    <col min="5" max="5" width="13.42578125" style="2" customWidth="1"/>
    <col min="6" max="6" width="13.28515625" style="2" customWidth="1"/>
    <col min="7" max="7" width="13.140625" style="2" customWidth="1"/>
    <col min="8" max="8" width="12.7109375" style="2" customWidth="1"/>
    <col min="9" max="9" width="16" style="2" customWidth="1"/>
    <col min="10" max="10" width="14.5703125" style="2" customWidth="1"/>
    <col min="11" max="12" width="16" style="2" customWidth="1"/>
    <col min="13" max="13" width="40.85546875" style="2" customWidth="1"/>
    <col min="14" max="14" width="33.28515625" style="2" customWidth="1"/>
    <col min="15" max="15" width="32.28515625" style="2" customWidth="1"/>
    <col min="16" max="16384" width="9.140625" style="2"/>
  </cols>
  <sheetData>
    <row r="1" spans="1:24" x14ac:dyDescent="0.25">
      <c r="M1" s="4"/>
    </row>
    <row r="2" spans="1:24" x14ac:dyDescent="0.25">
      <c r="A2" s="5"/>
    </row>
    <row r="3" spans="1:24" x14ac:dyDescent="0.25">
      <c r="A3" s="70" t="s">
        <v>90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24" x14ac:dyDescent="0.25">
      <c r="A4" s="6"/>
    </row>
    <row r="5" spans="1:24" x14ac:dyDescent="0.25">
      <c r="A5" s="6"/>
    </row>
    <row r="6" spans="1:24" ht="34.5" customHeight="1" x14ac:dyDescent="0.25">
      <c r="A6" s="71" t="s">
        <v>35</v>
      </c>
      <c r="B6" s="71" t="s">
        <v>136</v>
      </c>
      <c r="C6" s="74" t="s">
        <v>137</v>
      </c>
      <c r="D6" s="74" t="s">
        <v>26</v>
      </c>
      <c r="E6" s="72" t="s">
        <v>138</v>
      </c>
      <c r="F6" s="73"/>
      <c r="G6" s="71" t="s">
        <v>139</v>
      </c>
      <c r="H6" s="71"/>
      <c r="I6" s="71"/>
      <c r="J6" s="71"/>
      <c r="K6" s="71"/>
      <c r="L6" s="71"/>
      <c r="M6" s="71" t="s">
        <v>140</v>
      </c>
      <c r="N6" s="71" t="s">
        <v>141</v>
      </c>
      <c r="O6" s="71" t="s">
        <v>142</v>
      </c>
    </row>
    <row r="7" spans="1:24" ht="87" customHeight="1" x14ac:dyDescent="0.25">
      <c r="A7" s="71"/>
      <c r="B7" s="71"/>
      <c r="C7" s="75"/>
      <c r="D7" s="75"/>
      <c r="E7" s="33" t="s">
        <v>27</v>
      </c>
      <c r="F7" s="33" t="s">
        <v>28</v>
      </c>
      <c r="G7" s="33" t="s">
        <v>19</v>
      </c>
      <c r="H7" s="33" t="s">
        <v>20</v>
      </c>
      <c r="I7" s="33" t="s">
        <v>29</v>
      </c>
      <c r="J7" s="33" t="s">
        <v>30</v>
      </c>
      <c r="K7" s="33" t="s">
        <v>31</v>
      </c>
      <c r="L7" s="33" t="s">
        <v>32</v>
      </c>
      <c r="M7" s="71"/>
      <c r="N7" s="71"/>
      <c r="O7" s="71"/>
    </row>
    <row r="8" spans="1:24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10</v>
      </c>
      <c r="K8" s="33">
        <v>11</v>
      </c>
      <c r="L8" s="34">
        <v>12</v>
      </c>
      <c r="M8" s="33">
        <v>13</v>
      </c>
      <c r="N8" s="33">
        <v>14</v>
      </c>
      <c r="O8" s="33">
        <v>15</v>
      </c>
    </row>
    <row r="9" spans="1:24" ht="44.25" customHeight="1" x14ac:dyDescent="0.25">
      <c r="A9" s="71" t="s">
        <v>158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0" spans="1:24" ht="147" customHeight="1" x14ac:dyDescent="0.25">
      <c r="A10" s="7" t="s">
        <v>21</v>
      </c>
      <c r="B10" s="8" t="s">
        <v>105</v>
      </c>
      <c r="C10" s="7" t="s">
        <v>96</v>
      </c>
      <c r="D10" s="7" t="s">
        <v>102</v>
      </c>
      <c r="E10" s="9">
        <v>55.7</v>
      </c>
      <c r="F10" s="7">
        <v>2023</v>
      </c>
      <c r="G10" s="9">
        <v>61</v>
      </c>
      <c r="H10" s="9">
        <v>61</v>
      </c>
      <c r="I10" s="9">
        <v>61</v>
      </c>
      <c r="J10" s="9">
        <v>61</v>
      </c>
      <c r="K10" s="9">
        <v>61</v>
      </c>
      <c r="L10" s="10">
        <v>61</v>
      </c>
      <c r="M10" s="39" t="s">
        <v>159</v>
      </c>
      <c r="N10" s="8" t="s">
        <v>118</v>
      </c>
      <c r="O10" s="33" t="s">
        <v>39</v>
      </c>
      <c r="Q10" s="77"/>
      <c r="R10" s="77"/>
      <c r="S10" s="77"/>
      <c r="T10" s="77"/>
      <c r="U10" s="77"/>
      <c r="V10" s="77"/>
      <c r="W10" s="77"/>
      <c r="X10" s="77"/>
    </row>
    <row r="11" spans="1:24" ht="141" customHeight="1" x14ac:dyDescent="0.25">
      <c r="A11" s="33" t="s">
        <v>22</v>
      </c>
      <c r="B11" s="11" t="s">
        <v>129</v>
      </c>
      <c r="C11" s="7" t="s">
        <v>96</v>
      </c>
      <c r="D11" s="7" t="s">
        <v>102</v>
      </c>
      <c r="E11" s="12">
        <v>55.3</v>
      </c>
      <c r="F11" s="33">
        <v>2023</v>
      </c>
      <c r="G11" s="33">
        <v>57.2</v>
      </c>
      <c r="H11" s="33">
        <v>57.2</v>
      </c>
      <c r="I11" s="33">
        <v>57.2</v>
      </c>
      <c r="J11" s="33">
        <v>57.2</v>
      </c>
      <c r="K11" s="33">
        <v>57.2</v>
      </c>
      <c r="L11" s="33">
        <v>57.2</v>
      </c>
      <c r="M11" s="39" t="s">
        <v>159</v>
      </c>
      <c r="N11" s="8" t="s">
        <v>160</v>
      </c>
      <c r="O11" s="33" t="s">
        <v>39</v>
      </c>
      <c r="Q11" s="78"/>
      <c r="R11" s="78"/>
      <c r="S11" s="78"/>
      <c r="T11" s="78"/>
      <c r="U11" s="78"/>
      <c r="V11" s="78"/>
      <c r="W11" s="78"/>
      <c r="X11" s="78"/>
    </row>
    <row r="12" spans="1:24" ht="138.75" customHeight="1" x14ac:dyDescent="0.25">
      <c r="A12" s="33" t="s">
        <v>23</v>
      </c>
      <c r="B12" s="8" t="s">
        <v>77</v>
      </c>
      <c r="C12" s="33" t="s">
        <v>106</v>
      </c>
      <c r="D12" s="7" t="s">
        <v>102</v>
      </c>
      <c r="E12" s="33">
        <v>92.5</v>
      </c>
      <c r="F12" s="33">
        <v>2023</v>
      </c>
      <c r="G12" s="33">
        <v>42.5</v>
      </c>
      <c r="H12" s="33">
        <v>42.5</v>
      </c>
      <c r="I12" s="33">
        <v>42.5</v>
      </c>
      <c r="J12" s="33">
        <v>42.5</v>
      </c>
      <c r="K12" s="33">
        <v>42.5</v>
      </c>
      <c r="L12" s="33">
        <v>42.5</v>
      </c>
      <c r="M12" s="8" t="s">
        <v>111</v>
      </c>
      <c r="N12" s="8" t="s">
        <v>118</v>
      </c>
      <c r="O12" s="33" t="s">
        <v>39</v>
      </c>
    </row>
    <row r="13" spans="1:24" ht="152.25" customHeight="1" x14ac:dyDescent="0.25">
      <c r="A13" s="33" t="s">
        <v>24</v>
      </c>
      <c r="B13" s="8" t="s">
        <v>114</v>
      </c>
      <c r="C13" s="33" t="s">
        <v>106</v>
      </c>
      <c r="D13" s="7" t="s">
        <v>102</v>
      </c>
      <c r="E13" s="33">
        <v>96.1</v>
      </c>
      <c r="F13" s="33">
        <v>2023</v>
      </c>
      <c r="G13" s="33">
        <v>96.4</v>
      </c>
      <c r="H13" s="33">
        <v>96.4</v>
      </c>
      <c r="I13" s="33">
        <v>96.4</v>
      </c>
      <c r="J13" s="33">
        <v>96.4</v>
      </c>
      <c r="K13" s="33">
        <v>96.4</v>
      </c>
      <c r="L13" s="33">
        <v>96.4</v>
      </c>
      <c r="M13" s="8" t="s">
        <v>110</v>
      </c>
      <c r="N13" s="8" t="s">
        <v>118</v>
      </c>
      <c r="O13" s="33" t="s">
        <v>39</v>
      </c>
    </row>
    <row r="14" spans="1:24" x14ac:dyDescent="0.25">
      <c r="M14" s="13"/>
    </row>
    <row r="15" spans="1:24" ht="305.25" customHeight="1" x14ac:dyDescent="0.25">
      <c r="A15" s="14"/>
      <c r="B15" s="76" t="s">
        <v>161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24" x14ac:dyDescent="0.25">
      <c r="A16" s="15"/>
    </row>
  </sheetData>
  <mergeCells count="14">
    <mergeCell ref="B15:L15"/>
    <mergeCell ref="Q10:X10"/>
    <mergeCell ref="Q11:X11"/>
    <mergeCell ref="N6:N7"/>
    <mergeCell ref="O6:O7"/>
    <mergeCell ref="A9:O9"/>
    <mergeCell ref="A3:M3"/>
    <mergeCell ref="A6:A7"/>
    <mergeCell ref="B6:B7"/>
    <mergeCell ref="G6:L6"/>
    <mergeCell ref="M6:M7"/>
    <mergeCell ref="E6:F6"/>
    <mergeCell ref="C6:C7"/>
    <mergeCell ref="D6:D7"/>
  </mergeCells>
  <phoneticPr fontId="3" type="noConversion"/>
  <pageMargins left="0.39370078740157483" right="0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13"/>
  <sheetViews>
    <sheetView topLeftCell="A7" zoomScaleNormal="100" workbookViewId="0">
      <selection activeCell="C8" sqref="C8"/>
    </sheetView>
  </sheetViews>
  <sheetFormatPr defaultRowHeight="16.5" x14ac:dyDescent="0.25"/>
  <cols>
    <col min="1" max="1" width="6.28515625" style="2" customWidth="1"/>
    <col min="2" max="2" width="31.42578125" style="2" customWidth="1"/>
    <col min="3" max="3" width="9.85546875" style="2" customWidth="1"/>
    <col min="4" max="4" width="10.42578125" style="2" customWidth="1"/>
    <col min="5" max="15" width="6.42578125" style="2" customWidth="1"/>
    <col min="16" max="16" width="14.85546875" style="2" customWidth="1"/>
    <col min="17" max="17" width="55.85546875" style="2" customWidth="1"/>
    <col min="18" max="16384" width="9.140625" style="2"/>
  </cols>
  <sheetData>
    <row r="2" spans="1:19" ht="19.5" x14ac:dyDescent="0.25">
      <c r="A2" s="80" t="s">
        <v>145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1:19" ht="19.5" x14ac:dyDescent="0.25">
      <c r="A4" s="71" t="s">
        <v>35</v>
      </c>
      <c r="B4" s="71" t="s">
        <v>47</v>
      </c>
      <c r="C4" s="71" t="s">
        <v>143</v>
      </c>
      <c r="D4" s="71" t="s">
        <v>26</v>
      </c>
      <c r="E4" s="81" t="s">
        <v>144</v>
      </c>
      <c r="F4" s="81"/>
      <c r="G4" s="81"/>
      <c r="H4" s="81"/>
      <c r="I4" s="81"/>
      <c r="J4" s="81"/>
      <c r="K4" s="81"/>
      <c r="L4" s="81"/>
      <c r="M4" s="81"/>
      <c r="N4" s="81"/>
      <c r="O4" s="81"/>
      <c r="P4" s="71" t="s">
        <v>59</v>
      </c>
    </row>
    <row r="5" spans="1:19" ht="54.75" customHeight="1" x14ac:dyDescent="0.25">
      <c r="A5" s="71"/>
      <c r="B5" s="71"/>
      <c r="C5" s="71"/>
      <c r="D5" s="71"/>
      <c r="E5" s="33" t="s">
        <v>48</v>
      </c>
      <c r="F5" s="33" t="s">
        <v>49</v>
      </c>
      <c r="G5" s="33" t="s">
        <v>50</v>
      </c>
      <c r="H5" s="33" t="s">
        <v>51</v>
      </c>
      <c r="I5" s="33" t="s">
        <v>52</v>
      </c>
      <c r="J5" s="33" t="s">
        <v>53</v>
      </c>
      <c r="K5" s="33" t="s">
        <v>54</v>
      </c>
      <c r="L5" s="33" t="s">
        <v>55</v>
      </c>
      <c r="M5" s="33" t="s">
        <v>56</v>
      </c>
      <c r="N5" s="33" t="s">
        <v>57</v>
      </c>
      <c r="O5" s="33" t="s">
        <v>58</v>
      </c>
      <c r="P5" s="71"/>
    </row>
    <row r="6" spans="1:19" x14ac:dyDescent="0.25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  <c r="I6" s="33">
        <v>9</v>
      </c>
      <c r="J6" s="33">
        <v>10</v>
      </c>
      <c r="K6" s="33">
        <v>11</v>
      </c>
      <c r="L6" s="33">
        <v>12</v>
      </c>
      <c r="M6" s="33">
        <v>13</v>
      </c>
      <c r="N6" s="33">
        <v>14</v>
      </c>
      <c r="O6" s="33">
        <v>15</v>
      </c>
      <c r="P6" s="33">
        <v>16</v>
      </c>
    </row>
    <row r="7" spans="1:19" ht="37.5" customHeight="1" x14ac:dyDescent="0.25">
      <c r="A7" s="33" t="s">
        <v>21</v>
      </c>
      <c r="B7" s="72" t="s">
        <v>120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3"/>
      <c r="Q7" s="16"/>
    </row>
    <row r="8" spans="1:19" ht="86.25" customHeight="1" x14ac:dyDescent="0.25">
      <c r="A8" s="33" t="s">
        <v>34</v>
      </c>
      <c r="B8" s="8" t="s">
        <v>109</v>
      </c>
      <c r="C8" s="7" t="s">
        <v>183</v>
      </c>
      <c r="D8" s="33" t="s">
        <v>102</v>
      </c>
      <c r="E8" s="19" t="s">
        <v>39</v>
      </c>
      <c r="F8" s="19" t="s">
        <v>39</v>
      </c>
      <c r="G8" s="19" t="s">
        <v>39</v>
      </c>
      <c r="H8" s="19" t="s">
        <v>39</v>
      </c>
      <c r="I8" s="19" t="s">
        <v>39</v>
      </c>
      <c r="J8" s="19" t="s">
        <v>39</v>
      </c>
      <c r="K8" s="19" t="s">
        <v>39</v>
      </c>
      <c r="L8" s="19" t="s">
        <v>39</v>
      </c>
      <c r="M8" s="19" t="s">
        <v>39</v>
      </c>
      <c r="N8" s="19" t="s">
        <v>39</v>
      </c>
      <c r="O8" s="19" t="s">
        <v>39</v>
      </c>
      <c r="P8" s="9">
        <v>61</v>
      </c>
      <c r="Q8" s="17"/>
      <c r="R8" s="18"/>
      <c r="S8" s="18"/>
    </row>
    <row r="9" spans="1:19" ht="104.25" customHeight="1" x14ac:dyDescent="0.25">
      <c r="A9" s="33" t="s">
        <v>41</v>
      </c>
      <c r="B9" s="8" t="s">
        <v>116</v>
      </c>
      <c r="C9" s="7" t="s">
        <v>183</v>
      </c>
      <c r="D9" s="33" t="s">
        <v>102</v>
      </c>
      <c r="E9" s="19" t="s">
        <v>39</v>
      </c>
      <c r="F9" s="19" t="s">
        <v>39</v>
      </c>
      <c r="G9" s="19" t="s">
        <v>39</v>
      </c>
      <c r="H9" s="19" t="s">
        <v>39</v>
      </c>
      <c r="I9" s="19" t="s">
        <v>39</v>
      </c>
      <c r="J9" s="19" t="s">
        <v>39</v>
      </c>
      <c r="K9" s="19" t="s">
        <v>39</v>
      </c>
      <c r="L9" s="19" t="s">
        <v>39</v>
      </c>
      <c r="M9" s="19" t="s">
        <v>39</v>
      </c>
      <c r="N9" s="19" t="s">
        <v>39</v>
      </c>
      <c r="O9" s="19" t="s">
        <v>39</v>
      </c>
      <c r="P9" s="12">
        <v>57.2</v>
      </c>
    </row>
    <row r="10" spans="1:19" ht="183" customHeight="1" x14ac:dyDescent="0.25">
      <c r="A10" s="33" t="s">
        <v>43</v>
      </c>
      <c r="B10" s="8" t="s">
        <v>125</v>
      </c>
      <c r="C10" s="33" t="s">
        <v>106</v>
      </c>
      <c r="D10" s="33" t="s">
        <v>102</v>
      </c>
      <c r="E10" s="19" t="s">
        <v>39</v>
      </c>
      <c r="F10" s="19" t="s">
        <v>39</v>
      </c>
      <c r="G10" s="19" t="s">
        <v>39</v>
      </c>
      <c r="H10" s="19" t="s">
        <v>39</v>
      </c>
      <c r="I10" s="19" t="s">
        <v>39</v>
      </c>
      <c r="J10" s="19" t="s">
        <v>39</v>
      </c>
      <c r="K10" s="19" t="s">
        <v>39</v>
      </c>
      <c r="L10" s="19" t="s">
        <v>39</v>
      </c>
      <c r="M10" s="19" t="s">
        <v>39</v>
      </c>
      <c r="N10" s="19" t="s">
        <v>39</v>
      </c>
      <c r="O10" s="19" t="s">
        <v>39</v>
      </c>
      <c r="P10" s="12">
        <v>42.5</v>
      </c>
    </row>
    <row r="11" spans="1:19" ht="99" x14ac:dyDescent="0.25">
      <c r="A11" s="19" t="s">
        <v>45</v>
      </c>
      <c r="B11" s="8" t="s">
        <v>126</v>
      </c>
      <c r="C11" s="33" t="s">
        <v>106</v>
      </c>
      <c r="D11" s="19" t="s">
        <v>102</v>
      </c>
      <c r="E11" s="19" t="s">
        <v>39</v>
      </c>
      <c r="F11" s="19" t="s">
        <v>39</v>
      </c>
      <c r="G11" s="19" t="s">
        <v>39</v>
      </c>
      <c r="H11" s="19" t="s">
        <v>39</v>
      </c>
      <c r="I11" s="19" t="s">
        <v>39</v>
      </c>
      <c r="J11" s="19" t="s">
        <v>39</v>
      </c>
      <c r="K11" s="19" t="s">
        <v>39</v>
      </c>
      <c r="L11" s="19" t="s">
        <v>39</v>
      </c>
      <c r="M11" s="19" t="s">
        <v>39</v>
      </c>
      <c r="N11" s="19" t="s">
        <v>39</v>
      </c>
      <c r="O11" s="19" t="s">
        <v>39</v>
      </c>
      <c r="P11" s="19">
        <v>96.4</v>
      </c>
    </row>
    <row r="13" spans="1:19" ht="74.25" customHeight="1" x14ac:dyDescent="0.25">
      <c r="B13" s="76" t="s">
        <v>162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</sheetData>
  <mergeCells count="9">
    <mergeCell ref="B13:P13"/>
    <mergeCell ref="B7:P7"/>
    <mergeCell ref="P4:P5"/>
    <mergeCell ref="A2:N2"/>
    <mergeCell ref="A4:A5"/>
    <mergeCell ref="B4:B5"/>
    <mergeCell ref="C4:C5"/>
    <mergeCell ref="D4:D5"/>
    <mergeCell ref="E4:O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59"/>
  <sheetViews>
    <sheetView zoomScale="90" zoomScaleNormal="90" workbookViewId="0">
      <selection activeCell="B8" sqref="B8"/>
    </sheetView>
  </sheetViews>
  <sheetFormatPr defaultRowHeight="16.5" x14ac:dyDescent="0.25"/>
  <cols>
    <col min="1" max="1" width="8.7109375" style="2" customWidth="1"/>
    <col min="2" max="2" width="43.42578125" style="2" customWidth="1"/>
    <col min="3" max="4" width="43" style="2" customWidth="1"/>
    <col min="5" max="16384" width="9.140625" style="2"/>
  </cols>
  <sheetData>
    <row r="2" spans="1:6" x14ac:dyDescent="0.25">
      <c r="A2" s="80" t="s">
        <v>33</v>
      </c>
      <c r="B2" s="80"/>
      <c r="C2" s="80"/>
      <c r="D2" s="80"/>
      <c r="E2" s="1"/>
      <c r="F2" s="1"/>
    </row>
    <row r="4" spans="1:6" ht="53.25" customHeight="1" x14ac:dyDescent="0.25">
      <c r="A4" s="33" t="s">
        <v>35</v>
      </c>
      <c r="B4" s="33" t="s">
        <v>146</v>
      </c>
      <c r="C4" s="33" t="s">
        <v>147</v>
      </c>
      <c r="D4" s="19" t="s">
        <v>148</v>
      </c>
    </row>
    <row r="5" spans="1:6" ht="18" customHeight="1" x14ac:dyDescent="0.25">
      <c r="A5" s="33">
        <v>1</v>
      </c>
      <c r="B5" s="33">
        <v>2</v>
      </c>
      <c r="C5" s="35">
        <v>3</v>
      </c>
      <c r="D5" s="35">
        <v>4</v>
      </c>
    </row>
    <row r="6" spans="1:6" ht="19.5" customHeight="1" x14ac:dyDescent="0.25">
      <c r="A6" s="33" t="s">
        <v>21</v>
      </c>
      <c r="B6" s="72" t="s">
        <v>149</v>
      </c>
      <c r="C6" s="79"/>
      <c r="D6" s="73"/>
    </row>
    <row r="7" spans="1:6" ht="42" customHeight="1" x14ac:dyDescent="0.25">
      <c r="A7" s="19" t="s">
        <v>34</v>
      </c>
      <c r="B7" s="71" t="s">
        <v>150</v>
      </c>
      <c r="C7" s="71"/>
      <c r="D7" s="71"/>
    </row>
    <row r="8" spans="1:6" ht="126" customHeight="1" x14ac:dyDescent="0.25">
      <c r="A8" s="20"/>
      <c r="B8" s="8" t="s">
        <v>163</v>
      </c>
      <c r="C8" s="82" t="s">
        <v>97</v>
      </c>
      <c r="D8" s="82"/>
    </row>
    <row r="9" spans="1:6" ht="135" customHeight="1" x14ac:dyDescent="0.25">
      <c r="A9" s="19" t="s">
        <v>36</v>
      </c>
      <c r="B9" s="8" t="s">
        <v>164</v>
      </c>
      <c r="C9" s="8" t="s">
        <v>103</v>
      </c>
      <c r="D9" s="8" t="s">
        <v>115</v>
      </c>
    </row>
    <row r="10" spans="1:6" ht="39.75" customHeight="1" x14ac:dyDescent="0.25">
      <c r="A10" s="19" t="s">
        <v>41</v>
      </c>
      <c r="B10" s="71" t="s">
        <v>107</v>
      </c>
      <c r="C10" s="71"/>
      <c r="D10" s="71"/>
    </row>
    <row r="11" spans="1:6" ht="130.5" customHeight="1" x14ac:dyDescent="0.25">
      <c r="A11" s="19"/>
      <c r="B11" s="8" t="s">
        <v>165</v>
      </c>
      <c r="C11" s="82" t="s">
        <v>98</v>
      </c>
      <c r="D11" s="82"/>
    </row>
    <row r="12" spans="1:6" ht="340.5" customHeight="1" x14ac:dyDescent="0.25">
      <c r="A12" s="19" t="s">
        <v>42</v>
      </c>
      <c r="B12" s="8" t="s">
        <v>164</v>
      </c>
      <c r="C12" s="8" t="s">
        <v>130</v>
      </c>
      <c r="D12" s="8" t="s">
        <v>166</v>
      </c>
    </row>
    <row r="13" spans="1:6" ht="197.25" customHeight="1" x14ac:dyDescent="0.25">
      <c r="A13" s="19" t="s">
        <v>117</v>
      </c>
      <c r="B13" s="8" t="s">
        <v>123</v>
      </c>
      <c r="C13" s="8" t="s">
        <v>122</v>
      </c>
      <c r="D13" s="8" t="s">
        <v>109</v>
      </c>
    </row>
    <row r="14" spans="1:6" ht="39.75" customHeight="1" x14ac:dyDescent="0.25">
      <c r="A14" s="19" t="s">
        <v>43</v>
      </c>
      <c r="B14" s="71" t="s">
        <v>108</v>
      </c>
      <c r="C14" s="71"/>
      <c r="D14" s="71"/>
    </row>
    <row r="15" spans="1:6" ht="81.75" customHeight="1" x14ac:dyDescent="0.25">
      <c r="A15" s="19"/>
      <c r="B15" s="8" t="s">
        <v>167</v>
      </c>
      <c r="C15" s="82" t="s">
        <v>98</v>
      </c>
      <c r="D15" s="82"/>
    </row>
    <row r="16" spans="1:6" ht="198" x14ac:dyDescent="0.25">
      <c r="A16" s="19" t="s">
        <v>44</v>
      </c>
      <c r="B16" s="8" t="s">
        <v>164</v>
      </c>
      <c r="C16" s="8" t="s">
        <v>79</v>
      </c>
      <c r="D16" s="8" t="s">
        <v>131</v>
      </c>
    </row>
    <row r="17" spans="1:4" ht="49.5" customHeight="1" x14ac:dyDescent="0.25">
      <c r="A17" s="19"/>
      <c r="B17" s="72" t="s">
        <v>132</v>
      </c>
      <c r="C17" s="79"/>
      <c r="D17" s="73"/>
    </row>
    <row r="18" spans="1:4" ht="33.75" customHeight="1" x14ac:dyDescent="0.25">
      <c r="A18" s="19" t="s">
        <v>37</v>
      </c>
      <c r="B18" s="71" t="s">
        <v>94</v>
      </c>
      <c r="C18" s="71"/>
      <c r="D18" s="71"/>
    </row>
    <row r="19" spans="1:4" ht="120" customHeight="1" x14ac:dyDescent="0.25">
      <c r="A19" s="19"/>
      <c r="B19" s="8" t="s">
        <v>163</v>
      </c>
      <c r="C19" s="82" t="s">
        <v>112</v>
      </c>
      <c r="D19" s="82"/>
    </row>
    <row r="20" spans="1:4" ht="120" customHeight="1" x14ac:dyDescent="0.25">
      <c r="A20" s="19" t="s">
        <v>38</v>
      </c>
      <c r="B20" s="8" t="s">
        <v>169</v>
      </c>
      <c r="C20" s="8" t="s">
        <v>113</v>
      </c>
      <c r="D20" s="8" t="s">
        <v>168</v>
      </c>
    </row>
    <row r="21" spans="1:4" ht="37.5" customHeight="1" x14ac:dyDescent="0.25">
      <c r="A21" s="19" t="s">
        <v>40</v>
      </c>
      <c r="B21" s="83" t="s">
        <v>78</v>
      </c>
      <c r="C21" s="83"/>
      <c r="D21" s="83"/>
    </row>
    <row r="22" spans="1:4" ht="130.5" customHeight="1" x14ac:dyDescent="0.25">
      <c r="A22" s="19"/>
      <c r="B22" s="8" t="s">
        <v>163</v>
      </c>
      <c r="C22" s="82" t="s">
        <v>98</v>
      </c>
      <c r="D22" s="82"/>
    </row>
    <row r="23" spans="1:4" ht="287.25" customHeight="1" x14ac:dyDescent="0.25">
      <c r="A23" s="19" t="s">
        <v>46</v>
      </c>
      <c r="B23" s="8" t="s">
        <v>169</v>
      </c>
      <c r="C23" s="8" t="s">
        <v>133</v>
      </c>
      <c r="D23" s="8" t="s">
        <v>181</v>
      </c>
    </row>
    <row r="24" spans="1:4" ht="15.75" customHeight="1" x14ac:dyDescent="0.25"/>
    <row r="25" spans="1:4" ht="187.5" customHeight="1" x14ac:dyDescent="0.25">
      <c r="B25" s="76" t="s">
        <v>180</v>
      </c>
      <c r="C25" s="76"/>
      <c r="D25" s="76"/>
    </row>
    <row r="26" spans="1:4" ht="15.75" customHeight="1" x14ac:dyDescent="0.25"/>
    <row r="27" spans="1:4" ht="15.75" customHeight="1" x14ac:dyDescent="0.25"/>
    <row r="28" spans="1:4" ht="15.75" customHeight="1" x14ac:dyDescent="0.25"/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6.5" customHeight="1" x14ac:dyDescent="0.25"/>
  </sheetData>
  <mergeCells count="14">
    <mergeCell ref="B25:D25"/>
    <mergeCell ref="A2:D2"/>
    <mergeCell ref="B6:D6"/>
    <mergeCell ref="B10:D10"/>
    <mergeCell ref="B7:D7"/>
    <mergeCell ref="C8:D8"/>
    <mergeCell ref="B21:D21"/>
    <mergeCell ref="C22:D22"/>
    <mergeCell ref="B17:D17"/>
    <mergeCell ref="C11:D11"/>
    <mergeCell ref="B14:D14"/>
    <mergeCell ref="C15:D15"/>
    <mergeCell ref="B18:D18"/>
    <mergeCell ref="C19:D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O137"/>
  <sheetViews>
    <sheetView zoomScale="80" zoomScaleNormal="80" workbookViewId="0">
      <pane ySplit="6" topLeftCell="A82" activePane="bottomLeft" state="frozen"/>
      <selection pane="bottomLeft" activeCell="C86" sqref="C86"/>
    </sheetView>
  </sheetViews>
  <sheetFormatPr defaultRowHeight="16.5" x14ac:dyDescent="0.25"/>
  <cols>
    <col min="1" max="1" width="54.5703125" style="42" customWidth="1"/>
    <col min="2" max="2" width="38.85546875" style="42" customWidth="1"/>
    <col min="3" max="3" width="22.28515625" style="42" customWidth="1"/>
    <col min="4" max="5" width="21.85546875" style="42" customWidth="1"/>
    <col min="6" max="6" width="21.5703125" style="42" customWidth="1"/>
    <col min="7" max="7" width="21.7109375" style="42" customWidth="1"/>
    <col min="8" max="8" width="21.85546875" style="42" customWidth="1"/>
    <col min="9" max="9" width="21.7109375" style="42" customWidth="1"/>
    <col min="10" max="11" width="9.140625" style="42"/>
    <col min="12" max="12" width="14" style="42" customWidth="1"/>
    <col min="13" max="13" width="19.28515625" style="42" bestFit="1" customWidth="1"/>
    <col min="14" max="14" width="19.140625" style="42" customWidth="1"/>
    <col min="15" max="15" width="19.28515625" style="42" bestFit="1" customWidth="1"/>
    <col min="16" max="16384" width="9.140625" style="42"/>
  </cols>
  <sheetData>
    <row r="3" spans="1:15" x14ac:dyDescent="0.25">
      <c r="C3" s="43" t="s">
        <v>18</v>
      </c>
    </row>
    <row r="5" spans="1:15" ht="30.75" customHeight="1" x14ac:dyDescent="0.25">
      <c r="A5" s="84" t="s">
        <v>75</v>
      </c>
      <c r="B5" s="85" t="s">
        <v>151</v>
      </c>
      <c r="C5" s="84" t="s">
        <v>13</v>
      </c>
      <c r="D5" s="84"/>
      <c r="E5" s="84"/>
      <c r="F5" s="84"/>
      <c r="G5" s="84"/>
      <c r="H5" s="84"/>
      <c r="I5" s="84"/>
    </row>
    <row r="6" spans="1:15" ht="28.5" customHeight="1" x14ac:dyDescent="0.25">
      <c r="A6" s="84"/>
      <c r="B6" s="87"/>
      <c r="C6" s="44" t="s">
        <v>1</v>
      </c>
      <c r="D6" s="44" t="s">
        <v>2</v>
      </c>
      <c r="E6" s="44" t="s">
        <v>14</v>
      </c>
      <c r="F6" s="44" t="s">
        <v>15</v>
      </c>
      <c r="G6" s="44" t="s">
        <v>16</v>
      </c>
      <c r="H6" s="44" t="s">
        <v>17</v>
      </c>
      <c r="I6" s="44" t="s">
        <v>0</v>
      </c>
      <c r="M6" s="45"/>
      <c r="N6" s="45"/>
      <c r="O6" s="45"/>
    </row>
    <row r="7" spans="1:15" ht="36" customHeight="1" x14ac:dyDescent="0.25">
      <c r="A7" s="46" t="s">
        <v>101</v>
      </c>
      <c r="B7" s="84" t="s">
        <v>170</v>
      </c>
      <c r="C7" s="47">
        <f>C8+C9+C10+C14</f>
        <v>246702.12882000001</v>
      </c>
      <c r="D7" s="47">
        <f t="shared" ref="D7:I7" si="0">D8+D9+D10+D14</f>
        <v>232104.97076000003</v>
      </c>
      <c r="E7" s="47">
        <f t="shared" si="0"/>
        <v>196671.76955000003</v>
      </c>
      <c r="F7" s="47">
        <f t="shared" si="0"/>
        <v>183985.26955000003</v>
      </c>
      <c r="G7" s="47">
        <f t="shared" si="0"/>
        <v>183985.26955000003</v>
      </c>
      <c r="H7" s="47">
        <f t="shared" si="0"/>
        <v>183985.26955000003</v>
      </c>
      <c r="I7" s="47">
        <f t="shared" si="0"/>
        <v>1227434.6777800003</v>
      </c>
      <c r="J7" s="48"/>
      <c r="L7" s="49"/>
      <c r="M7" s="50"/>
      <c r="N7" s="50"/>
      <c r="O7" s="50"/>
    </row>
    <row r="8" spans="1:15" x14ac:dyDescent="0.25">
      <c r="A8" s="51" t="s">
        <v>6</v>
      </c>
      <c r="B8" s="84"/>
      <c r="C8" s="52">
        <f>C16+C80</f>
        <v>0</v>
      </c>
      <c r="D8" s="52">
        <f t="shared" ref="D8:H8" si="1">D16+D80</f>
        <v>0</v>
      </c>
      <c r="E8" s="52">
        <f t="shared" si="1"/>
        <v>0</v>
      </c>
      <c r="F8" s="52">
        <f t="shared" si="1"/>
        <v>0</v>
      </c>
      <c r="G8" s="52">
        <f t="shared" si="1"/>
        <v>0</v>
      </c>
      <c r="H8" s="52">
        <f t="shared" si="1"/>
        <v>0</v>
      </c>
      <c r="I8" s="52">
        <f>C8+D8+E8+F8</f>
        <v>0</v>
      </c>
      <c r="M8" s="50"/>
    </row>
    <row r="9" spans="1:15" x14ac:dyDescent="0.25">
      <c r="A9" s="51" t="s">
        <v>7</v>
      </c>
      <c r="B9" s="84"/>
      <c r="C9" s="52">
        <f>C17+C81</f>
        <v>10149.200000000001</v>
      </c>
      <c r="D9" s="52">
        <f t="shared" ref="D9:H14" si="2">D17+D81</f>
        <v>10149.200000000001</v>
      </c>
      <c r="E9" s="52">
        <f t="shared" si="2"/>
        <v>10149.200000000001</v>
      </c>
      <c r="F9" s="52">
        <f t="shared" si="2"/>
        <v>0</v>
      </c>
      <c r="G9" s="52">
        <f t="shared" si="2"/>
        <v>0</v>
      </c>
      <c r="H9" s="52">
        <f t="shared" si="2"/>
        <v>0</v>
      </c>
      <c r="I9" s="52">
        <f>C9+D9+E9+F9+G9+H9</f>
        <v>30447.600000000002</v>
      </c>
      <c r="M9" s="49"/>
      <c r="N9" s="49"/>
      <c r="O9" s="49"/>
    </row>
    <row r="10" spans="1:15" x14ac:dyDescent="0.25">
      <c r="A10" s="51" t="s">
        <v>8</v>
      </c>
      <c r="B10" s="84"/>
      <c r="C10" s="52">
        <f t="shared" ref="C10:C14" si="3">C18+C82</f>
        <v>229447.92882</v>
      </c>
      <c r="D10" s="52">
        <f t="shared" si="2"/>
        <v>214850.77076000001</v>
      </c>
      <c r="E10" s="52">
        <f t="shared" si="2"/>
        <v>179417.56955000001</v>
      </c>
      <c r="F10" s="52">
        <f t="shared" si="2"/>
        <v>176880.26955000003</v>
      </c>
      <c r="G10" s="52">
        <f t="shared" si="2"/>
        <v>176880.26955000003</v>
      </c>
      <c r="H10" s="52">
        <f t="shared" si="2"/>
        <v>176880.26955000003</v>
      </c>
      <c r="I10" s="52">
        <f>C10+D10+E10+F10+G10+H10</f>
        <v>1154357.0777800002</v>
      </c>
      <c r="L10" s="49"/>
      <c r="M10" s="49"/>
      <c r="N10" s="49"/>
      <c r="O10" s="49"/>
    </row>
    <row r="11" spans="1:15" ht="35.25" customHeight="1" x14ac:dyDescent="0.25">
      <c r="A11" s="51" t="s">
        <v>9</v>
      </c>
      <c r="B11" s="84"/>
      <c r="C11" s="52">
        <f t="shared" si="3"/>
        <v>0</v>
      </c>
      <c r="D11" s="52">
        <f t="shared" si="2"/>
        <v>0</v>
      </c>
      <c r="E11" s="52">
        <f t="shared" si="2"/>
        <v>0</v>
      </c>
      <c r="F11" s="52">
        <f t="shared" si="2"/>
        <v>0</v>
      </c>
      <c r="G11" s="52">
        <f t="shared" si="2"/>
        <v>0</v>
      </c>
      <c r="H11" s="52">
        <f t="shared" si="2"/>
        <v>0</v>
      </c>
      <c r="I11" s="52">
        <f>C11+D11+E11+F11</f>
        <v>0</v>
      </c>
      <c r="M11" s="53"/>
      <c r="N11" s="53"/>
      <c r="O11" s="53"/>
    </row>
    <row r="12" spans="1:15" ht="33" x14ac:dyDescent="0.25">
      <c r="A12" s="51" t="s">
        <v>10</v>
      </c>
      <c r="B12" s="84"/>
      <c r="C12" s="52">
        <f>C20+C84</f>
        <v>0</v>
      </c>
      <c r="D12" s="52">
        <f t="shared" si="2"/>
        <v>0</v>
      </c>
      <c r="E12" s="52">
        <f t="shared" si="2"/>
        <v>0</v>
      </c>
      <c r="F12" s="52">
        <f t="shared" si="2"/>
        <v>0</v>
      </c>
      <c r="G12" s="52">
        <f t="shared" si="2"/>
        <v>0</v>
      </c>
      <c r="H12" s="52">
        <f t="shared" si="2"/>
        <v>0</v>
      </c>
      <c r="I12" s="52">
        <f>C12+D12+E12+F12+G12+H12</f>
        <v>0</v>
      </c>
    </row>
    <row r="13" spans="1:15" x14ac:dyDescent="0.25">
      <c r="A13" s="51" t="s">
        <v>11</v>
      </c>
      <c r="B13" s="84"/>
      <c r="C13" s="52">
        <f t="shared" si="3"/>
        <v>0</v>
      </c>
      <c r="D13" s="52">
        <f t="shared" si="2"/>
        <v>0</v>
      </c>
      <c r="E13" s="52">
        <f t="shared" si="2"/>
        <v>0</v>
      </c>
      <c r="F13" s="52">
        <f t="shared" si="2"/>
        <v>0</v>
      </c>
      <c r="G13" s="52">
        <f t="shared" si="2"/>
        <v>0</v>
      </c>
      <c r="H13" s="52">
        <f t="shared" si="2"/>
        <v>0</v>
      </c>
      <c r="I13" s="52">
        <f>C13+D13+E13+F13</f>
        <v>0</v>
      </c>
    </row>
    <row r="14" spans="1:15" x14ac:dyDescent="0.25">
      <c r="A14" s="51" t="s">
        <v>12</v>
      </c>
      <c r="B14" s="84"/>
      <c r="C14" s="52">
        <f t="shared" si="3"/>
        <v>7105</v>
      </c>
      <c r="D14" s="52">
        <f t="shared" si="2"/>
        <v>7105</v>
      </c>
      <c r="E14" s="52">
        <f t="shared" si="2"/>
        <v>7105</v>
      </c>
      <c r="F14" s="52">
        <f t="shared" si="2"/>
        <v>7105</v>
      </c>
      <c r="G14" s="52">
        <f t="shared" si="2"/>
        <v>7105</v>
      </c>
      <c r="H14" s="52">
        <f t="shared" si="2"/>
        <v>7105</v>
      </c>
      <c r="I14" s="52">
        <f>C14+D14+E14+F14+G14+H14</f>
        <v>42630</v>
      </c>
    </row>
    <row r="15" spans="1:15" ht="57" customHeight="1" x14ac:dyDescent="0.25">
      <c r="A15" s="46" t="s">
        <v>104</v>
      </c>
      <c r="B15" s="84" t="s">
        <v>171</v>
      </c>
      <c r="C15" s="47">
        <f>C16+C17+C18+C22</f>
        <v>181532.36111</v>
      </c>
      <c r="D15" s="47">
        <f t="shared" ref="D15:H15" si="4">D16+D17+D18+D22</f>
        <v>173935.20305000001</v>
      </c>
      <c r="E15" s="47">
        <f t="shared" si="4"/>
        <v>138502.00184000001</v>
      </c>
      <c r="F15" s="47">
        <f t="shared" si="4"/>
        <v>135167.87684000001</v>
      </c>
      <c r="G15" s="47">
        <f t="shared" si="4"/>
        <v>135167.87684000001</v>
      </c>
      <c r="H15" s="47">
        <f t="shared" si="4"/>
        <v>135167.87684000001</v>
      </c>
      <c r="I15" s="47">
        <f>C15+D15+E15+F15+G15+H15</f>
        <v>899473.19652000011</v>
      </c>
    </row>
    <row r="16" spans="1:15" x14ac:dyDescent="0.25">
      <c r="A16" s="51" t="s">
        <v>6</v>
      </c>
      <c r="B16" s="89"/>
      <c r="C16" s="52">
        <f>C24+C48+C72</f>
        <v>0</v>
      </c>
      <c r="D16" s="52">
        <f t="shared" ref="D16:H16" si="5">D24+D48+D72</f>
        <v>0</v>
      </c>
      <c r="E16" s="52">
        <f t="shared" si="5"/>
        <v>0</v>
      </c>
      <c r="F16" s="52">
        <f t="shared" si="5"/>
        <v>0</v>
      </c>
      <c r="G16" s="52">
        <f t="shared" si="5"/>
        <v>0</v>
      </c>
      <c r="H16" s="52">
        <f t="shared" si="5"/>
        <v>0</v>
      </c>
      <c r="I16" s="47">
        <f>C16+D16+E16+F16+G16+H16</f>
        <v>0</v>
      </c>
    </row>
    <row r="17" spans="1:9" x14ac:dyDescent="0.25">
      <c r="A17" s="51" t="s">
        <v>7</v>
      </c>
      <c r="B17" s="89"/>
      <c r="C17" s="52">
        <f t="shared" ref="C17:H22" si="6">C25+C49+C73</f>
        <v>2667.3</v>
      </c>
      <c r="D17" s="52">
        <f t="shared" si="6"/>
        <v>2667.3</v>
      </c>
      <c r="E17" s="52">
        <f t="shared" si="6"/>
        <v>2667.3</v>
      </c>
      <c r="F17" s="52">
        <f t="shared" si="6"/>
        <v>0</v>
      </c>
      <c r="G17" s="52">
        <f t="shared" si="6"/>
        <v>0</v>
      </c>
      <c r="H17" s="52">
        <f t="shared" si="6"/>
        <v>0</v>
      </c>
      <c r="I17" s="52">
        <f t="shared" ref="I17:I22" si="7">C17+D17+E17+F17+G17+H17</f>
        <v>8001.9000000000005</v>
      </c>
    </row>
    <row r="18" spans="1:9" x14ac:dyDescent="0.25">
      <c r="A18" s="51" t="s">
        <v>8</v>
      </c>
      <c r="B18" s="89"/>
      <c r="C18" s="52">
        <f t="shared" si="6"/>
        <v>174870.06111000001</v>
      </c>
      <c r="D18" s="52">
        <f t="shared" si="6"/>
        <v>167272.90305000002</v>
      </c>
      <c r="E18" s="52">
        <f t="shared" si="6"/>
        <v>131839.70184000002</v>
      </c>
      <c r="F18" s="52">
        <f t="shared" si="6"/>
        <v>131172.87684000001</v>
      </c>
      <c r="G18" s="52">
        <f t="shared" si="6"/>
        <v>131172.87684000001</v>
      </c>
      <c r="H18" s="52">
        <f t="shared" si="6"/>
        <v>131172.87684000001</v>
      </c>
      <c r="I18" s="52">
        <f t="shared" si="7"/>
        <v>867501.29652000021</v>
      </c>
    </row>
    <row r="19" spans="1:9" ht="35.25" customHeight="1" x14ac:dyDescent="0.25">
      <c r="A19" s="51" t="s">
        <v>9</v>
      </c>
      <c r="B19" s="89"/>
      <c r="C19" s="52">
        <f t="shared" si="6"/>
        <v>0</v>
      </c>
      <c r="D19" s="52">
        <f t="shared" si="6"/>
        <v>0</v>
      </c>
      <c r="E19" s="52">
        <f t="shared" si="6"/>
        <v>0</v>
      </c>
      <c r="F19" s="52">
        <f t="shared" si="6"/>
        <v>0</v>
      </c>
      <c r="G19" s="52">
        <f t="shared" si="6"/>
        <v>0</v>
      </c>
      <c r="H19" s="52">
        <f t="shared" si="6"/>
        <v>0</v>
      </c>
      <c r="I19" s="52">
        <f t="shared" si="7"/>
        <v>0</v>
      </c>
    </row>
    <row r="20" spans="1:9" ht="33" x14ac:dyDescent="0.25">
      <c r="A20" s="51" t="s">
        <v>10</v>
      </c>
      <c r="B20" s="89"/>
      <c r="C20" s="52">
        <f t="shared" si="6"/>
        <v>0</v>
      </c>
      <c r="D20" s="52">
        <f t="shared" si="6"/>
        <v>0</v>
      </c>
      <c r="E20" s="52">
        <f t="shared" si="6"/>
        <v>0</v>
      </c>
      <c r="F20" s="52">
        <f t="shared" si="6"/>
        <v>0</v>
      </c>
      <c r="G20" s="52">
        <f t="shared" si="6"/>
        <v>0</v>
      </c>
      <c r="H20" s="52">
        <f t="shared" si="6"/>
        <v>0</v>
      </c>
      <c r="I20" s="52">
        <f t="shared" si="7"/>
        <v>0</v>
      </c>
    </row>
    <row r="21" spans="1:9" x14ac:dyDescent="0.25">
      <c r="A21" s="51" t="s">
        <v>11</v>
      </c>
      <c r="B21" s="89"/>
      <c r="C21" s="52">
        <f t="shared" si="6"/>
        <v>0</v>
      </c>
      <c r="D21" s="52">
        <f t="shared" si="6"/>
        <v>0</v>
      </c>
      <c r="E21" s="52">
        <f t="shared" si="6"/>
        <v>0</v>
      </c>
      <c r="F21" s="52">
        <f t="shared" si="6"/>
        <v>0</v>
      </c>
      <c r="G21" s="52">
        <f t="shared" si="6"/>
        <v>0</v>
      </c>
      <c r="H21" s="52">
        <f t="shared" si="6"/>
        <v>0</v>
      </c>
      <c r="I21" s="52">
        <f t="shared" si="7"/>
        <v>0</v>
      </c>
    </row>
    <row r="22" spans="1:9" x14ac:dyDescent="0.25">
      <c r="A22" s="51" t="s">
        <v>12</v>
      </c>
      <c r="B22" s="89"/>
      <c r="C22" s="52">
        <f t="shared" si="6"/>
        <v>3995</v>
      </c>
      <c r="D22" s="52">
        <f t="shared" si="6"/>
        <v>3995</v>
      </c>
      <c r="E22" s="52">
        <f t="shared" si="6"/>
        <v>3995</v>
      </c>
      <c r="F22" s="52">
        <f t="shared" si="6"/>
        <v>3995</v>
      </c>
      <c r="G22" s="52">
        <f t="shared" si="6"/>
        <v>3995</v>
      </c>
      <c r="H22" s="52">
        <f t="shared" si="6"/>
        <v>3995</v>
      </c>
      <c r="I22" s="52">
        <f t="shared" si="7"/>
        <v>23970</v>
      </c>
    </row>
    <row r="23" spans="1:9" s="48" customFormat="1" ht="63.75" customHeight="1" x14ac:dyDescent="0.25">
      <c r="A23" s="46" t="s">
        <v>95</v>
      </c>
      <c r="B23" s="85" t="s">
        <v>171</v>
      </c>
      <c r="C23" s="47">
        <f>C31+C39</f>
        <v>0</v>
      </c>
      <c r="D23" s="47">
        <f t="shared" ref="D23:H23" si="8">D31+D39</f>
        <v>0</v>
      </c>
      <c r="E23" s="47">
        <f t="shared" si="8"/>
        <v>0</v>
      </c>
      <c r="F23" s="47">
        <f t="shared" si="8"/>
        <v>0</v>
      </c>
      <c r="G23" s="47">
        <f t="shared" si="8"/>
        <v>0</v>
      </c>
      <c r="H23" s="47">
        <f t="shared" si="8"/>
        <v>0</v>
      </c>
      <c r="I23" s="47">
        <f>C23+D23+E23+F23+G23+H23</f>
        <v>0</v>
      </c>
    </row>
    <row r="24" spans="1:9" s="48" customFormat="1" ht="18.75" customHeight="1" x14ac:dyDescent="0.25">
      <c r="A24" s="51" t="s">
        <v>6</v>
      </c>
      <c r="B24" s="86"/>
      <c r="C24" s="52">
        <f>C32+C40</f>
        <v>0</v>
      </c>
      <c r="D24" s="52">
        <f t="shared" ref="D24:H24" si="9">D32+D40</f>
        <v>0</v>
      </c>
      <c r="E24" s="52">
        <f t="shared" si="9"/>
        <v>0</v>
      </c>
      <c r="F24" s="52">
        <f t="shared" si="9"/>
        <v>0</v>
      </c>
      <c r="G24" s="52">
        <f t="shared" si="9"/>
        <v>0</v>
      </c>
      <c r="H24" s="52">
        <f t="shared" si="9"/>
        <v>0</v>
      </c>
      <c r="I24" s="47">
        <f>C24+D24+E24+F24+G24+H24</f>
        <v>0</v>
      </c>
    </row>
    <row r="25" spans="1:9" s="48" customFormat="1" ht="18.75" customHeight="1" x14ac:dyDescent="0.25">
      <c r="A25" s="51" t="s">
        <v>7</v>
      </c>
      <c r="B25" s="86"/>
      <c r="C25" s="52">
        <f t="shared" ref="C25:G29" si="10">C33+C41</f>
        <v>0</v>
      </c>
      <c r="D25" s="52">
        <f t="shared" si="10"/>
        <v>0</v>
      </c>
      <c r="E25" s="52">
        <f t="shared" si="10"/>
        <v>0</v>
      </c>
      <c r="F25" s="52">
        <f t="shared" si="10"/>
        <v>0</v>
      </c>
      <c r="G25" s="52">
        <f t="shared" si="10"/>
        <v>0</v>
      </c>
      <c r="H25" s="52">
        <f>H33+H41</f>
        <v>0</v>
      </c>
      <c r="I25" s="47">
        <f t="shared" ref="I25:I30" si="11">C25+D25+E25+F25+G25+H25</f>
        <v>0</v>
      </c>
    </row>
    <row r="26" spans="1:9" s="48" customFormat="1" ht="18.75" customHeight="1" x14ac:dyDescent="0.25">
      <c r="A26" s="51" t="s">
        <v>8</v>
      </c>
      <c r="B26" s="86"/>
      <c r="C26" s="52">
        <f t="shared" si="10"/>
        <v>0</v>
      </c>
      <c r="D26" s="52">
        <f t="shared" ref="D26:H26" si="12">D34+D42</f>
        <v>0</v>
      </c>
      <c r="E26" s="52">
        <f t="shared" si="12"/>
        <v>0</v>
      </c>
      <c r="F26" s="52">
        <f t="shared" si="12"/>
        <v>0</v>
      </c>
      <c r="G26" s="52">
        <f t="shared" si="12"/>
        <v>0</v>
      </c>
      <c r="H26" s="52">
        <f t="shared" si="12"/>
        <v>0</v>
      </c>
      <c r="I26" s="47">
        <f t="shared" si="11"/>
        <v>0</v>
      </c>
    </row>
    <row r="27" spans="1:9" s="48" customFormat="1" ht="37.5" customHeight="1" x14ac:dyDescent="0.25">
      <c r="A27" s="51" t="s">
        <v>9</v>
      </c>
      <c r="B27" s="86"/>
      <c r="C27" s="52">
        <f t="shared" si="10"/>
        <v>0</v>
      </c>
      <c r="D27" s="52">
        <f t="shared" ref="D27:H27" si="13">D35+D43</f>
        <v>0</v>
      </c>
      <c r="E27" s="52">
        <f t="shared" si="13"/>
        <v>0</v>
      </c>
      <c r="F27" s="52">
        <f t="shared" si="13"/>
        <v>0</v>
      </c>
      <c r="G27" s="52">
        <f t="shared" si="13"/>
        <v>0</v>
      </c>
      <c r="H27" s="52">
        <f t="shared" si="13"/>
        <v>0</v>
      </c>
      <c r="I27" s="47">
        <f t="shared" si="11"/>
        <v>0</v>
      </c>
    </row>
    <row r="28" spans="1:9" s="48" customFormat="1" ht="37.5" customHeight="1" x14ac:dyDescent="0.25">
      <c r="A28" s="51" t="s">
        <v>10</v>
      </c>
      <c r="B28" s="86"/>
      <c r="C28" s="52">
        <f t="shared" si="10"/>
        <v>0</v>
      </c>
      <c r="D28" s="52">
        <f t="shared" ref="D28:H28" si="14">D36+D44</f>
        <v>0</v>
      </c>
      <c r="E28" s="52">
        <f t="shared" si="14"/>
        <v>0</v>
      </c>
      <c r="F28" s="52">
        <f t="shared" si="14"/>
        <v>0</v>
      </c>
      <c r="G28" s="52">
        <f t="shared" si="14"/>
        <v>0</v>
      </c>
      <c r="H28" s="52">
        <f t="shared" si="14"/>
        <v>0</v>
      </c>
      <c r="I28" s="47">
        <f t="shared" si="11"/>
        <v>0</v>
      </c>
    </row>
    <row r="29" spans="1:9" s="48" customFormat="1" ht="18.75" customHeight="1" x14ac:dyDescent="0.25">
      <c r="A29" s="51" t="s">
        <v>11</v>
      </c>
      <c r="B29" s="86"/>
      <c r="C29" s="52">
        <f t="shared" si="10"/>
        <v>0</v>
      </c>
      <c r="D29" s="52">
        <f t="shared" ref="D29:H29" si="15">D37+D45</f>
        <v>0</v>
      </c>
      <c r="E29" s="52">
        <f t="shared" si="15"/>
        <v>0</v>
      </c>
      <c r="F29" s="52">
        <f t="shared" si="15"/>
        <v>0</v>
      </c>
      <c r="G29" s="52">
        <f t="shared" si="15"/>
        <v>0</v>
      </c>
      <c r="H29" s="52">
        <f t="shared" si="15"/>
        <v>0</v>
      </c>
      <c r="I29" s="47">
        <f t="shared" si="11"/>
        <v>0</v>
      </c>
    </row>
    <row r="30" spans="1:9" s="48" customFormat="1" ht="18.75" customHeight="1" x14ac:dyDescent="0.25">
      <c r="A30" s="51" t="s">
        <v>76</v>
      </c>
      <c r="B30" s="87"/>
      <c r="C30" s="52">
        <f>C38+C46</f>
        <v>0</v>
      </c>
      <c r="D30" s="52">
        <f t="shared" ref="D30:H30" si="16">D38+D46</f>
        <v>0</v>
      </c>
      <c r="E30" s="52">
        <f t="shared" si="16"/>
        <v>0</v>
      </c>
      <c r="F30" s="52">
        <f t="shared" si="16"/>
        <v>0</v>
      </c>
      <c r="G30" s="52">
        <f t="shared" si="16"/>
        <v>0</v>
      </c>
      <c r="H30" s="52">
        <f t="shared" si="16"/>
        <v>0</v>
      </c>
      <c r="I30" s="47">
        <f t="shared" si="11"/>
        <v>0</v>
      </c>
    </row>
    <row r="31" spans="1:9" s="48" customFormat="1" ht="15" customHeight="1" x14ac:dyDescent="0.25">
      <c r="A31" s="46" t="s">
        <v>68</v>
      </c>
      <c r="B31" s="84" t="s">
        <v>118</v>
      </c>
      <c r="C31" s="47">
        <f>C32+C33+C34+C35+C38</f>
        <v>0</v>
      </c>
      <c r="D31" s="47">
        <f t="shared" ref="D31:I31" si="17">D32+D33+D34+D35+D38</f>
        <v>0</v>
      </c>
      <c r="E31" s="47">
        <f t="shared" si="17"/>
        <v>0</v>
      </c>
      <c r="F31" s="47">
        <f t="shared" si="17"/>
        <v>0</v>
      </c>
      <c r="G31" s="47">
        <f t="shared" si="17"/>
        <v>0</v>
      </c>
      <c r="H31" s="47">
        <f t="shared" si="17"/>
        <v>0</v>
      </c>
      <c r="I31" s="47">
        <f t="shared" si="17"/>
        <v>0</v>
      </c>
    </row>
    <row r="32" spans="1:9" x14ac:dyDescent="0.25">
      <c r="A32" s="51" t="s">
        <v>6</v>
      </c>
      <c r="B32" s="84"/>
      <c r="C32" s="52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f>C32+D32+E32+F32</f>
        <v>0</v>
      </c>
    </row>
    <row r="33" spans="1:9" x14ac:dyDescent="0.25">
      <c r="A33" s="51" t="s">
        <v>7</v>
      </c>
      <c r="B33" s="84"/>
      <c r="C33" s="52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f t="shared" ref="I33:I38" si="18">C33+D33+E33+F33</f>
        <v>0</v>
      </c>
    </row>
    <row r="34" spans="1:9" x14ac:dyDescent="0.25">
      <c r="A34" s="51" t="s">
        <v>8</v>
      </c>
      <c r="B34" s="84"/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f t="shared" si="18"/>
        <v>0</v>
      </c>
    </row>
    <row r="35" spans="1:9" ht="33" x14ac:dyDescent="0.25">
      <c r="A35" s="51" t="s">
        <v>9</v>
      </c>
      <c r="B35" s="84"/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f t="shared" si="18"/>
        <v>0</v>
      </c>
    </row>
    <row r="36" spans="1:9" ht="33" x14ac:dyDescent="0.25">
      <c r="A36" s="51" t="s">
        <v>10</v>
      </c>
      <c r="B36" s="84"/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f t="shared" si="18"/>
        <v>0</v>
      </c>
    </row>
    <row r="37" spans="1:9" x14ac:dyDescent="0.25">
      <c r="A37" s="51" t="s">
        <v>11</v>
      </c>
      <c r="B37" s="84"/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f t="shared" si="18"/>
        <v>0</v>
      </c>
    </row>
    <row r="38" spans="1:9" x14ac:dyDescent="0.25">
      <c r="A38" s="51" t="s">
        <v>76</v>
      </c>
      <c r="B38" s="84"/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f t="shared" si="18"/>
        <v>0</v>
      </c>
    </row>
    <row r="39" spans="1:9" x14ac:dyDescent="0.25">
      <c r="A39" s="46" t="s">
        <v>68</v>
      </c>
      <c r="B39" s="84" t="s">
        <v>100</v>
      </c>
      <c r="C39" s="47">
        <f>C40+C41+C42+C46</f>
        <v>0</v>
      </c>
      <c r="D39" s="47">
        <f t="shared" ref="D39:I39" si="19">D40+D41+D42+D46</f>
        <v>0</v>
      </c>
      <c r="E39" s="47">
        <f t="shared" si="19"/>
        <v>0</v>
      </c>
      <c r="F39" s="47">
        <f t="shared" si="19"/>
        <v>0</v>
      </c>
      <c r="G39" s="47">
        <f t="shared" si="19"/>
        <v>0</v>
      </c>
      <c r="H39" s="47">
        <f t="shared" si="19"/>
        <v>0</v>
      </c>
      <c r="I39" s="47">
        <f t="shared" si="19"/>
        <v>0</v>
      </c>
    </row>
    <row r="40" spans="1:9" x14ac:dyDescent="0.25">
      <c r="A40" s="51" t="s">
        <v>6</v>
      </c>
      <c r="B40" s="84"/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f t="shared" ref="I40:I46" si="20">C40+D40+E40+F40</f>
        <v>0</v>
      </c>
    </row>
    <row r="41" spans="1:9" x14ac:dyDescent="0.25">
      <c r="A41" s="51" t="s">
        <v>7</v>
      </c>
      <c r="B41" s="84"/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f t="shared" si="20"/>
        <v>0</v>
      </c>
    </row>
    <row r="42" spans="1:9" x14ac:dyDescent="0.25">
      <c r="A42" s="51" t="s">
        <v>8</v>
      </c>
      <c r="B42" s="84"/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f t="shared" si="20"/>
        <v>0</v>
      </c>
    </row>
    <row r="43" spans="1:9" ht="33" x14ac:dyDescent="0.25">
      <c r="A43" s="51" t="s">
        <v>9</v>
      </c>
      <c r="B43" s="84"/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f t="shared" si="20"/>
        <v>0</v>
      </c>
    </row>
    <row r="44" spans="1:9" ht="33" x14ac:dyDescent="0.25">
      <c r="A44" s="51" t="s">
        <v>10</v>
      </c>
      <c r="B44" s="84"/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f t="shared" si="20"/>
        <v>0</v>
      </c>
    </row>
    <row r="45" spans="1:9" x14ac:dyDescent="0.25">
      <c r="A45" s="51" t="s">
        <v>11</v>
      </c>
      <c r="B45" s="84"/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f t="shared" si="20"/>
        <v>0</v>
      </c>
    </row>
    <row r="46" spans="1:9" x14ac:dyDescent="0.25">
      <c r="A46" s="51" t="s">
        <v>76</v>
      </c>
      <c r="B46" s="84"/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f t="shared" si="20"/>
        <v>0</v>
      </c>
    </row>
    <row r="47" spans="1:9" s="55" customFormat="1" ht="69.75" customHeight="1" x14ac:dyDescent="0.25">
      <c r="A47" s="46" t="s">
        <v>119</v>
      </c>
      <c r="B47" s="85" t="s">
        <v>160</v>
      </c>
      <c r="C47" s="54">
        <f>C55+C63</f>
        <v>178198.23611</v>
      </c>
      <c r="D47" s="54">
        <f t="shared" ref="D47:H47" si="21">D55+D63</f>
        <v>170601.07805000001</v>
      </c>
      <c r="E47" s="54">
        <f t="shared" si="21"/>
        <v>135167.87684000001</v>
      </c>
      <c r="F47" s="54">
        <f t="shared" si="21"/>
        <v>135167.87684000001</v>
      </c>
      <c r="G47" s="54">
        <f t="shared" si="21"/>
        <v>135167.87684000001</v>
      </c>
      <c r="H47" s="54">
        <f t="shared" si="21"/>
        <v>135167.87684000001</v>
      </c>
      <c r="I47" s="47">
        <f>C47+D47+E47+F47+G47+H47</f>
        <v>889470.82152000011</v>
      </c>
    </row>
    <row r="48" spans="1:9" s="55" customFormat="1" ht="21" customHeight="1" x14ac:dyDescent="0.25">
      <c r="A48" s="51" t="s">
        <v>6</v>
      </c>
      <c r="B48" s="86"/>
      <c r="C48" s="56">
        <f>C56+C64</f>
        <v>0</v>
      </c>
      <c r="D48" s="56">
        <f t="shared" ref="D48:H48" si="22">D56+D64</f>
        <v>0</v>
      </c>
      <c r="E48" s="56">
        <f t="shared" si="22"/>
        <v>0</v>
      </c>
      <c r="F48" s="56">
        <f t="shared" si="22"/>
        <v>0</v>
      </c>
      <c r="G48" s="56">
        <f t="shared" si="22"/>
        <v>0</v>
      </c>
      <c r="H48" s="56">
        <f t="shared" si="22"/>
        <v>0</v>
      </c>
      <c r="I48" s="52">
        <f t="shared" ref="I48:I54" si="23">C48+D48+E48+F48+G48+H48</f>
        <v>0</v>
      </c>
    </row>
    <row r="49" spans="1:13" s="55" customFormat="1" ht="21" customHeight="1" x14ac:dyDescent="0.25">
      <c r="A49" s="51" t="s">
        <v>7</v>
      </c>
      <c r="B49" s="86"/>
      <c r="C49" s="56">
        <f t="shared" ref="C49:H54" si="24">C57+C65</f>
        <v>0</v>
      </c>
      <c r="D49" s="56">
        <f t="shared" si="24"/>
        <v>0</v>
      </c>
      <c r="E49" s="56">
        <f t="shared" si="24"/>
        <v>0</v>
      </c>
      <c r="F49" s="56">
        <f t="shared" si="24"/>
        <v>0</v>
      </c>
      <c r="G49" s="56">
        <f t="shared" si="24"/>
        <v>0</v>
      </c>
      <c r="H49" s="56">
        <f t="shared" si="24"/>
        <v>0</v>
      </c>
      <c r="I49" s="52">
        <f t="shared" si="23"/>
        <v>0</v>
      </c>
    </row>
    <row r="50" spans="1:13" s="55" customFormat="1" ht="21" customHeight="1" x14ac:dyDescent="0.25">
      <c r="A50" s="51" t="s">
        <v>8</v>
      </c>
      <c r="B50" s="86"/>
      <c r="C50" s="56">
        <f t="shared" si="24"/>
        <v>174203.23611</v>
      </c>
      <c r="D50" s="56">
        <f t="shared" si="24"/>
        <v>166606.07805000001</v>
      </c>
      <c r="E50" s="56">
        <f t="shared" si="24"/>
        <v>131172.87684000001</v>
      </c>
      <c r="F50" s="56">
        <f t="shared" si="24"/>
        <v>131172.87684000001</v>
      </c>
      <c r="G50" s="56">
        <f t="shared" si="24"/>
        <v>131172.87684000001</v>
      </c>
      <c r="H50" s="56">
        <f t="shared" si="24"/>
        <v>131172.87684000001</v>
      </c>
      <c r="I50" s="52">
        <f t="shared" si="23"/>
        <v>865500.82152000011</v>
      </c>
    </row>
    <row r="51" spans="1:13" s="55" customFormat="1" ht="36.75" customHeight="1" x14ac:dyDescent="0.25">
      <c r="A51" s="51" t="s">
        <v>9</v>
      </c>
      <c r="B51" s="86"/>
      <c r="C51" s="56">
        <f t="shared" si="24"/>
        <v>0</v>
      </c>
      <c r="D51" s="56">
        <f t="shared" si="24"/>
        <v>0</v>
      </c>
      <c r="E51" s="56">
        <f t="shared" si="24"/>
        <v>0</v>
      </c>
      <c r="F51" s="56">
        <f t="shared" si="24"/>
        <v>0</v>
      </c>
      <c r="G51" s="56">
        <f t="shared" si="24"/>
        <v>0</v>
      </c>
      <c r="H51" s="56">
        <f t="shared" si="24"/>
        <v>0</v>
      </c>
      <c r="I51" s="52">
        <f t="shared" si="23"/>
        <v>0</v>
      </c>
    </row>
    <row r="52" spans="1:13" s="55" customFormat="1" ht="36.75" customHeight="1" x14ac:dyDescent="0.25">
      <c r="A52" s="51" t="s">
        <v>10</v>
      </c>
      <c r="B52" s="86"/>
      <c r="C52" s="56">
        <f t="shared" si="24"/>
        <v>0</v>
      </c>
      <c r="D52" s="56">
        <f t="shared" si="24"/>
        <v>0</v>
      </c>
      <c r="E52" s="56">
        <f t="shared" si="24"/>
        <v>0</v>
      </c>
      <c r="F52" s="56">
        <f t="shared" si="24"/>
        <v>0</v>
      </c>
      <c r="G52" s="56">
        <f t="shared" si="24"/>
        <v>0</v>
      </c>
      <c r="H52" s="56">
        <f t="shared" si="24"/>
        <v>0</v>
      </c>
      <c r="I52" s="52">
        <f t="shared" si="23"/>
        <v>0</v>
      </c>
    </row>
    <row r="53" spans="1:13" s="55" customFormat="1" ht="21" customHeight="1" x14ac:dyDescent="0.25">
      <c r="A53" s="51" t="s">
        <v>11</v>
      </c>
      <c r="B53" s="86"/>
      <c r="C53" s="56">
        <f t="shared" si="24"/>
        <v>0</v>
      </c>
      <c r="D53" s="56">
        <f t="shared" si="24"/>
        <v>0</v>
      </c>
      <c r="E53" s="56">
        <f t="shared" si="24"/>
        <v>0</v>
      </c>
      <c r="F53" s="56">
        <f t="shared" si="24"/>
        <v>0</v>
      </c>
      <c r="G53" s="56">
        <f t="shared" si="24"/>
        <v>0</v>
      </c>
      <c r="H53" s="56">
        <f t="shared" si="24"/>
        <v>0</v>
      </c>
      <c r="I53" s="52">
        <f t="shared" si="23"/>
        <v>0</v>
      </c>
    </row>
    <row r="54" spans="1:13" s="55" customFormat="1" ht="21" customHeight="1" x14ac:dyDescent="0.25">
      <c r="A54" s="51" t="s">
        <v>76</v>
      </c>
      <c r="B54" s="87"/>
      <c r="C54" s="68">
        <f t="shared" si="24"/>
        <v>3995</v>
      </c>
      <c r="D54" s="56">
        <f t="shared" si="24"/>
        <v>3995</v>
      </c>
      <c r="E54" s="56">
        <f t="shared" si="24"/>
        <v>3995</v>
      </c>
      <c r="F54" s="56">
        <f t="shared" si="24"/>
        <v>3995</v>
      </c>
      <c r="G54" s="56">
        <f t="shared" si="24"/>
        <v>3995</v>
      </c>
      <c r="H54" s="56">
        <f t="shared" si="24"/>
        <v>3995</v>
      </c>
      <c r="I54" s="52">
        <f t="shared" si="23"/>
        <v>23970</v>
      </c>
    </row>
    <row r="55" spans="1:13" x14ac:dyDescent="0.25">
      <c r="A55" s="46" t="s">
        <v>68</v>
      </c>
      <c r="B55" s="84" t="s">
        <v>118</v>
      </c>
      <c r="C55" s="47">
        <f t="shared" ref="C55:H55" si="25">C56+C57+C58+C62</f>
        <v>178198.23611</v>
      </c>
      <c r="D55" s="47">
        <f t="shared" si="25"/>
        <v>170601.07805000001</v>
      </c>
      <c r="E55" s="47">
        <f t="shared" si="25"/>
        <v>135167.87684000001</v>
      </c>
      <c r="F55" s="47">
        <f t="shared" si="25"/>
        <v>135167.87684000001</v>
      </c>
      <c r="G55" s="47">
        <f t="shared" si="25"/>
        <v>135167.87684000001</v>
      </c>
      <c r="H55" s="47">
        <f t="shared" si="25"/>
        <v>135167.87684000001</v>
      </c>
      <c r="I55" s="47">
        <f>C55+D55+E55+F55+G55+H55</f>
        <v>889470.82152000011</v>
      </c>
      <c r="M55" s="49"/>
    </row>
    <row r="56" spans="1:13" x14ac:dyDescent="0.25">
      <c r="A56" s="51" t="s">
        <v>6</v>
      </c>
      <c r="B56" s="84"/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f t="shared" ref="I56:I78" si="26">C56+D56+E56+F56</f>
        <v>0</v>
      </c>
    </row>
    <row r="57" spans="1:13" x14ac:dyDescent="0.25">
      <c r="A57" s="51" t="s">
        <v>7</v>
      </c>
      <c r="B57" s="84"/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f t="shared" si="26"/>
        <v>0</v>
      </c>
    </row>
    <row r="58" spans="1:13" x14ac:dyDescent="0.25">
      <c r="A58" s="51" t="s">
        <v>8</v>
      </c>
      <c r="B58" s="84"/>
      <c r="C58" s="52">
        <f>119558.90233+130+54514.33378</f>
        <v>174203.23611</v>
      </c>
      <c r="D58" s="52">
        <f>127121.07533+130+39355.00272</f>
        <v>166606.07805000001</v>
      </c>
      <c r="E58" s="52">
        <f>127121.07533+130+3921.80151</f>
        <v>131172.87684000001</v>
      </c>
      <c r="F58" s="52">
        <f>127121.07533+130+3921.80151</f>
        <v>131172.87684000001</v>
      </c>
      <c r="G58" s="52">
        <f>127121.07533+130+3921.80151</f>
        <v>131172.87684000001</v>
      </c>
      <c r="H58" s="52">
        <f>127121.07533+130+3921.80151</f>
        <v>131172.87684000001</v>
      </c>
      <c r="I58" s="52">
        <f>C58+D58+E58+F58+G58+H58</f>
        <v>865500.82152000011</v>
      </c>
    </row>
    <row r="59" spans="1:13" ht="33" x14ac:dyDescent="0.25">
      <c r="A59" s="51" t="s">
        <v>9</v>
      </c>
      <c r="B59" s="84"/>
      <c r="C59" s="52">
        <v>0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f t="shared" si="26"/>
        <v>0</v>
      </c>
    </row>
    <row r="60" spans="1:13" ht="33" x14ac:dyDescent="0.25">
      <c r="A60" s="51" t="s">
        <v>10</v>
      </c>
      <c r="B60" s="84"/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f t="shared" si="26"/>
        <v>0</v>
      </c>
    </row>
    <row r="61" spans="1:13" x14ac:dyDescent="0.25">
      <c r="A61" s="51" t="s">
        <v>11</v>
      </c>
      <c r="B61" s="84"/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f t="shared" si="26"/>
        <v>0</v>
      </c>
    </row>
    <row r="62" spans="1:13" x14ac:dyDescent="0.25">
      <c r="A62" s="51" t="s">
        <v>76</v>
      </c>
      <c r="B62" s="84"/>
      <c r="C62" s="52">
        <v>3995</v>
      </c>
      <c r="D62" s="52">
        <v>3995</v>
      </c>
      <c r="E62" s="52">
        <v>3995</v>
      </c>
      <c r="F62" s="52">
        <v>3995</v>
      </c>
      <c r="G62" s="52">
        <v>3995</v>
      </c>
      <c r="H62" s="52">
        <v>3995</v>
      </c>
      <c r="I62" s="52">
        <f t="shared" si="26"/>
        <v>15980</v>
      </c>
    </row>
    <row r="63" spans="1:13" x14ac:dyDescent="0.25">
      <c r="A63" s="46" t="s">
        <v>68</v>
      </c>
      <c r="B63" s="84" t="s">
        <v>127</v>
      </c>
      <c r="C63" s="47">
        <f>C64+C65+C66+C70</f>
        <v>0</v>
      </c>
      <c r="D63" s="47">
        <f t="shared" ref="D63:H63" si="27">D64+D65+D66+D70</f>
        <v>0</v>
      </c>
      <c r="E63" s="47">
        <f t="shared" si="27"/>
        <v>0</v>
      </c>
      <c r="F63" s="47">
        <f t="shared" si="27"/>
        <v>0</v>
      </c>
      <c r="G63" s="47">
        <f t="shared" si="27"/>
        <v>0</v>
      </c>
      <c r="H63" s="47">
        <f t="shared" si="27"/>
        <v>0</v>
      </c>
      <c r="I63" s="47">
        <f>C63+D63+E63+F63+G63+H63</f>
        <v>0</v>
      </c>
    </row>
    <row r="64" spans="1:13" x14ac:dyDescent="0.25">
      <c r="A64" s="51" t="s">
        <v>6</v>
      </c>
      <c r="B64" s="84"/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f t="shared" ref="I64:I70" si="28">C64+D64+E64+F64+G64+H64</f>
        <v>0</v>
      </c>
    </row>
    <row r="65" spans="1:9" x14ac:dyDescent="0.25">
      <c r="A65" s="51" t="s">
        <v>7</v>
      </c>
      <c r="B65" s="84"/>
      <c r="C65" s="52">
        <v>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2">
        <f t="shared" si="28"/>
        <v>0</v>
      </c>
    </row>
    <row r="66" spans="1:9" x14ac:dyDescent="0.25">
      <c r="A66" s="51" t="s">
        <v>8</v>
      </c>
      <c r="B66" s="84"/>
      <c r="C66" s="52">
        <v>0</v>
      </c>
      <c r="D66" s="52">
        <v>0</v>
      </c>
      <c r="E66" s="52">
        <v>0</v>
      </c>
      <c r="F66" s="52">
        <v>0</v>
      </c>
      <c r="G66" s="52">
        <v>0</v>
      </c>
      <c r="H66" s="52">
        <v>0</v>
      </c>
      <c r="I66" s="52">
        <f t="shared" si="28"/>
        <v>0</v>
      </c>
    </row>
    <row r="67" spans="1:9" ht="33" x14ac:dyDescent="0.25">
      <c r="A67" s="51" t="s">
        <v>9</v>
      </c>
      <c r="B67" s="84"/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f t="shared" si="28"/>
        <v>0</v>
      </c>
    </row>
    <row r="68" spans="1:9" ht="33" x14ac:dyDescent="0.25">
      <c r="A68" s="51" t="s">
        <v>10</v>
      </c>
      <c r="B68" s="84"/>
      <c r="C68" s="52">
        <v>0</v>
      </c>
      <c r="D68" s="52">
        <v>0</v>
      </c>
      <c r="E68" s="52">
        <v>0</v>
      </c>
      <c r="F68" s="52">
        <v>0</v>
      </c>
      <c r="G68" s="52">
        <v>0</v>
      </c>
      <c r="H68" s="52">
        <v>0</v>
      </c>
      <c r="I68" s="52">
        <f t="shared" si="28"/>
        <v>0</v>
      </c>
    </row>
    <row r="69" spans="1:9" x14ac:dyDescent="0.25">
      <c r="A69" s="51" t="s">
        <v>11</v>
      </c>
      <c r="B69" s="84"/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f t="shared" si="28"/>
        <v>0</v>
      </c>
    </row>
    <row r="70" spans="1:9" x14ac:dyDescent="0.25">
      <c r="A70" s="51" t="s">
        <v>76</v>
      </c>
      <c r="B70" s="84"/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f t="shared" si="28"/>
        <v>0</v>
      </c>
    </row>
    <row r="71" spans="1:9" ht="62.25" customHeight="1" x14ac:dyDescent="0.25">
      <c r="A71" s="46" t="s">
        <v>134</v>
      </c>
      <c r="B71" s="84" t="s">
        <v>118</v>
      </c>
      <c r="C71" s="47">
        <f>C72+C73+C74+C78</f>
        <v>3334.125</v>
      </c>
      <c r="D71" s="47">
        <f t="shared" ref="D71:H71" si="29">D72+D73+D74+D78</f>
        <v>3334.125</v>
      </c>
      <c r="E71" s="47">
        <f t="shared" si="29"/>
        <v>3334.125</v>
      </c>
      <c r="F71" s="47">
        <f t="shared" si="29"/>
        <v>0</v>
      </c>
      <c r="G71" s="47">
        <f t="shared" si="29"/>
        <v>0</v>
      </c>
      <c r="H71" s="47">
        <f t="shared" si="29"/>
        <v>0</v>
      </c>
      <c r="I71" s="47">
        <f t="shared" si="26"/>
        <v>10002.375</v>
      </c>
    </row>
    <row r="72" spans="1:9" x14ac:dyDescent="0.25">
      <c r="A72" s="51" t="s">
        <v>6</v>
      </c>
      <c r="B72" s="89"/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  <c r="I72" s="52">
        <f>C72+D72+E72+F72</f>
        <v>0</v>
      </c>
    </row>
    <row r="73" spans="1:9" x14ac:dyDescent="0.25">
      <c r="A73" s="51" t="s">
        <v>7</v>
      </c>
      <c r="B73" s="89"/>
      <c r="C73" s="52">
        <v>2667.3</v>
      </c>
      <c r="D73" s="52">
        <v>2667.3</v>
      </c>
      <c r="E73" s="52">
        <v>2667.3</v>
      </c>
      <c r="F73" s="52">
        <v>0</v>
      </c>
      <c r="G73" s="52">
        <v>0</v>
      </c>
      <c r="H73" s="52">
        <v>0</v>
      </c>
      <c r="I73" s="52">
        <f t="shared" si="26"/>
        <v>8001.9000000000005</v>
      </c>
    </row>
    <row r="74" spans="1:9" x14ac:dyDescent="0.25">
      <c r="A74" s="51" t="s">
        <v>8</v>
      </c>
      <c r="B74" s="89"/>
      <c r="C74" s="52">
        <v>666.82500000000005</v>
      </c>
      <c r="D74" s="52">
        <v>666.82500000000005</v>
      </c>
      <c r="E74" s="52">
        <v>666.82500000000005</v>
      </c>
      <c r="F74" s="52">
        <v>0</v>
      </c>
      <c r="G74" s="52">
        <v>0</v>
      </c>
      <c r="H74" s="52">
        <v>0</v>
      </c>
      <c r="I74" s="52">
        <f t="shared" si="26"/>
        <v>2000.4750000000001</v>
      </c>
    </row>
    <row r="75" spans="1:9" ht="33" x14ac:dyDescent="0.25">
      <c r="A75" s="51" t="s">
        <v>9</v>
      </c>
      <c r="B75" s="89"/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52">
        <f t="shared" si="26"/>
        <v>0</v>
      </c>
    </row>
    <row r="76" spans="1:9" ht="33" x14ac:dyDescent="0.25">
      <c r="A76" s="51" t="s">
        <v>10</v>
      </c>
      <c r="B76" s="89"/>
      <c r="C76" s="52">
        <v>0</v>
      </c>
      <c r="D76" s="52">
        <v>0</v>
      </c>
      <c r="E76" s="52">
        <v>0</v>
      </c>
      <c r="F76" s="52">
        <v>0</v>
      </c>
      <c r="G76" s="52">
        <v>0</v>
      </c>
      <c r="H76" s="52">
        <v>0</v>
      </c>
      <c r="I76" s="52">
        <f t="shared" si="26"/>
        <v>0</v>
      </c>
    </row>
    <row r="77" spans="1:9" x14ac:dyDescent="0.25">
      <c r="A77" s="51" t="s">
        <v>11</v>
      </c>
      <c r="B77" s="89"/>
      <c r="C77" s="52">
        <v>0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f t="shared" si="26"/>
        <v>0</v>
      </c>
    </row>
    <row r="78" spans="1:9" x14ac:dyDescent="0.25">
      <c r="A78" s="51" t="s">
        <v>76</v>
      </c>
      <c r="B78" s="89"/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f t="shared" si="26"/>
        <v>0</v>
      </c>
    </row>
    <row r="79" spans="1:9" ht="66" x14ac:dyDescent="0.25">
      <c r="A79" s="46" t="s">
        <v>173</v>
      </c>
      <c r="B79" s="84" t="s">
        <v>160</v>
      </c>
      <c r="C79" s="47">
        <f>C80+C81+C82+C86</f>
        <v>65169.76771</v>
      </c>
      <c r="D79" s="47">
        <f t="shared" ref="D79:H79" si="30">D80+D81+D82+D86</f>
        <v>58169.76771</v>
      </c>
      <c r="E79" s="47">
        <f t="shared" si="30"/>
        <v>58169.76771</v>
      </c>
      <c r="F79" s="47">
        <f t="shared" si="30"/>
        <v>48817.39271</v>
      </c>
      <c r="G79" s="47">
        <f t="shared" si="30"/>
        <v>48817.39271</v>
      </c>
      <c r="H79" s="47">
        <f t="shared" si="30"/>
        <v>48817.39271</v>
      </c>
      <c r="I79" s="47">
        <f>C79+D79+E79+F79+G79+H79</f>
        <v>327961.48125999997</v>
      </c>
    </row>
    <row r="80" spans="1:9" ht="18" customHeight="1" x14ac:dyDescent="0.25">
      <c r="A80" s="51" t="s">
        <v>6</v>
      </c>
      <c r="B80" s="84"/>
      <c r="C80" s="47">
        <f>C88+C112</f>
        <v>0</v>
      </c>
      <c r="D80" s="47">
        <f t="shared" ref="D80:H80" si="31">D88+D112</f>
        <v>0</v>
      </c>
      <c r="E80" s="47">
        <f t="shared" si="31"/>
        <v>0</v>
      </c>
      <c r="F80" s="47">
        <f t="shared" si="31"/>
        <v>0</v>
      </c>
      <c r="G80" s="47">
        <f t="shared" si="31"/>
        <v>0</v>
      </c>
      <c r="H80" s="47">
        <f t="shared" si="31"/>
        <v>0</v>
      </c>
      <c r="I80" s="52">
        <f>C80+D80+E80+F80+G80+H80</f>
        <v>0</v>
      </c>
    </row>
    <row r="81" spans="1:9" ht="18" customHeight="1" x14ac:dyDescent="0.25">
      <c r="A81" s="51" t="s">
        <v>7</v>
      </c>
      <c r="B81" s="84"/>
      <c r="C81" s="52">
        <f>C89+C113</f>
        <v>7481.9</v>
      </c>
      <c r="D81" s="52">
        <f t="shared" ref="D81:H81" si="32">D89+D113</f>
        <v>7481.9</v>
      </c>
      <c r="E81" s="52">
        <f t="shared" si="32"/>
        <v>7481.9</v>
      </c>
      <c r="F81" s="52">
        <f t="shared" si="32"/>
        <v>0</v>
      </c>
      <c r="G81" s="52">
        <f t="shared" si="32"/>
        <v>0</v>
      </c>
      <c r="H81" s="52">
        <f t="shared" si="32"/>
        <v>0</v>
      </c>
      <c r="I81" s="52">
        <f>C81+D81+E81+F81+G81+H81</f>
        <v>22445.699999999997</v>
      </c>
    </row>
    <row r="82" spans="1:9" ht="18" customHeight="1" x14ac:dyDescent="0.25">
      <c r="A82" s="51" t="s">
        <v>8</v>
      </c>
      <c r="B82" s="84"/>
      <c r="C82" s="52">
        <f>C90+C114</f>
        <v>54577.867709999999</v>
      </c>
      <c r="D82" s="52">
        <f t="shared" ref="D82:H82" si="33">D90+D114</f>
        <v>47577.867709999999</v>
      </c>
      <c r="E82" s="52">
        <f t="shared" si="33"/>
        <v>47577.867709999999</v>
      </c>
      <c r="F82" s="52">
        <f t="shared" si="33"/>
        <v>45707.39271</v>
      </c>
      <c r="G82" s="52">
        <f t="shared" si="33"/>
        <v>45707.39271</v>
      </c>
      <c r="H82" s="52">
        <f t="shared" si="33"/>
        <v>45707.39271</v>
      </c>
      <c r="I82" s="52">
        <f t="shared" ref="I82:I86" si="34">C82+D82+E82+F82+G82+H82</f>
        <v>286855.78125999996</v>
      </c>
    </row>
    <row r="83" spans="1:9" ht="33" x14ac:dyDescent="0.25">
      <c r="A83" s="51" t="s">
        <v>9</v>
      </c>
      <c r="B83" s="84"/>
      <c r="C83" s="52">
        <f t="shared" ref="C83:H83" si="35">C91+C115</f>
        <v>0</v>
      </c>
      <c r="D83" s="52">
        <f t="shared" si="35"/>
        <v>0</v>
      </c>
      <c r="E83" s="52">
        <f t="shared" si="35"/>
        <v>0</v>
      </c>
      <c r="F83" s="52">
        <f t="shared" si="35"/>
        <v>0</v>
      </c>
      <c r="G83" s="52">
        <f t="shared" si="35"/>
        <v>0</v>
      </c>
      <c r="H83" s="52">
        <f t="shared" si="35"/>
        <v>0</v>
      </c>
      <c r="I83" s="52">
        <f t="shared" si="34"/>
        <v>0</v>
      </c>
    </row>
    <row r="84" spans="1:9" ht="32.25" customHeight="1" x14ac:dyDescent="0.25">
      <c r="A84" s="51" t="s">
        <v>10</v>
      </c>
      <c r="B84" s="84"/>
      <c r="C84" s="52">
        <f t="shared" ref="C84:H84" si="36">C92+C116</f>
        <v>0</v>
      </c>
      <c r="D84" s="52">
        <f t="shared" si="36"/>
        <v>0</v>
      </c>
      <c r="E84" s="52">
        <f t="shared" si="36"/>
        <v>0</v>
      </c>
      <c r="F84" s="52">
        <f t="shared" si="36"/>
        <v>0</v>
      </c>
      <c r="G84" s="52">
        <f t="shared" si="36"/>
        <v>0</v>
      </c>
      <c r="H84" s="52">
        <f t="shared" si="36"/>
        <v>0</v>
      </c>
      <c r="I84" s="52">
        <f>C84+D84+E84+F84+G84+H84</f>
        <v>0</v>
      </c>
    </row>
    <row r="85" spans="1:9" ht="18" customHeight="1" x14ac:dyDescent="0.25">
      <c r="A85" s="51" t="s">
        <v>11</v>
      </c>
      <c r="B85" s="84"/>
      <c r="C85" s="52">
        <f t="shared" ref="C85:H85" si="37">C93+C117</f>
        <v>0</v>
      </c>
      <c r="D85" s="52">
        <f t="shared" si="37"/>
        <v>0</v>
      </c>
      <c r="E85" s="52">
        <f t="shared" si="37"/>
        <v>0</v>
      </c>
      <c r="F85" s="52">
        <f t="shared" si="37"/>
        <v>0</v>
      </c>
      <c r="G85" s="52">
        <f t="shared" si="37"/>
        <v>0</v>
      </c>
      <c r="H85" s="52">
        <f t="shared" si="37"/>
        <v>0</v>
      </c>
      <c r="I85" s="52">
        <f t="shared" si="34"/>
        <v>0</v>
      </c>
    </row>
    <row r="86" spans="1:9" ht="18" customHeight="1" x14ac:dyDescent="0.25">
      <c r="A86" s="51" t="s">
        <v>12</v>
      </c>
      <c r="B86" s="84"/>
      <c r="C86" s="69">
        <f t="shared" ref="C86:H86" si="38">C94+C118</f>
        <v>3110</v>
      </c>
      <c r="D86" s="52">
        <f t="shared" si="38"/>
        <v>3110</v>
      </c>
      <c r="E86" s="52">
        <f t="shared" si="38"/>
        <v>3110</v>
      </c>
      <c r="F86" s="52">
        <f t="shared" si="38"/>
        <v>3110</v>
      </c>
      <c r="G86" s="52">
        <f t="shared" si="38"/>
        <v>3110</v>
      </c>
      <c r="H86" s="52">
        <f t="shared" si="38"/>
        <v>3110</v>
      </c>
      <c r="I86" s="52">
        <f t="shared" si="34"/>
        <v>18660</v>
      </c>
    </row>
    <row r="87" spans="1:9" ht="88.5" customHeight="1" x14ac:dyDescent="0.25">
      <c r="A87" s="46" t="s">
        <v>135</v>
      </c>
      <c r="B87" s="85" t="s">
        <v>160</v>
      </c>
      <c r="C87" s="47">
        <f>C95+C103</f>
        <v>7000</v>
      </c>
      <c r="D87" s="47">
        <f t="shared" ref="D87:H87" si="39">D95+D103</f>
        <v>0</v>
      </c>
      <c r="E87" s="47">
        <f t="shared" si="39"/>
        <v>0</v>
      </c>
      <c r="F87" s="47">
        <f t="shared" si="39"/>
        <v>0</v>
      </c>
      <c r="G87" s="47">
        <f t="shared" si="39"/>
        <v>0</v>
      </c>
      <c r="H87" s="47">
        <f t="shared" si="39"/>
        <v>0</v>
      </c>
      <c r="I87" s="47">
        <f>C87+D87+E87+F87+G87+H87</f>
        <v>7000</v>
      </c>
    </row>
    <row r="88" spans="1:9" ht="21.75" customHeight="1" x14ac:dyDescent="0.25">
      <c r="A88" s="51" t="s">
        <v>6</v>
      </c>
      <c r="B88" s="86"/>
      <c r="C88" s="52">
        <f>C96+C104</f>
        <v>0</v>
      </c>
      <c r="D88" s="52">
        <f t="shared" ref="D88:H88" si="40">D96+D104</f>
        <v>0</v>
      </c>
      <c r="E88" s="52">
        <f t="shared" si="40"/>
        <v>0</v>
      </c>
      <c r="F88" s="52">
        <f t="shared" si="40"/>
        <v>0</v>
      </c>
      <c r="G88" s="52">
        <f t="shared" si="40"/>
        <v>0</v>
      </c>
      <c r="H88" s="52">
        <f t="shared" si="40"/>
        <v>0</v>
      </c>
      <c r="I88" s="47">
        <f>C88+D88+E88+F88+G88+H88</f>
        <v>0</v>
      </c>
    </row>
    <row r="89" spans="1:9" ht="21.75" customHeight="1" x14ac:dyDescent="0.25">
      <c r="A89" s="51" t="s">
        <v>7</v>
      </c>
      <c r="B89" s="86"/>
      <c r="C89" s="52">
        <f t="shared" ref="C89:H89" si="41">C97+C105</f>
        <v>0</v>
      </c>
      <c r="D89" s="52">
        <f t="shared" si="41"/>
        <v>0</v>
      </c>
      <c r="E89" s="52">
        <f t="shared" si="41"/>
        <v>0</v>
      </c>
      <c r="F89" s="52">
        <f t="shared" si="41"/>
        <v>0</v>
      </c>
      <c r="G89" s="52">
        <f t="shared" si="41"/>
        <v>0</v>
      </c>
      <c r="H89" s="52">
        <f t="shared" si="41"/>
        <v>0</v>
      </c>
      <c r="I89" s="47">
        <f t="shared" ref="I89:I94" si="42">C89+D89+E89+F89+G89+H89</f>
        <v>0</v>
      </c>
    </row>
    <row r="90" spans="1:9" ht="21.75" customHeight="1" x14ac:dyDescent="0.25">
      <c r="A90" s="51" t="s">
        <v>8</v>
      </c>
      <c r="B90" s="86"/>
      <c r="C90" s="52">
        <f t="shared" ref="C90:H90" si="43">C98+C106</f>
        <v>7000</v>
      </c>
      <c r="D90" s="52">
        <f t="shared" si="43"/>
        <v>0</v>
      </c>
      <c r="E90" s="52">
        <f t="shared" si="43"/>
        <v>0</v>
      </c>
      <c r="F90" s="52">
        <f t="shared" si="43"/>
        <v>0</v>
      </c>
      <c r="G90" s="52">
        <f t="shared" si="43"/>
        <v>0</v>
      </c>
      <c r="H90" s="52">
        <f t="shared" si="43"/>
        <v>0</v>
      </c>
      <c r="I90" s="52">
        <f t="shared" si="42"/>
        <v>7000</v>
      </c>
    </row>
    <row r="91" spans="1:9" ht="36" customHeight="1" x14ac:dyDescent="0.25">
      <c r="A91" s="51" t="s">
        <v>9</v>
      </c>
      <c r="B91" s="86"/>
      <c r="C91" s="52">
        <f t="shared" ref="C91:H91" si="44">C99+C107</f>
        <v>0</v>
      </c>
      <c r="D91" s="52">
        <f t="shared" si="44"/>
        <v>0</v>
      </c>
      <c r="E91" s="52">
        <f t="shared" si="44"/>
        <v>0</v>
      </c>
      <c r="F91" s="52">
        <f t="shared" si="44"/>
        <v>0</v>
      </c>
      <c r="G91" s="52">
        <f t="shared" si="44"/>
        <v>0</v>
      </c>
      <c r="H91" s="52">
        <f t="shared" si="44"/>
        <v>0</v>
      </c>
      <c r="I91" s="47">
        <f t="shared" si="42"/>
        <v>0</v>
      </c>
    </row>
    <row r="92" spans="1:9" ht="36" customHeight="1" x14ac:dyDescent="0.25">
      <c r="A92" s="51" t="s">
        <v>10</v>
      </c>
      <c r="B92" s="86"/>
      <c r="C92" s="52">
        <f t="shared" ref="C92:H92" si="45">C100+C108</f>
        <v>0</v>
      </c>
      <c r="D92" s="52">
        <f t="shared" si="45"/>
        <v>0</v>
      </c>
      <c r="E92" s="52">
        <f t="shared" si="45"/>
        <v>0</v>
      </c>
      <c r="F92" s="52">
        <f t="shared" si="45"/>
        <v>0</v>
      </c>
      <c r="G92" s="52">
        <f t="shared" si="45"/>
        <v>0</v>
      </c>
      <c r="H92" s="52">
        <f t="shared" si="45"/>
        <v>0</v>
      </c>
      <c r="I92" s="47">
        <f t="shared" si="42"/>
        <v>0</v>
      </c>
    </row>
    <row r="93" spans="1:9" ht="21.75" customHeight="1" x14ac:dyDescent="0.25">
      <c r="A93" s="51" t="s">
        <v>11</v>
      </c>
      <c r="B93" s="86"/>
      <c r="C93" s="52">
        <f t="shared" ref="C93:H93" si="46">C101+C109</f>
        <v>0</v>
      </c>
      <c r="D93" s="52">
        <f t="shared" si="46"/>
        <v>0</v>
      </c>
      <c r="E93" s="52">
        <f t="shared" si="46"/>
        <v>0</v>
      </c>
      <c r="F93" s="52">
        <f t="shared" si="46"/>
        <v>0</v>
      </c>
      <c r="G93" s="52">
        <f t="shared" si="46"/>
        <v>0</v>
      </c>
      <c r="H93" s="52">
        <f t="shared" si="46"/>
        <v>0</v>
      </c>
      <c r="I93" s="47">
        <f t="shared" si="42"/>
        <v>0</v>
      </c>
    </row>
    <row r="94" spans="1:9" ht="21.75" customHeight="1" x14ac:dyDescent="0.25">
      <c r="A94" s="51" t="s">
        <v>76</v>
      </c>
      <c r="B94" s="87"/>
      <c r="C94" s="52">
        <f t="shared" ref="C94:H94" si="47">C102+C110</f>
        <v>0</v>
      </c>
      <c r="D94" s="52">
        <f t="shared" si="47"/>
        <v>0</v>
      </c>
      <c r="E94" s="52">
        <f t="shared" si="47"/>
        <v>0</v>
      </c>
      <c r="F94" s="52">
        <f t="shared" si="47"/>
        <v>0</v>
      </c>
      <c r="G94" s="52">
        <f t="shared" si="47"/>
        <v>0</v>
      </c>
      <c r="H94" s="52">
        <f t="shared" si="47"/>
        <v>0</v>
      </c>
      <c r="I94" s="47">
        <f t="shared" si="42"/>
        <v>0</v>
      </c>
    </row>
    <row r="95" spans="1:9" x14ac:dyDescent="0.25">
      <c r="A95" s="46" t="s">
        <v>68</v>
      </c>
      <c r="B95" s="84" t="s">
        <v>118</v>
      </c>
      <c r="C95" s="47">
        <f>C96+C97+C98+C102</f>
        <v>0</v>
      </c>
      <c r="D95" s="47">
        <f t="shared" ref="D95:H95" si="48">D96+D97+D98+D102</f>
        <v>0</v>
      </c>
      <c r="E95" s="47">
        <f t="shared" si="48"/>
        <v>0</v>
      </c>
      <c r="F95" s="47">
        <f t="shared" si="48"/>
        <v>0</v>
      </c>
      <c r="G95" s="47">
        <f t="shared" si="48"/>
        <v>0</v>
      </c>
      <c r="H95" s="47">
        <f t="shared" si="48"/>
        <v>0</v>
      </c>
      <c r="I95" s="47">
        <f>H95+G95+F95+E95+D95+C95</f>
        <v>0</v>
      </c>
    </row>
    <row r="96" spans="1:9" x14ac:dyDescent="0.25">
      <c r="A96" s="51" t="s">
        <v>6</v>
      </c>
      <c r="B96" s="84"/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f t="shared" ref="I96:I102" si="49">H96+G96+F96+E96+D96+C96</f>
        <v>0</v>
      </c>
    </row>
    <row r="97" spans="1:9" x14ac:dyDescent="0.25">
      <c r="A97" s="51" t="s">
        <v>7</v>
      </c>
      <c r="B97" s="84"/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0</v>
      </c>
      <c r="I97" s="52">
        <f t="shared" si="49"/>
        <v>0</v>
      </c>
    </row>
    <row r="98" spans="1:9" x14ac:dyDescent="0.25">
      <c r="A98" s="51" t="s">
        <v>8</v>
      </c>
      <c r="B98" s="84"/>
      <c r="C98" s="52">
        <v>0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f t="shared" si="49"/>
        <v>0</v>
      </c>
    </row>
    <row r="99" spans="1:9" ht="33" x14ac:dyDescent="0.25">
      <c r="A99" s="51" t="s">
        <v>9</v>
      </c>
      <c r="B99" s="84"/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f t="shared" si="49"/>
        <v>0</v>
      </c>
    </row>
    <row r="100" spans="1:9" ht="33" x14ac:dyDescent="0.25">
      <c r="A100" s="51" t="s">
        <v>10</v>
      </c>
      <c r="B100" s="84"/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f t="shared" si="49"/>
        <v>0</v>
      </c>
    </row>
    <row r="101" spans="1:9" x14ac:dyDescent="0.25">
      <c r="A101" s="51" t="s">
        <v>11</v>
      </c>
      <c r="B101" s="84"/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f t="shared" si="49"/>
        <v>0</v>
      </c>
    </row>
    <row r="102" spans="1:9" x14ac:dyDescent="0.25">
      <c r="A102" s="51" t="s">
        <v>76</v>
      </c>
      <c r="B102" s="84"/>
      <c r="C102" s="52">
        <v>0</v>
      </c>
      <c r="D102" s="52">
        <v>0</v>
      </c>
      <c r="E102" s="52">
        <v>0</v>
      </c>
      <c r="F102" s="52">
        <v>0</v>
      </c>
      <c r="G102" s="52">
        <v>0</v>
      </c>
      <c r="H102" s="52">
        <v>0</v>
      </c>
      <c r="I102" s="52">
        <f t="shared" si="49"/>
        <v>0</v>
      </c>
    </row>
    <row r="103" spans="1:9" x14ac:dyDescent="0.25">
      <c r="A103" s="46" t="s">
        <v>68</v>
      </c>
      <c r="B103" s="84" t="s">
        <v>100</v>
      </c>
      <c r="C103" s="47">
        <f>C104+C105+C106+C110</f>
        <v>7000</v>
      </c>
      <c r="D103" s="47">
        <f t="shared" ref="D103:H103" si="50">D104+D105+D106+D110</f>
        <v>0</v>
      </c>
      <c r="E103" s="47">
        <f t="shared" si="50"/>
        <v>0</v>
      </c>
      <c r="F103" s="47">
        <f t="shared" si="50"/>
        <v>0</v>
      </c>
      <c r="G103" s="47">
        <f t="shared" si="50"/>
        <v>0</v>
      </c>
      <c r="H103" s="47">
        <f t="shared" si="50"/>
        <v>0</v>
      </c>
      <c r="I103" s="47">
        <f>C103+D103+E103+F103+G103+H103</f>
        <v>7000</v>
      </c>
    </row>
    <row r="104" spans="1:9" x14ac:dyDescent="0.25">
      <c r="A104" s="51" t="s">
        <v>6</v>
      </c>
      <c r="B104" s="84"/>
      <c r="C104" s="52">
        <v>0</v>
      </c>
      <c r="D104" s="52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f t="shared" ref="I104:I110" si="51">C104+D104+E104+F104+G104+H104</f>
        <v>0</v>
      </c>
    </row>
    <row r="105" spans="1:9" x14ac:dyDescent="0.25">
      <c r="A105" s="51" t="s">
        <v>7</v>
      </c>
      <c r="B105" s="84"/>
      <c r="C105" s="52">
        <v>0</v>
      </c>
      <c r="D105" s="52">
        <v>0</v>
      </c>
      <c r="E105" s="52">
        <v>0</v>
      </c>
      <c r="F105" s="52">
        <v>0</v>
      </c>
      <c r="G105" s="52">
        <v>0</v>
      </c>
      <c r="H105" s="52">
        <v>0</v>
      </c>
      <c r="I105" s="52">
        <f t="shared" si="51"/>
        <v>0</v>
      </c>
    </row>
    <row r="106" spans="1:9" x14ac:dyDescent="0.25">
      <c r="A106" s="51" t="s">
        <v>8</v>
      </c>
      <c r="B106" s="84"/>
      <c r="C106" s="52">
        <v>7000</v>
      </c>
      <c r="D106" s="52">
        <v>0</v>
      </c>
      <c r="E106" s="52">
        <v>0</v>
      </c>
      <c r="F106" s="52">
        <v>0</v>
      </c>
      <c r="G106" s="52">
        <v>0</v>
      </c>
      <c r="H106" s="52">
        <v>0</v>
      </c>
      <c r="I106" s="52">
        <f t="shared" si="51"/>
        <v>7000</v>
      </c>
    </row>
    <row r="107" spans="1:9" ht="33" x14ac:dyDescent="0.25">
      <c r="A107" s="51" t="s">
        <v>9</v>
      </c>
      <c r="B107" s="84"/>
      <c r="C107" s="52">
        <v>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f t="shared" si="51"/>
        <v>0</v>
      </c>
    </row>
    <row r="108" spans="1:9" ht="33" x14ac:dyDescent="0.25">
      <c r="A108" s="51" t="s">
        <v>10</v>
      </c>
      <c r="B108" s="84"/>
      <c r="C108" s="52">
        <v>0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f t="shared" si="51"/>
        <v>0</v>
      </c>
    </row>
    <row r="109" spans="1:9" x14ac:dyDescent="0.25">
      <c r="A109" s="51" t="s">
        <v>11</v>
      </c>
      <c r="B109" s="84"/>
      <c r="C109" s="52">
        <v>0</v>
      </c>
      <c r="D109" s="52">
        <v>0</v>
      </c>
      <c r="E109" s="52">
        <v>0</v>
      </c>
      <c r="F109" s="52">
        <v>0</v>
      </c>
      <c r="G109" s="52">
        <v>0</v>
      </c>
      <c r="H109" s="52">
        <v>0</v>
      </c>
      <c r="I109" s="52">
        <f t="shared" si="51"/>
        <v>0</v>
      </c>
    </row>
    <row r="110" spans="1:9" x14ac:dyDescent="0.25">
      <c r="A110" s="51" t="s">
        <v>76</v>
      </c>
      <c r="B110" s="84"/>
      <c r="C110" s="52">
        <v>0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f t="shared" si="51"/>
        <v>0</v>
      </c>
    </row>
    <row r="111" spans="1:9" ht="86.25" customHeight="1" x14ac:dyDescent="0.25">
      <c r="A111" s="46" t="s">
        <v>174</v>
      </c>
      <c r="B111" s="84" t="s">
        <v>118</v>
      </c>
      <c r="C111" s="47">
        <f>C112+C113+C114+C118</f>
        <v>58169.76771</v>
      </c>
      <c r="D111" s="47">
        <f t="shared" ref="D111:G111" si="52">D112+D113+D114+D118</f>
        <v>58169.76771</v>
      </c>
      <c r="E111" s="47">
        <f t="shared" si="52"/>
        <v>58169.76771</v>
      </c>
      <c r="F111" s="47">
        <f t="shared" si="52"/>
        <v>48817.39271</v>
      </c>
      <c r="G111" s="47">
        <f t="shared" si="52"/>
        <v>48817.39271</v>
      </c>
      <c r="H111" s="47">
        <f>H112+H113+H114+H118</f>
        <v>48817.39271</v>
      </c>
      <c r="I111" s="47">
        <f>C111+D111+E111+F111+G111+H111</f>
        <v>320961.48125999997</v>
      </c>
    </row>
    <row r="112" spans="1:9" x14ac:dyDescent="0.25">
      <c r="A112" s="51" t="s">
        <v>6</v>
      </c>
      <c r="B112" s="89"/>
      <c r="C112" s="52">
        <f>C120+C128</f>
        <v>0</v>
      </c>
      <c r="D112" s="52">
        <f t="shared" ref="D112:H112" si="53">D120+D128</f>
        <v>0</v>
      </c>
      <c r="E112" s="52">
        <f t="shared" si="53"/>
        <v>0</v>
      </c>
      <c r="F112" s="52">
        <f t="shared" si="53"/>
        <v>0</v>
      </c>
      <c r="G112" s="52">
        <f t="shared" si="53"/>
        <v>0</v>
      </c>
      <c r="H112" s="52">
        <f t="shared" si="53"/>
        <v>0</v>
      </c>
      <c r="I112" s="52">
        <f t="shared" ref="I112:I117" si="54">C112+D112+E112+F112</f>
        <v>0</v>
      </c>
    </row>
    <row r="113" spans="1:9" x14ac:dyDescent="0.25">
      <c r="A113" s="51" t="s">
        <v>7</v>
      </c>
      <c r="B113" s="89"/>
      <c r="C113" s="52">
        <f t="shared" ref="C113:H118" si="55">C121+C129</f>
        <v>7481.9</v>
      </c>
      <c r="D113" s="52">
        <f t="shared" si="55"/>
        <v>7481.9</v>
      </c>
      <c r="E113" s="52">
        <f t="shared" si="55"/>
        <v>7481.9</v>
      </c>
      <c r="F113" s="52">
        <f t="shared" si="55"/>
        <v>0</v>
      </c>
      <c r="G113" s="52">
        <f t="shared" si="55"/>
        <v>0</v>
      </c>
      <c r="H113" s="52">
        <f t="shared" si="55"/>
        <v>0</v>
      </c>
      <c r="I113" s="52">
        <f t="shared" si="54"/>
        <v>22445.699999999997</v>
      </c>
    </row>
    <row r="114" spans="1:9" x14ac:dyDescent="0.25">
      <c r="A114" s="51" t="s">
        <v>8</v>
      </c>
      <c r="B114" s="89"/>
      <c r="C114" s="52">
        <f t="shared" si="55"/>
        <v>47577.867709999999</v>
      </c>
      <c r="D114" s="52">
        <f t="shared" si="55"/>
        <v>47577.867709999999</v>
      </c>
      <c r="E114" s="52">
        <f t="shared" si="55"/>
        <v>47577.867709999999</v>
      </c>
      <c r="F114" s="52">
        <f t="shared" si="55"/>
        <v>45707.39271</v>
      </c>
      <c r="G114" s="52">
        <f t="shared" si="55"/>
        <v>45707.39271</v>
      </c>
      <c r="H114" s="52">
        <f t="shared" si="55"/>
        <v>45707.39271</v>
      </c>
      <c r="I114" s="52">
        <f>C114+D114+E114+F114+G114+H114</f>
        <v>279855.78125999996</v>
      </c>
    </row>
    <row r="115" spans="1:9" ht="33" x14ac:dyDescent="0.25">
      <c r="A115" s="51" t="s">
        <v>9</v>
      </c>
      <c r="B115" s="89"/>
      <c r="C115" s="52">
        <f t="shared" si="55"/>
        <v>0</v>
      </c>
      <c r="D115" s="52">
        <f t="shared" si="55"/>
        <v>0</v>
      </c>
      <c r="E115" s="52">
        <f t="shared" si="55"/>
        <v>0</v>
      </c>
      <c r="F115" s="52">
        <f t="shared" si="55"/>
        <v>0</v>
      </c>
      <c r="G115" s="52">
        <f t="shared" si="55"/>
        <v>0</v>
      </c>
      <c r="H115" s="52">
        <f t="shared" si="55"/>
        <v>0</v>
      </c>
      <c r="I115" s="52">
        <f t="shared" si="54"/>
        <v>0</v>
      </c>
    </row>
    <row r="116" spans="1:9" ht="33" x14ac:dyDescent="0.25">
      <c r="A116" s="51" t="s">
        <v>10</v>
      </c>
      <c r="B116" s="89"/>
      <c r="C116" s="67">
        <f t="shared" si="55"/>
        <v>0</v>
      </c>
      <c r="D116" s="67">
        <f t="shared" si="55"/>
        <v>0</v>
      </c>
      <c r="E116" s="67">
        <f t="shared" si="55"/>
        <v>0</v>
      </c>
      <c r="F116" s="67">
        <f t="shared" si="55"/>
        <v>0</v>
      </c>
      <c r="G116" s="67">
        <f t="shared" si="55"/>
        <v>0</v>
      </c>
      <c r="H116" s="67">
        <f t="shared" si="55"/>
        <v>0</v>
      </c>
      <c r="I116" s="52">
        <f>C116+D116+E116+F116+G116+H116</f>
        <v>0</v>
      </c>
    </row>
    <row r="117" spans="1:9" x14ac:dyDescent="0.25">
      <c r="A117" s="51" t="s">
        <v>11</v>
      </c>
      <c r="B117" s="89"/>
      <c r="C117" s="52">
        <f t="shared" si="55"/>
        <v>0</v>
      </c>
      <c r="D117" s="52">
        <f t="shared" si="55"/>
        <v>0</v>
      </c>
      <c r="E117" s="52">
        <f t="shared" si="55"/>
        <v>0</v>
      </c>
      <c r="F117" s="52">
        <f t="shared" si="55"/>
        <v>0</v>
      </c>
      <c r="G117" s="52">
        <f t="shared" si="55"/>
        <v>0</v>
      </c>
      <c r="H117" s="52">
        <f t="shared" si="55"/>
        <v>0</v>
      </c>
      <c r="I117" s="52">
        <f t="shared" si="54"/>
        <v>0</v>
      </c>
    </row>
    <row r="118" spans="1:9" x14ac:dyDescent="0.25">
      <c r="A118" s="51" t="s">
        <v>76</v>
      </c>
      <c r="B118" s="89"/>
      <c r="C118" s="52">
        <f>C126+C134</f>
        <v>3110</v>
      </c>
      <c r="D118" s="52">
        <f t="shared" si="55"/>
        <v>3110</v>
      </c>
      <c r="E118" s="52">
        <f t="shared" si="55"/>
        <v>3110</v>
      </c>
      <c r="F118" s="52">
        <f t="shared" si="55"/>
        <v>3110</v>
      </c>
      <c r="G118" s="52">
        <f t="shared" si="55"/>
        <v>3110</v>
      </c>
      <c r="H118" s="52">
        <f t="shared" si="55"/>
        <v>3110</v>
      </c>
      <c r="I118" s="52">
        <f>C118+D118+E118+F118+G118+H118</f>
        <v>18660</v>
      </c>
    </row>
    <row r="119" spans="1:9" x14ac:dyDescent="0.25">
      <c r="A119" s="46" t="s">
        <v>68</v>
      </c>
      <c r="B119" s="84" t="s">
        <v>118</v>
      </c>
      <c r="C119" s="47">
        <f>C120+C121+C122+C126</f>
        <v>58169.76771</v>
      </c>
      <c r="D119" s="47">
        <f t="shared" ref="D119:H119" si="56">D120+D121+D122+D126</f>
        <v>58169.76771</v>
      </c>
      <c r="E119" s="47">
        <f t="shared" si="56"/>
        <v>58169.76771</v>
      </c>
      <c r="F119" s="47">
        <f t="shared" si="56"/>
        <v>48817.39271</v>
      </c>
      <c r="G119" s="47">
        <f t="shared" si="56"/>
        <v>48817.39271</v>
      </c>
      <c r="H119" s="47">
        <f t="shared" si="56"/>
        <v>48817.39271</v>
      </c>
      <c r="I119" s="47">
        <f t="shared" ref="I119:I125" si="57">C119+D119+E119+F119+G119+H119</f>
        <v>320961.48125999997</v>
      </c>
    </row>
    <row r="120" spans="1:9" x14ac:dyDescent="0.25">
      <c r="A120" s="51" t="s">
        <v>6</v>
      </c>
      <c r="B120" s="84"/>
      <c r="C120" s="52"/>
      <c r="D120" s="52"/>
      <c r="E120" s="52"/>
      <c r="F120" s="52"/>
      <c r="G120" s="52"/>
      <c r="H120" s="52"/>
      <c r="I120" s="52">
        <f t="shared" si="57"/>
        <v>0</v>
      </c>
    </row>
    <row r="121" spans="1:9" x14ac:dyDescent="0.25">
      <c r="A121" s="51" t="s">
        <v>7</v>
      </c>
      <c r="B121" s="84"/>
      <c r="C121" s="52">
        <v>7481.9</v>
      </c>
      <c r="D121" s="52">
        <v>7481.9</v>
      </c>
      <c r="E121" s="52">
        <v>7481.9</v>
      </c>
      <c r="F121" s="52">
        <v>0</v>
      </c>
      <c r="G121" s="52">
        <v>0</v>
      </c>
      <c r="H121" s="52">
        <v>0</v>
      </c>
      <c r="I121" s="52">
        <f t="shared" si="57"/>
        <v>22445.699999999997</v>
      </c>
    </row>
    <row r="122" spans="1:9" x14ac:dyDescent="0.25">
      <c r="A122" s="51" t="s">
        <v>8</v>
      </c>
      <c r="B122" s="84"/>
      <c r="C122" s="52">
        <v>47577.867709999999</v>
      </c>
      <c r="D122" s="52">
        <f>45707.39271+1870.475</f>
        <v>47577.867709999999</v>
      </c>
      <c r="E122" s="52">
        <f>45707.39271+1870.475</f>
        <v>47577.867709999999</v>
      </c>
      <c r="F122" s="52">
        <v>45707.39271</v>
      </c>
      <c r="G122" s="52">
        <v>45707.39271</v>
      </c>
      <c r="H122" s="52">
        <v>45707.39271</v>
      </c>
      <c r="I122" s="52">
        <f t="shared" si="57"/>
        <v>279855.78125999996</v>
      </c>
    </row>
    <row r="123" spans="1:9" ht="33" x14ac:dyDescent="0.25">
      <c r="A123" s="51" t="s">
        <v>9</v>
      </c>
      <c r="B123" s="84"/>
      <c r="C123" s="52">
        <v>0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f t="shared" si="57"/>
        <v>0</v>
      </c>
    </row>
    <row r="124" spans="1:9" ht="33" x14ac:dyDescent="0.25">
      <c r="A124" s="51" t="s">
        <v>10</v>
      </c>
      <c r="B124" s="84"/>
      <c r="C124" s="52">
        <v>0</v>
      </c>
      <c r="D124" s="52">
        <v>0</v>
      </c>
      <c r="E124" s="52">
        <v>0</v>
      </c>
      <c r="F124" s="52">
        <v>0</v>
      </c>
      <c r="G124" s="52">
        <v>0</v>
      </c>
      <c r="H124" s="52">
        <v>0</v>
      </c>
      <c r="I124" s="52">
        <f t="shared" si="57"/>
        <v>0</v>
      </c>
    </row>
    <row r="125" spans="1:9" x14ac:dyDescent="0.25">
      <c r="A125" s="51" t="s">
        <v>11</v>
      </c>
      <c r="B125" s="84"/>
      <c r="C125" s="52">
        <v>0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f t="shared" si="57"/>
        <v>0</v>
      </c>
    </row>
    <row r="126" spans="1:9" x14ac:dyDescent="0.25">
      <c r="A126" s="51" t="s">
        <v>76</v>
      </c>
      <c r="B126" s="84"/>
      <c r="C126" s="52">
        <v>3110</v>
      </c>
      <c r="D126" s="52">
        <v>3110</v>
      </c>
      <c r="E126" s="52">
        <v>3110</v>
      </c>
      <c r="F126" s="52">
        <v>3110</v>
      </c>
      <c r="G126" s="52">
        <v>3110</v>
      </c>
      <c r="H126" s="52">
        <v>3110</v>
      </c>
      <c r="I126" s="52">
        <f>C126+D126+E126+F126+G126+H126</f>
        <v>18660</v>
      </c>
    </row>
    <row r="127" spans="1:9" x14ac:dyDescent="0.25">
      <c r="A127" s="46" t="s">
        <v>68</v>
      </c>
      <c r="B127" s="84" t="s">
        <v>100</v>
      </c>
      <c r="C127" s="47">
        <v>0</v>
      </c>
      <c r="D127" s="47">
        <v>0</v>
      </c>
      <c r="E127" s="47">
        <v>0</v>
      </c>
      <c r="F127" s="47">
        <v>0</v>
      </c>
      <c r="G127" s="47">
        <v>0</v>
      </c>
      <c r="H127" s="47">
        <v>0</v>
      </c>
      <c r="I127" s="47">
        <f>C127+D127+E127+F127+G127+H127</f>
        <v>0</v>
      </c>
    </row>
    <row r="128" spans="1:9" x14ac:dyDescent="0.25">
      <c r="A128" s="51" t="s">
        <v>6</v>
      </c>
      <c r="B128" s="84"/>
      <c r="C128" s="52">
        <v>0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f t="shared" ref="I128:I134" si="58">C128+D128+E128+F128+G128+H128</f>
        <v>0</v>
      </c>
    </row>
    <row r="129" spans="1:9" x14ac:dyDescent="0.25">
      <c r="A129" s="51" t="s">
        <v>7</v>
      </c>
      <c r="B129" s="84"/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f t="shared" si="58"/>
        <v>0</v>
      </c>
    </row>
    <row r="130" spans="1:9" x14ac:dyDescent="0.25">
      <c r="A130" s="51" t="s">
        <v>8</v>
      </c>
      <c r="B130" s="84"/>
      <c r="C130" s="52">
        <v>0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f t="shared" si="58"/>
        <v>0</v>
      </c>
    </row>
    <row r="131" spans="1:9" ht="33" x14ac:dyDescent="0.25">
      <c r="A131" s="51" t="s">
        <v>9</v>
      </c>
      <c r="B131" s="84"/>
      <c r="C131" s="52">
        <v>0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f t="shared" si="58"/>
        <v>0</v>
      </c>
    </row>
    <row r="132" spans="1:9" ht="33" x14ac:dyDescent="0.25">
      <c r="A132" s="51" t="s">
        <v>10</v>
      </c>
      <c r="B132" s="84"/>
      <c r="C132" s="52">
        <v>0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f t="shared" si="58"/>
        <v>0</v>
      </c>
    </row>
    <row r="133" spans="1:9" x14ac:dyDescent="0.25">
      <c r="A133" s="51" t="s">
        <v>11</v>
      </c>
      <c r="B133" s="84"/>
      <c r="C133" s="52">
        <v>0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f t="shared" si="58"/>
        <v>0</v>
      </c>
    </row>
    <row r="134" spans="1:9" x14ac:dyDescent="0.25">
      <c r="A134" s="51" t="s">
        <v>76</v>
      </c>
      <c r="B134" s="84"/>
      <c r="C134" s="52">
        <v>0</v>
      </c>
      <c r="D134" s="52">
        <v>0</v>
      </c>
      <c r="E134" s="52">
        <v>0</v>
      </c>
      <c r="F134" s="52">
        <v>0</v>
      </c>
      <c r="G134" s="52">
        <v>0</v>
      </c>
      <c r="H134" s="52">
        <v>0</v>
      </c>
      <c r="I134" s="52">
        <f t="shared" si="58"/>
        <v>0</v>
      </c>
    </row>
    <row r="135" spans="1:9" x14ac:dyDescent="0.25">
      <c r="A135" s="57"/>
      <c r="B135" s="58"/>
      <c r="C135" s="59"/>
      <c r="D135" s="59"/>
      <c r="E135" s="59"/>
      <c r="F135" s="59"/>
      <c r="G135" s="59"/>
      <c r="H135" s="59"/>
      <c r="I135" s="59"/>
    </row>
    <row r="137" spans="1:9" ht="75.75" customHeight="1" x14ac:dyDescent="0.25">
      <c r="A137" s="88" t="s">
        <v>172</v>
      </c>
      <c r="B137" s="88"/>
      <c r="C137" s="88"/>
      <c r="D137" s="88"/>
      <c r="E137" s="88"/>
      <c r="F137" s="88"/>
      <c r="G137" s="88"/>
      <c r="H137" s="88"/>
      <c r="I137" s="88"/>
    </row>
  </sheetData>
  <mergeCells count="20">
    <mergeCell ref="A137:I137"/>
    <mergeCell ref="B7:B14"/>
    <mergeCell ref="B15:B22"/>
    <mergeCell ref="B55:B62"/>
    <mergeCell ref="B71:B78"/>
    <mergeCell ref="B79:B86"/>
    <mergeCell ref="B111:B118"/>
    <mergeCell ref="B31:B38"/>
    <mergeCell ref="B63:B70"/>
    <mergeCell ref="B95:B102"/>
    <mergeCell ref="B103:B110"/>
    <mergeCell ref="B119:B126"/>
    <mergeCell ref="B127:B134"/>
    <mergeCell ref="A5:A6"/>
    <mergeCell ref="B23:B30"/>
    <mergeCell ref="B47:B54"/>
    <mergeCell ref="B87:B94"/>
    <mergeCell ref="C5:I5"/>
    <mergeCell ref="B39:B46"/>
    <mergeCell ref="B5:B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"/>
  <sheetViews>
    <sheetView zoomScaleNormal="100" workbookViewId="0">
      <selection activeCell="J5" sqref="J5"/>
    </sheetView>
  </sheetViews>
  <sheetFormatPr defaultRowHeight="17.25" x14ac:dyDescent="0.3"/>
  <cols>
    <col min="1" max="1" width="6.7109375" style="38" customWidth="1"/>
    <col min="2" max="3" width="21.140625" style="38" customWidth="1"/>
    <col min="4" max="4" width="27.140625" style="38" customWidth="1"/>
    <col min="5" max="6" width="21.140625" style="38" customWidth="1"/>
    <col min="7" max="7" width="24.42578125" style="38" customWidth="1"/>
    <col min="8" max="16384" width="9.140625" style="38"/>
  </cols>
  <sheetData>
    <row r="1" spans="1:17" x14ac:dyDescent="0.3">
      <c r="A1" s="90" t="s">
        <v>91</v>
      </c>
      <c r="B1" s="90"/>
      <c r="C1" s="90"/>
      <c r="D1" s="90"/>
      <c r="E1" s="90"/>
      <c r="F1" s="90"/>
      <c r="G1" s="90"/>
    </row>
    <row r="2" spans="1:17" ht="45" customHeight="1" x14ac:dyDescent="0.3">
      <c r="A2" s="33" t="s">
        <v>92</v>
      </c>
      <c r="B2" s="33" t="s">
        <v>152</v>
      </c>
      <c r="C2" s="33" t="s">
        <v>153</v>
      </c>
      <c r="D2" s="33" t="s">
        <v>154</v>
      </c>
      <c r="E2" s="33" t="s">
        <v>155</v>
      </c>
      <c r="F2" s="33" t="s">
        <v>156</v>
      </c>
      <c r="G2" s="33" t="s">
        <v>157</v>
      </c>
    </row>
    <row r="3" spans="1:17" x14ac:dyDescent="0.3">
      <c r="A3" s="35">
        <v>1</v>
      </c>
      <c r="B3" s="35">
        <v>2</v>
      </c>
      <c r="C3" s="35">
        <v>3</v>
      </c>
      <c r="D3" s="35">
        <v>4</v>
      </c>
      <c r="E3" s="35">
        <v>5</v>
      </c>
      <c r="F3" s="35">
        <v>6</v>
      </c>
      <c r="G3" s="35">
        <v>7</v>
      </c>
    </row>
    <row r="4" spans="1:17" s="40" customFormat="1" ht="73.5" customHeight="1" x14ac:dyDescent="0.3">
      <c r="A4" s="91" t="s">
        <v>124</v>
      </c>
      <c r="B4" s="92"/>
      <c r="C4" s="92"/>
      <c r="D4" s="92"/>
      <c r="E4" s="92"/>
      <c r="F4" s="92"/>
      <c r="G4" s="92"/>
      <c r="K4" s="37"/>
      <c r="L4" s="37"/>
      <c r="M4" s="37"/>
      <c r="N4" s="37"/>
      <c r="O4" s="37"/>
      <c r="P4" s="37"/>
      <c r="Q4" s="37"/>
    </row>
    <row r="5" spans="1:17" ht="216" customHeight="1" x14ac:dyDescent="0.3">
      <c r="A5" s="19" t="s">
        <v>21</v>
      </c>
      <c r="B5" s="33" t="s">
        <v>190</v>
      </c>
      <c r="C5" s="33" t="s">
        <v>191</v>
      </c>
      <c r="D5" s="63" t="s">
        <v>121</v>
      </c>
      <c r="E5" s="33" t="s">
        <v>93</v>
      </c>
      <c r="F5" s="33" t="s">
        <v>118</v>
      </c>
      <c r="G5" s="61" t="s">
        <v>182</v>
      </c>
      <c r="K5" s="11"/>
      <c r="L5" s="11"/>
      <c r="M5" s="11"/>
      <c r="N5" s="11"/>
      <c r="O5" s="11"/>
      <c r="P5" s="11"/>
      <c r="Q5" s="11"/>
    </row>
    <row r="6" spans="1:17" x14ac:dyDescent="0.3">
      <c r="A6" s="2"/>
      <c r="B6" s="2"/>
      <c r="C6" s="2"/>
      <c r="D6" s="2"/>
      <c r="E6" s="2"/>
      <c r="F6" s="2"/>
      <c r="G6" s="2"/>
      <c r="K6" s="11"/>
      <c r="L6" s="11"/>
      <c r="M6" s="11"/>
      <c r="N6" s="11"/>
      <c r="O6" s="11"/>
      <c r="P6" s="11"/>
      <c r="Q6" s="11"/>
    </row>
    <row r="7" spans="1:17" ht="108.75" customHeight="1" x14ac:dyDescent="0.3">
      <c r="A7" s="76" t="s">
        <v>175</v>
      </c>
      <c r="B7" s="76"/>
      <c r="C7" s="76"/>
      <c r="D7" s="76"/>
      <c r="E7" s="76"/>
      <c r="F7" s="76"/>
      <c r="G7" s="76"/>
      <c r="K7" s="11"/>
      <c r="L7" s="11"/>
      <c r="M7" s="11"/>
      <c r="N7" s="11"/>
      <c r="O7" s="11"/>
      <c r="P7" s="11"/>
      <c r="Q7" s="11"/>
    </row>
    <row r="8" spans="1:17" x14ac:dyDescent="0.3">
      <c r="A8" s="2"/>
      <c r="B8" s="2"/>
      <c r="C8" s="2"/>
      <c r="D8" s="2"/>
      <c r="E8" s="2"/>
      <c r="F8" s="2"/>
      <c r="G8" s="2"/>
    </row>
  </sheetData>
  <mergeCells count="3">
    <mergeCell ref="A1:G1"/>
    <mergeCell ref="A4:G4"/>
    <mergeCell ref="A7:G7"/>
  </mergeCells>
  <hyperlinks>
    <hyperlink ref="G5" r:id="rId1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67"/>
  <sheetViews>
    <sheetView tabSelected="1" view="pageBreakPreview" topLeftCell="A26" zoomScale="50" zoomScaleNormal="80" zoomScaleSheetLayoutView="50" workbookViewId="0">
      <selection activeCell="E49" sqref="E49:E56"/>
    </sheetView>
  </sheetViews>
  <sheetFormatPr defaultRowHeight="16.5" x14ac:dyDescent="0.25"/>
  <cols>
    <col min="1" max="1" width="6.42578125" style="2" customWidth="1"/>
    <col min="2" max="2" width="21.140625" style="2" customWidth="1"/>
    <col min="3" max="3" width="15.140625" style="2" customWidth="1"/>
    <col min="4" max="4" width="18" style="2" customWidth="1"/>
    <col min="5" max="5" width="23.7109375" style="2" customWidth="1"/>
    <col min="6" max="6" width="18" style="2" customWidth="1"/>
    <col min="7" max="7" width="35.42578125" style="2" customWidth="1"/>
    <col min="8" max="8" width="17.42578125" style="2" customWidth="1"/>
    <col min="9" max="9" width="16.5703125" style="2" customWidth="1"/>
    <col min="10" max="10" width="17.85546875" style="2" customWidth="1"/>
    <col min="11" max="11" width="17.42578125" style="2" customWidth="1"/>
    <col min="12" max="12" width="19.42578125" style="2" customWidth="1"/>
    <col min="13" max="13" width="17.42578125" style="2" customWidth="1"/>
    <col min="14" max="14" width="18.42578125" style="2" customWidth="1"/>
    <col min="15" max="15" width="16.42578125" style="2" customWidth="1"/>
    <col min="16" max="16" width="21.28515625" style="2" customWidth="1"/>
    <col min="17" max="17" width="16.28515625" style="2" customWidth="1"/>
    <col min="18" max="16384" width="9.140625" style="2"/>
  </cols>
  <sheetData>
    <row r="1" spans="1:14" x14ac:dyDescent="0.25">
      <c r="N1" s="4"/>
    </row>
    <row r="2" spans="1:14" x14ac:dyDescent="0.25">
      <c r="A2" s="22"/>
    </row>
    <row r="3" spans="1:14" ht="51" customHeight="1" x14ac:dyDescent="0.25">
      <c r="A3" s="70" t="s">
        <v>176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4" x14ac:dyDescent="0.25">
      <c r="A4" s="6"/>
    </row>
    <row r="5" spans="1:14" ht="29.25" customHeight="1" x14ac:dyDescent="0.25">
      <c r="A5" s="71" t="s">
        <v>60</v>
      </c>
      <c r="B5" s="71" t="s">
        <v>61</v>
      </c>
      <c r="C5" s="71" t="s">
        <v>62</v>
      </c>
      <c r="D5" s="71" t="s">
        <v>63</v>
      </c>
      <c r="E5" s="71" t="s">
        <v>64</v>
      </c>
      <c r="F5" s="71" t="s">
        <v>69</v>
      </c>
      <c r="G5" s="71" t="s">
        <v>65</v>
      </c>
      <c r="H5" s="72" t="s">
        <v>70</v>
      </c>
      <c r="I5" s="79"/>
      <c r="J5" s="73"/>
      <c r="K5" s="36"/>
      <c r="L5" s="36"/>
      <c r="M5" s="71" t="s">
        <v>66</v>
      </c>
      <c r="N5" s="71" t="s">
        <v>67</v>
      </c>
    </row>
    <row r="6" spans="1:14" ht="106.5" customHeight="1" x14ac:dyDescent="0.25">
      <c r="A6" s="71"/>
      <c r="B6" s="71"/>
      <c r="C6" s="71"/>
      <c r="D6" s="71"/>
      <c r="E6" s="71"/>
      <c r="F6" s="71"/>
      <c r="G6" s="71"/>
      <c r="H6" s="33" t="s">
        <v>184</v>
      </c>
      <c r="I6" s="33" t="s">
        <v>185</v>
      </c>
      <c r="J6" s="33" t="s">
        <v>186</v>
      </c>
      <c r="K6" s="33" t="s">
        <v>187</v>
      </c>
      <c r="L6" s="37" t="s">
        <v>188</v>
      </c>
      <c r="M6" s="71"/>
      <c r="N6" s="71"/>
    </row>
    <row r="7" spans="1:14" x14ac:dyDescent="0.25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  <c r="L7" s="33">
        <v>12</v>
      </c>
      <c r="M7" s="33">
        <v>13</v>
      </c>
      <c r="N7" s="33">
        <v>14</v>
      </c>
    </row>
    <row r="8" spans="1:14" ht="21.75" customHeight="1" x14ac:dyDescent="0.25">
      <c r="A8" s="100" t="s">
        <v>179</v>
      </c>
      <c r="B8" s="101"/>
      <c r="C8" s="101"/>
      <c r="D8" s="101"/>
      <c r="E8" s="101"/>
      <c r="F8" s="102"/>
      <c r="G8" s="23" t="s">
        <v>0</v>
      </c>
      <c r="H8" s="24">
        <f>SUM(H9:H15)</f>
        <v>0</v>
      </c>
      <c r="I8" s="24">
        <f>SUM(I9:I15)</f>
        <v>0</v>
      </c>
      <c r="J8" s="24">
        <f>SUM(J9:J15)</f>
        <v>0</v>
      </c>
      <c r="K8" s="24">
        <f>SUM(K9:K15)</f>
        <v>0</v>
      </c>
      <c r="L8" s="24">
        <f>SUM(L9:L15)</f>
        <v>0</v>
      </c>
      <c r="M8" s="108"/>
      <c r="N8" s="108"/>
    </row>
    <row r="9" spans="1:14" x14ac:dyDescent="0.25">
      <c r="A9" s="103"/>
      <c r="B9" s="70"/>
      <c r="C9" s="70"/>
      <c r="D9" s="70"/>
      <c r="E9" s="70"/>
      <c r="F9" s="104"/>
      <c r="G9" s="25" t="s">
        <v>3</v>
      </c>
      <c r="H9" s="26">
        <f t="shared" ref="H9:L15" si="0">H26+H34+H42+H50+H58</f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108"/>
      <c r="N9" s="108"/>
    </row>
    <row r="10" spans="1:14" x14ac:dyDescent="0.25">
      <c r="A10" s="103"/>
      <c r="B10" s="70"/>
      <c r="C10" s="70"/>
      <c r="D10" s="70"/>
      <c r="E10" s="70"/>
      <c r="F10" s="104"/>
      <c r="G10" s="27" t="s">
        <v>4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26">
        <f t="shared" si="0"/>
        <v>0</v>
      </c>
      <c r="M10" s="108"/>
      <c r="N10" s="108"/>
    </row>
    <row r="11" spans="1:14" x14ac:dyDescent="0.25">
      <c r="A11" s="103"/>
      <c r="B11" s="70"/>
      <c r="C11" s="70"/>
      <c r="D11" s="70"/>
      <c r="E11" s="70"/>
      <c r="F11" s="104"/>
      <c r="G11" s="27" t="s">
        <v>5</v>
      </c>
      <c r="H11" s="26">
        <f t="shared" si="0"/>
        <v>0</v>
      </c>
      <c r="I11" s="26">
        <f t="shared" si="0"/>
        <v>0</v>
      </c>
      <c r="J11" s="26">
        <f t="shared" si="0"/>
        <v>0</v>
      </c>
      <c r="K11" s="26">
        <f t="shared" si="0"/>
        <v>0</v>
      </c>
      <c r="L11" s="26">
        <f t="shared" si="0"/>
        <v>0</v>
      </c>
      <c r="M11" s="108"/>
      <c r="N11" s="108"/>
    </row>
    <row r="12" spans="1:14" ht="49.5" x14ac:dyDescent="0.25">
      <c r="A12" s="103"/>
      <c r="B12" s="70"/>
      <c r="C12" s="70"/>
      <c r="D12" s="70"/>
      <c r="E12" s="70"/>
      <c r="F12" s="104"/>
      <c r="G12" s="11" t="s">
        <v>71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6">
        <f t="shared" si="0"/>
        <v>0</v>
      </c>
      <c r="M12" s="108"/>
      <c r="N12" s="108"/>
    </row>
    <row r="13" spans="1:14" ht="49.5" customHeight="1" x14ac:dyDescent="0.25">
      <c r="A13" s="103"/>
      <c r="B13" s="70"/>
      <c r="C13" s="70"/>
      <c r="D13" s="70"/>
      <c r="E13" s="70"/>
      <c r="F13" s="104"/>
      <c r="G13" s="21" t="s">
        <v>72</v>
      </c>
      <c r="H13" s="26">
        <f t="shared" si="0"/>
        <v>0</v>
      </c>
      <c r="I13" s="26">
        <f t="shared" si="0"/>
        <v>0</v>
      </c>
      <c r="J13" s="26">
        <f t="shared" si="0"/>
        <v>0</v>
      </c>
      <c r="K13" s="26">
        <f t="shared" si="0"/>
        <v>0</v>
      </c>
      <c r="L13" s="26">
        <f t="shared" si="0"/>
        <v>0</v>
      </c>
      <c r="M13" s="108"/>
      <c r="N13" s="108"/>
    </row>
    <row r="14" spans="1:14" ht="27.75" customHeight="1" x14ac:dyDescent="0.25">
      <c r="A14" s="103"/>
      <c r="B14" s="70"/>
      <c r="C14" s="70"/>
      <c r="D14" s="70"/>
      <c r="E14" s="70"/>
      <c r="F14" s="104"/>
      <c r="G14" s="21" t="s">
        <v>73</v>
      </c>
      <c r="H14" s="26">
        <f t="shared" si="0"/>
        <v>0</v>
      </c>
      <c r="I14" s="26">
        <f t="shared" si="0"/>
        <v>0</v>
      </c>
      <c r="J14" s="26">
        <f t="shared" si="0"/>
        <v>0</v>
      </c>
      <c r="K14" s="26">
        <f t="shared" si="0"/>
        <v>0</v>
      </c>
      <c r="L14" s="26">
        <f t="shared" si="0"/>
        <v>0</v>
      </c>
      <c r="M14" s="108"/>
      <c r="N14" s="108"/>
    </row>
    <row r="15" spans="1:14" x14ac:dyDescent="0.25">
      <c r="A15" s="105"/>
      <c r="B15" s="106"/>
      <c r="C15" s="106"/>
      <c r="D15" s="106"/>
      <c r="E15" s="106"/>
      <c r="F15" s="107"/>
      <c r="G15" s="21" t="s">
        <v>74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108"/>
      <c r="N15" s="108"/>
    </row>
    <row r="16" spans="1:14" ht="37.5" customHeight="1" x14ac:dyDescent="0.25">
      <c r="A16" s="72" t="s">
        <v>189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3"/>
    </row>
    <row r="17" spans="1:24" ht="25.5" customHeight="1" x14ac:dyDescent="0.25">
      <c r="A17" s="100" t="s">
        <v>177</v>
      </c>
      <c r="B17" s="101"/>
      <c r="C17" s="101"/>
      <c r="D17" s="101"/>
      <c r="E17" s="101"/>
      <c r="F17" s="102"/>
      <c r="G17" s="23" t="s">
        <v>0</v>
      </c>
      <c r="H17" s="60">
        <f>H18+H19+H20+H24</f>
        <v>0</v>
      </c>
      <c r="I17" s="60">
        <f t="shared" ref="I17:K17" si="1">I18+I19+I20+I24</f>
        <v>0</v>
      </c>
      <c r="J17" s="60">
        <f t="shared" si="1"/>
        <v>0</v>
      </c>
      <c r="K17" s="60">
        <f t="shared" si="1"/>
        <v>0</v>
      </c>
      <c r="L17" s="60">
        <f>H17+I17+J17+K17</f>
        <v>0</v>
      </c>
      <c r="M17" s="84"/>
      <c r="N17" s="71"/>
    </row>
    <row r="18" spans="1:24" ht="25.5" customHeight="1" x14ac:dyDescent="0.25">
      <c r="A18" s="103"/>
      <c r="B18" s="111"/>
      <c r="C18" s="111"/>
      <c r="D18" s="111"/>
      <c r="E18" s="111"/>
      <c r="F18" s="104"/>
      <c r="G18" s="25" t="s">
        <v>3</v>
      </c>
      <c r="H18" s="60">
        <f t="shared" ref="H18:K24" si="2">H26+H34+H42+H50+H58</f>
        <v>0</v>
      </c>
      <c r="I18" s="60">
        <f t="shared" si="2"/>
        <v>0</v>
      </c>
      <c r="J18" s="60">
        <f t="shared" si="2"/>
        <v>0</v>
      </c>
      <c r="K18" s="60">
        <f t="shared" si="2"/>
        <v>0</v>
      </c>
      <c r="L18" s="60">
        <f t="shared" ref="L18:L24" si="3">H18+I18+J18+K18</f>
        <v>0</v>
      </c>
      <c r="M18" s="84"/>
      <c r="N18" s="71"/>
    </row>
    <row r="19" spans="1:24" ht="36" customHeight="1" x14ac:dyDescent="0.25">
      <c r="A19" s="103"/>
      <c r="B19" s="111"/>
      <c r="C19" s="111"/>
      <c r="D19" s="111"/>
      <c r="E19" s="111"/>
      <c r="F19" s="104"/>
      <c r="G19" s="25" t="s">
        <v>4</v>
      </c>
      <c r="H19" s="60">
        <f t="shared" si="2"/>
        <v>0</v>
      </c>
      <c r="I19" s="60">
        <f t="shared" si="2"/>
        <v>0</v>
      </c>
      <c r="J19" s="60">
        <f t="shared" si="2"/>
        <v>0</v>
      </c>
      <c r="K19" s="60">
        <f t="shared" si="2"/>
        <v>0</v>
      </c>
      <c r="L19" s="60">
        <f t="shared" si="3"/>
        <v>0</v>
      </c>
      <c r="M19" s="84"/>
      <c r="N19" s="71"/>
    </row>
    <row r="20" spans="1:24" ht="25.5" customHeight="1" x14ac:dyDescent="0.25">
      <c r="A20" s="103"/>
      <c r="B20" s="111"/>
      <c r="C20" s="111"/>
      <c r="D20" s="111"/>
      <c r="E20" s="111"/>
      <c r="F20" s="104"/>
      <c r="G20" s="25" t="s">
        <v>5</v>
      </c>
      <c r="H20" s="60">
        <f t="shared" si="2"/>
        <v>0</v>
      </c>
      <c r="I20" s="60">
        <f t="shared" si="2"/>
        <v>0</v>
      </c>
      <c r="J20" s="60">
        <f t="shared" si="2"/>
        <v>0</v>
      </c>
      <c r="K20" s="60">
        <f t="shared" si="2"/>
        <v>0</v>
      </c>
      <c r="L20" s="60">
        <f t="shared" si="3"/>
        <v>0</v>
      </c>
      <c r="M20" s="84"/>
      <c r="N20" s="71"/>
    </row>
    <row r="21" spans="1:24" ht="57" customHeight="1" x14ac:dyDescent="0.25">
      <c r="A21" s="103"/>
      <c r="B21" s="111"/>
      <c r="C21" s="111"/>
      <c r="D21" s="111"/>
      <c r="E21" s="111"/>
      <c r="F21" s="104"/>
      <c r="G21" s="21" t="s">
        <v>71</v>
      </c>
      <c r="H21" s="60">
        <f t="shared" si="2"/>
        <v>0</v>
      </c>
      <c r="I21" s="60">
        <f t="shared" si="2"/>
        <v>0</v>
      </c>
      <c r="J21" s="60">
        <f t="shared" si="2"/>
        <v>0</v>
      </c>
      <c r="K21" s="60">
        <f t="shared" si="2"/>
        <v>0</v>
      </c>
      <c r="L21" s="60">
        <f t="shared" si="3"/>
        <v>0</v>
      </c>
      <c r="M21" s="84"/>
      <c r="N21" s="71"/>
    </row>
    <row r="22" spans="1:24" ht="51" customHeight="1" x14ac:dyDescent="0.25">
      <c r="A22" s="103"/>
      <c r="B22" s="111"/>
      <c r="C22" s="111"/>
      <c r="D22" s="111"/>
      <c r="E22" s="111"/>
      <c r="F22" s="104"/>
      <c r="G22" s="21" t="s">
        <v>72</v>
      </c>
      <c r="H22" s="60">
        <f t="shared" si="2"/>
        <v>0</v>
      </c>
      <c r="I22" s="60">
        <f t="shared" si="2"/>
        <v>0</v>
      </c>
      <c r="J22" s="60">
        <f t="shared" si="2"/>
        <v>0</v>
      </c>
      <c r="K22" s="60">
        <f t="shared" si="2"/>
        <v>0</v>
      </c>
      <c r="L22" s="60">
        <f t="shared" si="3"/>
        <v>0</v>
      </c>
      <c r="M22" s="84"/>
      <c r="N22" s="71"/>
    </row>
    <row r="23" spans="1:24" ht="25.5" customHeight="1" x14ac:dyDescent="0.25">
      <c r="A23" s="103"/>
      <c r="B23" s="111"/>
      <c r="C23" s="111"/>
      <c r="D23" s="111"/>
      <c r="E23" s="111"/>
      <c r="F23" s="104"/>
      <c r="G23" s="21" t="s">
        <v>73</v>
      </c>
      <c r="H23" s="60">
        <f t="shared" si="2"/>
        <v>0</v>
      </c>
      <c r="I23" s="60">
        <f t="shared" si="2"/>
        <v>0</v>
      </c>
      <c r="J23" s="60">
        <f t="shared" si="2"/>
        <v>0</v>
      </c>
      <c r="K23" s="60">
        <f t="shared" si="2"/>
        <v>0</v>
      </c>
      <c r="L23" s="60">
        <f t="shared" si="3"/>
        <v>0</v>
      </c>
      <c r="M23" s="84"/>
      <c r="N23" s="71"/>
    </row>
    <row r="24" spans="1:24" ht="25.5" customHeight="1" x14ac:dyDescent="0.25">
      <c r="A24" s="105"/>
      <c r="B24" s="106"/>
      <c r="C24" s="106"/>
      <c r="D24" s="106"/>
      <c r="E24" s="106"/>
      <c r="F24" s="107"/>
      <c r="G24" s="21" t="s">
        <v>74</v>
      </c>
      <c r="H24" s="60">
        <f t="shared" si="2"/>
        <v>0</v>
      </c>
      <c r="I24" s="60">
        <f t="shared" si="2"/>
        <v>0</v>
      </c>
      <c r="J24" s="60">
        <f t="shared" si="2"/>
        <v>0</v>
      </c>
      <c r="K24" s="60">
        <f t="shared" si="2"/>
        <v>0</v>
      </c>
      <c r="L24" s="60">
        <f t="shared" si="3"/>
        <v>0</v>
      </c>
      <c r="M24" s="84"/>
      <c r="N24" s="71"/>
    </row>
    <row r="25" spans="1:24" ht="24.75" customHeight="1" x14ac:dyDescent="0.25">
      <c r="A25" s="96" t="s">
        <v>21</v>
      </c>
      <c r="B25" s="96" t="s">
        <v>80</v>
      </c>
      <c r="C25" s="96" t="s">
        <v>81</v>
      </c>
      <c r="D25" s="96" t="s">
        <v>82</v>
      </c>
      <c r="E25" s="109">
        <v>295</v>
      </c>
      <c r="F25" s="110">
        <f>295-65</f>
        <v>230</v>
      </c>
      <c r="G25" s="23" t="s">
        <v>0</v>
      </c>
      <c r="H25" s="28">
        <f>SUM(H26:H32)</f>
        <v>0</v>
      </c>
      <c r="I25" s="28">
        <f>SUM(I26:I32)</f>
        <v>0</v>
      </c>
      <c r="J25" s="28">
        <f>SUM(J26:J32)</f>
        <v>0</v>
      </c>
      <c r="K25" s="28"/>
      <c r="L25" s="28"/>
      <c r="M25" s="96" t="s">
        <v>99</v>
      </c>
      <c r="N25" s="96" t="s">
        <v>39</v>
      </c>
      <c r="O25" s="29"/>
    </row>
    <row r="26" spans="1:24" x14ac:dyDescent="0.25">
      <c r="A26" s="96"/>
      <c r="B26" s="96"/>
      <c r="C26" s="96"/>
      <c r="D26" s="96"/>
      <c r="E26" s="109"/>
      <c r="F26" s="110"/>
      <c r="G26" s="25" t="s">
        <v>3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96"/>
      <c r="N26" s="96"/>
    </row>
    <row r="27" spans="1:24" ht="40.5" customHeight="1" x14ac:dyDescent="0.25">
      <c r="A27" s="96"/>
      <c r="B27" s="96"/>
      <c r="C27" s="96"/>
      <c r="D27" s="96"/>
      <c r="E27" s="109"/>
      <c r="F27" s="110"/>
      <c r="G27" s="25" t="s">
        <v>4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96"/>
      <c r="N27" s="96"/>
    </row>
    <row r="28" spans="1:24" ht="22.5" customHeight="1" x14ac:dyDescent="0.25">
      <c r="A28" s="96"/>
      <c r="B28" s="96"/>
      <c r="C28" s="96"/>
      <c r="D28" s="96"/>
      <c r="E28" s="109"/>
      <c r="F28" s="110"/>
      <c r="G28" s="25" t="s">
        <v>5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96"/>
      <c r="N28" s="96"/>
    </row>
    <row r="29" spans="1:24" ht="59.25" customHeight="1" x14ac:dyDescent="0.25">
      <c r="A29" s="96"/>
      <c r="B29" s="96"/>
      <c r="C29" s="96"/>
      <c r="D29" s="96"/>
      <c r="E29" s="109"/>
      <c r="F29" s="110"/>
      <c r="G29" s="21" t="s">
        <v>71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96"/>
      <c r="N29" s="96"/>
      <c r="P29" s="11"/>
      <c r="Q29" s="11"/>
      <c r="R29" s="11"/>
      <c r="S29" s="11"/>
      <c r="T29" s="11"/>
      <c r="U29" s="11"/>
      <c r="V29" s="11"/>
      <c r="W29" s="11"/>
      <c r="X29" s="11"/>
    </row>
    <row r="30" spans="1:24" ht="30" customHeight="1" x14ac:dyDescent="0.25">
      <c r="A30" s="96"/>
      <c r="B30" s="96"/>
      <c r="C30" s="96"/>
      <c r="D30" s="96"/>
      <c r="E30" s="109"/>
      <c r="F30" s="110"/>
      <c r="G30" s="21" t="s">
        <v>72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96"/>
      <c r="N30" s="96"/>
      <c r="P30" s="11"/>
      <c r="Q30" s="11"/>
      <c r="R30" s="11"/>
      <c r="S30" s="11"/>
      <c r="T30" s="11"/>
      <c r="U30" s="11"/>
      <c r="V30" s="11"/>
      <c r="W30" s="11"/>
      <c r="X30" s="11"/>
    </row>
    <row r="31" spans="1:24" ht="17.25" customHeight="1" x14ac:dyDescent="0.25">
      <c r="A31" s="96"/>
      <c r="B31" s="96"/>
      <c r="C31" s="96"/>
      <c r="D31" s="96"/>
      <c r="E31" s="109"/>
      <c r="F31" s="110"/>
      <c r="G31" s="21" t="s">
        <v>73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96"/>
      <c r="N31" s="96"/>
      <c r="P31" s="11"/>
      <c r="Q31" s="11"/>
      <c r="R31" s="11"/>
      <c r="S31" s="11"/>
      <c r="T31" s="11"/>
      <c r="U31" s="11"/>
      <c r="V31" s="11"/>
      <c r="W31" s="11"/>
      <c r="X31" s="11"/>
    </row>
    <row r="32" spans="1:24" ht="15" customHeight="1" x14ac:dyDescent="0.25">
      <c r="A32" s="96"/>
      <c r="B32" s="96"/>
      <c r="C32" s="96"/>
      <c r="D32" s="96"/>
      <c r="E32" s="109"/>
      <c r="F32" s="110"/>
      <c r="G32" s="21" t="s">
        <v>74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96"/>
      <c r="N32" s="96"/>
      <c r="O32" s="32"/>
      <c r="P32" s="11"/>
      <c r="Q32" s="11"/>
      <c r="R32" s="11"/>
      <c r="S32" s="11"/>
      <c r="T32" s="11"/>
      <c r="U32" s="11"/>
      <c r="V32" s="11"/>
      <c r="W32" s="11"/>
      <c r="X32" s="11"/>
    </row>
    <row r="33" spans="1:24" ht="30" customHeight="1" x14ac:dyDescent="0.25">
      <c r="A33" s="82" t="s">
        <v>22</v>
      </c>
      <c r="B33" s="71" t="s">
        <v>83</v>
      </c>
      <c r="C33" s="71" t="s">
        <v>84</v>
      </c>
      <c r="D33" s="71" t="s">
        <v>85</v>
      </c>
      <c r="E33" s="97">
        <v>330</v>
      </c>
      <c r="F33" s="97">
        <f>E33</f>
        <v>330</v>
      </c>
      <c r="G33" s="23" t="s">
        <v>0</v>
      </c>
      <c r="H33" s="62">
        <f>SUM(H34:H40)</f>
        <v>0</v>
      </c>
      <c r="I33" s="62">
        <f>SUM(I34:I40)</f>
        <v>0</v>
      </c>
      <c r="J33" s="62">
        <f>SUM(J34:J40)</f>
        <v>0</v>
      </c>
      <c r="K33" s="62">
        <f>SUM(K34:K40)</f>
        <v>0</v>
      </c>
      <c r="L33" s="62">
        <f>SUM(L34:L40)</f>
        <v>0</v>
      </c>
      <c r="M33" s="96" t="s">
        <v>99</v>
      </c>
      <c r="N33" s="96" t="s">
        <v>39</v>
      </c>
      <c r="P33" s="11"/>
      <c r="Q33" s="11"/>
      <c r="R33" s="11"/>
      <c r="S33" s="11"/>
      <c r="T33" s="11"/>
      <c r="U33" s="11"/>
      <c r="V33" s="11"/>
      <c r="W33" s="11"/>
      <c r="X33" s="11"/>
    </row>
    <row r="34" spans="1:24" ht="22.5" customHeight="1" x14ac:dyDescent="0.25">
      <c r="A34" s="82"/>
      <c r="B34" s="71"/>
      <c r="C34" s="71"/>
      <c r="D34" s="71"/>
      <c r="E34" s="98"/>
      <c r="F34" s="98"/>
      <c r="G34" s="25" t="s">
        <v>3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96"/>
      <c r="N34" s="96"/>
      <c r="P34" s="11"/>
      <c r="Q34" s="11"/>
      <c r="R34" s="11"/>
      <c r="S34" s="11"/>
      <c r="T34" s="11"/>
      <c r="U34" s="11"/>
      <c r="V34" s="11"/>
      <c r="W34" s="11"/>
      <c r="X34" s="11"/>
    </row>
    <row r="35" spans="1:24" ht="40.5" customHeight="1" x14ac:dyDescent="0.25">
      <c r="A35" s="82"/>
      <c r="B35" s="71"/>
      <c r="C35" s="71"/>
      <c r="D35" s="71"/>
      <c r="E35" s="98"/>
      <c r="F35" s="98"/>
      <c r="G35" s="25" t="s">
        <v>4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96"/>
      <c r="N35" s="96"/>
      <c r="P35" s="11"/>
      <c r="Q35" s="11"/>
      <c r="R35" s="11"/>
      <c r="S35" s="11"/>
      <c r="T35" s="11"/>
      <c r="U35" s="11"/>
      <c r="V35" s="11"/>
      <c r="W35" s="11"/>
      <c r="X35" s="11"/>
    </row>
    <row r="36" spans="1:24" x14ac:dyDescent="0.25">
      <c r="A36" s="82"/>
      <c r="B36" s="71"/>
      <c r="C36" s="71"/>
      <c r="D36" s="71"/>
      <c r="E36" s="98"/>
      <c r="F36" s="98"/>
      <c r="G36" s="25" t="s">
        <v>5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96"/>
      <c r="N36" s="96"/>
    </row>
    <row r="37" spans="1:24" ht="49.5" x14ac:dyDescent="0.25">
      <c r="A37" s="82"/>
      <c r="B37" s="71"/>
      <c r="C37" s="71"/>
      <c r="D37" s="71"/>
      <c r="E37" s="98"/>
      <c r="F37" s="98"/>
      <c r="G37" s="21" t="s">
        <v>71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96"/>
      <c r="N37" s="96"/>
    </row>
    <row r="38" spans="1:24" ht="33" x14ac:dyDescent="0.25">
      <c r="A38" s="82"/>
      <c r="B38" s="71"/>
      <c r="C38" s="71"/>
      <c r="D38" s="71"/>
      <c r="E38" s="98"/>
      <c r="F38" s="98"/>
      <c r="G38" s="21" t="s">
        <v>72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96"/>
      <c r="N38" s="96"/>
    </row>
    <row r="39" spans="1:24" x14ac:dyDescent="0.25">
      <c r="A39" s="82"/>
      <c r="B39" s="71"/>
      <c r="C39" s="71"/>
      <c r="D39" s="71"/>
      <c r="E39" s="98"/>
      <c r="F39" s="98"/>
      <c r="G39" s="21" t="s">
        <v>73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96"/>
      <c r="N39" s="96"/>
    </row>
    <row r="40" spans="1:24" x14ac:dyDescent="0.25">
      <c r="A40" s="82"/>
      <c r="B40" s="71"/>
      <c r="C40" s="71"/>
      <c r="D40" s="71"/>
      <c r="E40" s="99"/>
      <c r="F40" s="99"/>
      <c r="G40" s="21" t="s">
        <v>74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96"/>
      <c r="N40" s="96"/>
    </row>
    <row r="41" spans="1:24" ht="16.5" customHeight="1" x14ac:dyDescent="0.25">
      <c r="A41" s="112" t="s">
        <v>23</v>
      </c>
      <c r="B41" s="74" t="s">
        <v>128</v>
      </c>
      <c r="C41" s="71" t="s">
        <v>86</v>
      </c>
      <c r="D41" s="74" t="s">
        <v>87</v>
      </c>
      <c r="E41" s="93">
        <v>250</v>
      </c>
      <c r="F41" s="93">
        <f>E41</f>
        <v>250</v>
      </c>
      <c r="G41" s="23" t="s">
        <v>0</v>
      </c>
      <c r="H41" s="62">
        <f>H42+H43+H44+H45+H46+H47+H48</f>
        <v>0</v>
      </c>
      <c r="I41" s="62">
        <f>I42+I43+I44+I45+I46+I47+I48</f>
        <v>0</v>
      </c>
      <c r="J41" s="62">
        <f>J42+J43+J44+J45+J46+J47+J48</f>
        <v>0</v>
      </c>
      <c r="K41" s="62">
        <f>K42+K43+K44+K45+K46+K47+K48</f>
        <v>0</v>
      </c>
      <c r="L41" s="62">
        <f>L42+L43+L44+L45+L46+L47+L48</f>
        <v>0</v>
      </c>
      <c r="M41" s="96" t="s">
        <v>99</v>
      </c>
      <c r="N41" s="96" t="s">
        <v>39</v>
      </c>
    </row>
    <row r="42" spans="1:24" x14ac:dyDescent="0.25">
      <c r="A42" s="98"/>
      <c r="B42" s="113"/>
      <c r="C42" s="71"/>
      <c r="D42" s="113"/>
      <c r="E42" s="94"/>
      <c r="F42" s="94"/>
      <c r="G42" s="25" t="s">
        <v>3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96"/>
      <c r="N42" s="96"/>
    </row>
    <row r="43" spans="1:24" x14ac:dyDescent="0.25">
      <c r="A43" s="98"/>
      <c r="B43" s="113"/>
      <c r="C43" s="71"/>
      <c r="D43" s="113"/>
      <c r="E43" s="94"/>
      <c r="F43" s="94"/>
      <c r="G43" s="25" t="s">
        <v>4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96"/>
      <c r="N43" s="96"/>
    </row>
    <row r="44" spans="1:24" x14ac:dyDescent="0.25">
      <c r="A44" s="98"/>
      <c r="B44" s="113"/>
      <c r="C44" s="71"/>
      <c r="D44" s="113"/>
      <c r="E44" s="94"/>
      <c r="F44" s="94"/>
      <c r="G44" s="25" t="s">
        <v>5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96"/>
      <c r="N44" s="96"/>
    </row>
    <row r="45" spans="1:24" ht="49.5" x14ac:dyDescent="0.25">
      <c r="A45" s="98"/>
      <c r="B45" s="113"/>
      <c r="C45" s="71"/>
      <c r="D45" s="113"/>
      <c r="E45" s="94"/>
      <c r="F45" s="94"/>
      <c r="G45" s="21" t="s">
        <v>71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96"/>
      <c r="N45" s="96"/>
    </row>
    <row r="46" spans="1:24" ht="33" x14ac:dyDescent="0.25">
      <c r="A46" s="98"/>
      <c r="B46" s="113"/>
      <c r="C46" s="71"/>
      <c r="D46" s="113"/>
      <c r="E46" s="94"/>
      <c r="F46" s="94"/>
      <c r="G46" s="21" t="s">
        <v>72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96"/>
      <c r="N46" s="96"/>
    </row>
    <row r="47" spans="1:24" x14ac:dyDescent="0.25">
      <c r="A47" s="98"/>
      <c r="B47" s="113"/>
      <c r="C47" s="71"/>
      <c r="D47" s="113"/>
      <c r="E47" s="94"/>
      <c r="F47" s="94"/>
      <c r="G47" s="21" t="s">
        <v>73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96"/>
      <c r="N47" s="96"/>
    </row>
    <row r="48" spans="1:24" x14ac:dyDescent="0.25">
      <c r="A48" s="99"/>
      <c r="B48" s="75"/>
      <c r="C48" s="71"/>
      <c r="D48" s="75"/>
      <c r="E48" s="95"/>
      <c r="F48" s="95"/>
      <c r="G48" s="21" t="s">
        <v>74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96"/>
      <c r="N48" s="96"/>
    </row>
    <row r="49" spans="1:14" ht="16.5" customHeight="1" x14ac:dyDescent="0.25">
      <c r="A49" s="112" t="s">
        <v>24</v>
      </c>
      <c r="B49" s="74" t="s">
        <v>88</v>
      </c>
      <c r="C49" s="71" t="s">
        <v>86</v>
      </c>
      <c r="D49" s="74" t="s">
        <v>87</v>
      </c>
      <c r="E49" s="93">
        <v>250</v>
      </c>
      <c r="F49" s="93">
        <v>250</v>
      </c>
      <c r="G49" s="23" t="s">
        <v>0</v>
      </c>
      <c r="H49" s="62">
        <f>H50+H51+H52+H53+H54+H55+H56</f>
        <v>0</v>
      </c>
      <c r="I49" s="62">
        <f>I50+I51+I52+I53+I54+I55+I56</f>
        <v>0</v>
      </c>
      <c r="J49" s="62">
        <f>J50+J51+J52+J53+J54+J55+J56</f>
        <v>0</v>
      </c>
      <c r="K49" s="62">
        <f>K50+K51+K52+K53+K54+K55+K56</f>
        <v>0</v>
      </c>
      <c r="L49" s="62">
        <f>L50+L51+L52+L53+L54+L55+L56</f>
        <v>0</v>
      </c>
      <c r="M49" s="96" t="s">
        <v>99</v>
      </c>
      <c r="N49" s="96" t="s">
        <v>39</v>
      </c>
    </row>
    <row r="50" spans="1:14" x14ac:dyDescent="0.25">
      <c r="A50" s="98"/>
      <c r="B50" s="113"/>
      <c r="C50" s="71"/>
      <c r="D50" s="113"/>
      <c r="E50" s="94"/>
      <c r="F50" s="94"/>
      <c r="G50" s="25" t="s">
        <v>3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96"/>
      <c r="N50" s="96"/>
    </row>
    <row r="51" spans="1:14" x14ac:dyDescent="0.25">
      <c r="A51" s="98"/>
      <c r="B51" s="113"/>
      <c r="C51" s="71"/>
      <c r="D51" s="113"/>
      <c r="E51" s="94"/>
      <c r="F51" s="94"/>
      <c r="G51" s="25" t="s">
        <v>4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96"/>
      <c r="N51" s="96"/>
    </row>
    <row r="52" spans="1:14" x14ac:dyDescent="0.25">
      <c r="A52" s="98"/>
      <c r="B52" s="113"/>
      <c r="C52" s="71"/>
      <c r="D52" s="113"/>
      <c r="E52" s="94"/>
      <c r="F52" s="94"/>
      <c r="G52" s="25" t="s">
        <v>5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96"/>
      <c r="N52" s="96"/>
    </row>
    <row r="53" spans="1:14" ht="49.5" x14ac:dyDescent="0.25">
      <c r="A53" s="98"/>
      <c r="B53" s="113"/>
      <c r="C53" s="71"/>
      <c r="D53" s="113"/>
      <c r="E53" s="94"/>
      <c r="F53" s="94"/>
      <c r="G53" s="21" t="s">
        <v>71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96"/>
      <c r="N53" s="96"/>
    </row>
    <row r="54" spans="1:14" ht="33" x14ac:dyDescent="0.25">
      <c r="A54" s="98"/>
      <c r="B54" s="113"/>
      <c r="C54" s="71"/>
      <c r="D54" s="113"/>
      <c r="E54" s="94"/>
      <c r="F54" s="94"/>
      <c r="G54" s="21" t="s">
        <v>72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96"/>
      <c r="N54" s="96"/>
    </row>
    <row r="55" spans="1:14" x14ac:dyDescent="0.25">
      <c r="A55" s="98"/>
      <c r="B55" s="113"/>
      <c r="C55" s="71"/>
      <c r="D55" s="113"/>
      <c r="E55" s="94"/>
      <c r="F55" s="94"/>
      <c r="G55" s="21" t="s">
        <v>73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96"/>
      <c r="N55" s="96"/>
    </row>
    <row r="56" spans="1:14" x14ac:dyDescent="0.25">
      <c r="A56" s="99"/>
      <c r="B56" s="75"/>
      <c r="C56" s="71"/>
      <c r="D56" s="75"/>
      <c r="E56" s="95"/>
      <c r="F56" s="95"/>
      <c r="G56" s="21" t="s">
        <v>74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96"/>
      <c r="N56" s="96"/>
    </row>
    <row r="57" spans="1:14" ht="16.5" customHeight="1" x14ac:dyDescent="0.25">
      <c r="A57" s="112" t="s">
        <v>25</v>
      </c>
      <c r="B57" s="74" t="s">
        <v>89</v>
      </c>
      <c r="C57" s="71" t="s">
        <v>86</v>
      </c>
      <c r="D57" s="74" t="s">
        <v>87</v>
      </c>
      <c r="E57" s="93">
        <v>250</v>
      </c>
      <c r="F57" s="93">
        <v>250</v>
      </c>
      <c r="G57" s="23" t="s">
        <v>0</v>
      </c>
      <c r="H57" s="62">
        <f>H58+H59+H60+H61+H62+H63+H64</f>
        <v>0</v>
      </c>
      <c r="I57" s="62">
        <f>I58+I59+I60+I61+I62+I63+I64</f>
        <v>0</v>
      </c>
      <c r="J57" s="62">
        <f>J58+J59+J60+J61+J62+J63+J64</f>
        <v>0</v>
      </c>
      <c r="K57" s="62">
        <f>K58+K59+K60+K61+K62+K63+K64</f>
        <v>0</v>
      </c>
      <c r="L57" s="62">
        <f>L58+L59+L60+L61+L62+L63+L64</f>
        <v>0</v>
      </c>
      <c r="M57" s="96" t="s">
        <v>99</v>
      </c>
      <c r="N57" s="96" t="s">
        <v>39</v>
      </c>
    </row>
    <row r="58" spans="1:14" x14ac:dyDescent="0.25">
      <c r="A58" s="98"/>
      <c r="B58" s="113"/>
      <c r="C58" s="71"/>
      <c r="D58" s="113"/>
      <c r="E58" s="94"/>
      <c r="F58" s="94"/>
      <c r="G58" s="25" t="s">
        <v>3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96"/>
      <c r="N58" s="96"/>
    </row>
    <row r="59" spans="1:14" x14ac:dyDescent="0.25">
      <c r="A59" s="98"/>
      <c r="B59" s="113"/>
      <c r="C59" s="71"/>
      <c r="D59" s="113"/>
      <c r="E59" s="94"/>
      <c r="F59" s="94"/>
      <c r="G59" s="25" t="s">
        <v>4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96"/>
      <c r="N59" s="96"/>
    </row>
    <row r="60" spans="1:14" x14ac:dyDescent="0.25">
      <c r="A60" s="98"/>
      <c r="B60" s="113"/>
      <c r="C60" s="71"/>
      <c r="D60" s="113"/>
      <c r="E60" s="94"/>
      <c r="F60" s="94"/>
      <c r="G60" s="25" t="s">
        <v>5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96"/>
      <c r="N60" s="96"/>
    </row>
    <row r="61" spans="1:14" ht="49.5" x14ac:dyDescent="0.25">
      <c r="A61" s="98"/>
      <c r="B61" s="113"/>
      <c r="C61" s="71"/>
      <c r="D61" s="113"/>
      <c r="E61" s="94"/>
      <c r="F61" s="94"/>
      <c r="G61" s="21" t="s">
        <v>71</v>
      </c>
      <c r="H61" s="62">
        <v>0</v>
      </c>
      <c r="I61" s="62">
        <v>0</v>
      </c>
      <c r="J61" s="62">
        <v>0</v>
      </c>
      <c r="K61" s="62">
        <v>0</v>
      </c>
      <c r="L61" s="62">
        <v>0</v>
      </c>
      <c r="M61" s="96"/>
      <c r="N61" s="96"/>
    </row>
    <row r="62" spans="1:14" ht="33" x14ac:dyDescent="0.25">
      <c r="A62" s="98"/>
      <c r="B62" s="113"/>
      <c r="C62" s="71"/>
      <c r="D62" s="113"/>
      <c r="E62" s="94"/>
      <c r="F62" s="94"/>
      <c r="G62" s="21" t="s">
        <v>72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96"/>
      <c r="N62" s="96"/>
    </row>
    <row r="63" spans="1:14" x14ac:dyDescent="0.25">
      <c r="A63" s="98"/>
      <c r="B63" s="113"/>
      <c r="C63" s="71"/>
      <c r="D63" s="113"/>
      <c r="E63" s="94"/>
      <c r="F63" s="94"/>
      <c r="G63" s="21" t="s">
        <v>73</v>
      </c>
      <c r="H63" s="66">
        <v>0</v>
      </c>
      <c r="I63" s="66">
        <v>0</v>
      </c>
      <c r="J63" s="66">
        <v>0</v>
      </c>
      <c r="K63" s="66">
        <v>0</v>
      </c>
      <c r="L63" s="66">
        <v>0</v>
      </c>
      <c r="M63" s="96"/>
      <c r="N63" s="96"/>
    </row>
    <row r="64" spans="1:14" x14ac:dyDescent="0.25">
      <c r="A64" s="99"/>
      <c r="B64" s="75"/>
      <c r="C64" s="71"/>
      <c r="D64" s="75"/>
      <c r="E64" s="95"/>
      <c r="F64" s="95"/>
      <c r="G64" s="21" t="s">
        <v>74</v>
      </c>
      <c r="H64" s="66">
        <v>0</v>
      </c>
      <c r="I64" s="66">
        <v>0</v>
      </c>
      <c r="J64" s="66">
        <v>0</v>
      </c>
      <c r="K64" s="66">
        <v>0</v>
      </c>
      <c r="L64" s="66">
        <v>0</v>
      </c>
      <c r="M64" s="96"/>
      <c r="N64" s="96"/>
    </row>
    <row r="65" spans="1:12" x14ac:dyDescent="0.25">
      <c r="H65" s="64"/>
      <c r="I65" s="64"/>
      <c r="J65" s="64"/>
      <c r="K65" s="64"/>
      <c r="L65" s="64"/>
    </row>
    <row r="66" spans="1:12" x14ac:dyDescent="0.25">
      <c r="A66" s="41" t="s">
        <v>178</v>
      </c>
      <c r="H66" s="64"/>
      <c r="I66" s="64"/>
      <c r="J66" s="64"/>
      <c r="K66" s="64"/>
      <c r="L66" s="64"/>
    </row>
    <row r="67" spans="1:12" x14ac:dyDescent="0.25">
      <c r="H67" s="65"/>
      <c r="I67" s="65"/>
      <c r="J67" s="65"/>
      <c r="K67" s="65"/>
      <c r="L67" s="65"/>
    </row>
  </sheetData>
  <mergeCells count="58">
    <mergeCell ref="A33:A40"/>
    <mergeCell ref="B33:B40"/>
    <mergeCell ref="C33:C40"/>
    <mergeCell ref="D33:D40"/>
    <mergeCell ref="A57:A64"/>
    <mergeCell ref="B41:B48"/>
    <mergeCell ref="C41:C48"/>
    <mergeCell ref="D41:D48"/>
    <mergeCell ref="A41:A48"/>
    <mergeCell ref="A49:A56"/>
    <mergeCell ref="B57:B64"/>
    <mergeCell ref="C57:C64"/>
    <mergeCell ref="D57:D64"/>
    <mergeCell ref="B49:B56"/>
    <mergeCell ref="C49:C56"/>
    <mergeCell ref="D49:D56"/>
    <mergeCell ref="A8:F15"/>
    <mergeCell ref="M8:M15"/>
    <mergeCell ref="N8:N15"/>
    <mergeCell ref="A25:A32"/>
    <mergeCell ref="B25:B32"/>
    <mergeCell ref="C25:C32"/>
    <mergeCell ref="D25:D32"/>
    <mergeCell ref="E25:E32"/>
    <mergeCell ref="F25:F32"/>
    <mergeCell ref="M25:M32"/>
    <mergeCell ref="N25:N32"/>
    <mergeCell ref="A16:N16"/>
    <mergeCell ref="A17:F24"/>
    <mergeCell ref="M17:M24"/>
    <mergeCell ref="N17:N24"/>
    <mergeCell ref="A3:N3"/>
    <mergeCell ref="A5:A6"/>
    <mergeCell ref="B5:B6"/>
    <mergeCell ref="C5:C6"/>
    <mergeCell ref="D5:D6"/>
    <mergeCell ref="E5:E6"/>
    <mergeCell ref="F5:F6"/>
    <mergeCell ref="G5:G6"/>
    <mergeCell ref="H5:J5"/>
    <mergeCell ref="M5:M6"/>
    <mergeCell ref="N5:N6"/>
    <mergeCell ref="F57:F64"/>
    <mergeCell ref="M57:M64"/>
    <mergeCell ref="N57:N64"/>
    <mergeCell ref="E33:E40"/>
    <mergeCell ref="F33:F40"/>
    <mergeCell ref="M41:M48"/>
    <mergeCell ref="N41:N48"/>
    <mergeCell ref="F41:F48"/>
    <mergeCell ref="F49:F56"/>
    <mergeCell ref="M49:M56"/>
    <mergeCell ref="N49:N56"/>
    <mergeCell ref="M33:M40"/>
    <mergeCell ref="N33:N40"/>
    <mergeCell ref="E41:E48"/>
    <mergeCell ref="E57:E64"/>
    <mergeCell ref="E49:E5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раздел 2</vt:lpstr>
      <vt:lpstr>раздел 3</vt:lpstr>
      <vt:lpstr>раздел 4</vt:lpstr>
      <vt:lpstr>раздел 5</vt:lpstr>
      <vt:lpstr>раздел 6</vt:lpstr>
      <vt:lpstr>раздел 7</vt:lpstr>
      <vt:lpstr>'раздел 2'!Область_печати</vt:lpstr>
      <vt:lpstr>'раздел 3'!Область_печати</vt:lpstr>
      <vt:lpstr>'раздел 4'!Область_печати</vt:lpstr>
      <vt:lpstr>'раздел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Лукашева Лариса Александровна</cp:lastModifiedBy>
  <cp:lastPrinted>2024-11-01T10:04:38Z</cp:lastPrinted>
  <dcterms:created xsi:type="dcterms:W3CDTF">2015-06-05T18:19:34Z</dcterms:created>
  <dcterms:modified xsi:type="dcterms:W3CDTF">2024-11-01T10:05:28Z</dcterms:modified>
</cp:coreProperties>
</file>