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10.10.1.6\общие папки\org.otdel\РЕГИСТРАЦИЯ\# ПРОЕКТЫ_ДЕЛО\ПП-810\"/>
    </mc:Choice>
  </mc:AlternateContent>
  <xr:revisionPtr revIDLastSave="0" documentId="13_ncr:1_{F78143C0-2665-4097-A95C-9E40446D87CB}" xr6:coauthVersionLast="47" xr6:coauthVersionMax="47" xr10:uidLastSave="{00000000-0000-0000-0000-000000000000}"/>
  <bookViews>
    <workbookView xWindow="-120" yWindow="-120" windowWidth="29040" windowHeight="15840" firstSheet="1" activeTab="6" xr2:uid="{00000000-000D-0000-FFFF-FFFF00000000}"/>
  </bookViews>
  <sheets>
    <sheet name="Раздел 2.1" sheetId="2" state="hidden" r:id="rId1"/>
    <sheet name="Раздел 2" sheetId="1" r:id="rId2"/>
    <sheet name="Раздел 3" sheetId="3" r:id="rId3"/>
    <sheet name="Раздел 4" sheetId="4" r:id="rId4"/>
    <sheet name="Раздел 5" sheetId="7" r:id="rId5"/>
    <sheet name="Раздел 6" sheetId="8" r:id="rId6"/>
    <sheet name="Раздел 7" sheetId="6" r:id="rId7"/>
  </sheets>
  <definedNames>
    <definedName name="_ftn1" localSheetId="0">'Раздел 2.1'!$A$9</definedName>
    <definedName name="_ftn2" localSheetId="2">'Раздел 3'!$A$16</definedName>
    <definedName name="_ftn3" localSheetId="3">'Раздел 4'!#REF!</definedName>
    <definedName name="_ftn4" localSheetId="3">'Раздел 4'!#REF!</definedName>
    <definedName name="_ftn5" localSheetId="3">'Раздел 4'!#REF!</definedName>
    <definedName name="_ftn6" localSheetId="3">'Раздел 4'!#REF!</definedName>
    <definedName name="_ftnref1" localSheetId="0">'Раздел 2.1'!$F$3</definedName>
    <definedName name="_ftnref2" localSheetId="2">'Раздел 3'!$E$3</definedName>
    <definedName name="_ftnref3" localSheetId="3">'Раздел 4'!$D$4</definedName>
    <definedName name="_ftnref4" localSheetId="3">'Раздел 4'!#REF!</definedName>
    <definedName name="_ftnref5" localSheetId="3">'Раздел 4'!#REF!</definedName>
    <definedName name="_ftnref6" localSheetId="3">'Раздел 4'!#REF!</definedName>
    <definedName name="_xlnm.Print_Area" localSheetId="1">'Раздел 2'!$A$1:$O$23</definedName>
    <definedName name="_xlnm.Print_Area" localSheetId="0">'Раздел 2.1'!$A$1:$J$25</definedName>
    <definedName name="_xlnm.Print_Area" localSheetId="2">'Раздел 3'!$A$1:$P$18</definedName>
    <definedName name="_xlnm.Print_Area" localSheetId="3">'Раздел 4'!$A$1:$D$47</definedName>
    <definedName name="_xlnm.Print_Area" localSheetId="6">'Раздел 7'!$A$1:$O$81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9" i="7" l="1"/>
  <c r="C155" i="7"/>
  <c r="C147" i="7" s="1"/>
  <c r="C123" i="7"/>
  <c r="C107" i="7"/>
  <c r="C99" i="7"/>
  <c r="C96" i="7" s="1"/>
  <c r="C91" i="7"/>
  <c r="D91" i="7"/>
  <c r="D88" i="7"/>
  <c r="I79" i="7"/>
  <c r="I78" i="7"/>
  <c r="I77" i="7"/>
  <c r="I76" i="7"/>
  <c r="I75" i="7"/>
  <c r="I74" i="7"/>
  <c r="I73" i="7"/>
  <c r="I72" i="7"/>
  <c r="H72" i="7"/>
  <c r="G72" i="7"/>
  <c r="F72" i="7"/>
  <c r="E72" i="7"/>
  <c r="D72" i="7"/>
  <c r="C72" i="7"/>
  <c r="I71" i="7"/>
  <c r="I64" i="7" s="1"/>
  <c r="I70" i="7"/>
  <c r="I69" i="7"/>
  <c r="I68" i="7"/>
  <c r="I67" i="7"/>
  <c r="I66" i="7"/>
  <c r="I65" i="7"/>
  <c r="H64" i="7"/>
  <c r="G64" i="7"/>
  <c r="F64" i="7"/>
  <c r="E64" i="7"/>
  <c r="D64" i="7"/>
  <c r="C64" i="7"/>
  <c r="I87" i="7"/>
  <c r="I86" i="7"/>
  <c r="I85" i="7"/>
  <c r="I84" i="7"/>
  <c r="I80" i="7" s="1"/>
  <c r="I83" i="7"/>
  <c r="I82" i="7"/>
  <c r="I81" i="7"/>
  <c r="H80" i="7"/>
  <c r="G80" i="7"/>
  <c r="F80" i="7"/>
  <c r="E80" i="7"/>
  <c r="D80" i="7"/>
  <c r="C80" i="7"/>
  <c r="I63" i="7"/>
  <c r="I62" i="7"/>
  <c r="I61" i="7"/>
  <c r="I60" i="7"/>
  <c r="I59" i="7"/>
  <c r="I58" i="7"/>
  <c r="D56" i="7"/>
  <c r="E56" i="7"/>
  <c r="F56" i="7"/>
  <c r="G56" i="7"/>
  <c r="H56" i="7"/>
  <c r="C56" i="7"/>
  <c r="I57" i="7"/>
  <c r="I190" i="7"/>
  <c r="I118" i="7" s="1"/>
  <c r="H190" i="7"/>
  <c r="H118" i="7" s="1"/>
  <c r="G190" i="7"/>
  <c r="G118" i="7" s="1"/>
  <c r="F190" i="7"/>
  <c r="F118" i="7" s="1"/>
  <c r="E190" i="7"/>
  <c r="E118" i="7" s="1"/>
  <c r="D190" i="7"/>
  <c r="D118" i="7" s="1"/>
  <c r="C190" i="7"/>
  <c r="C118" i="7" s="1"/>
  <c r="I182" i="7"/>
  <c r="I110" i="7" s="1"/>
  <c r="H182" i="7"/>
  <c r="H110" i="7" s="1"/>
  <c r="G182" i="7"/>
  <c r="G110" i="7" s="1"/>
  <c r="F182" i="7"/>
  <c r="F110" i="7" s="1"/>
  <c r="E182" i="7"/>
  <c r="E110" i="7" s="1"/>
  <c r="D182" i="7"/>
  <c r="D110" i="7" s="1"/>
  <c r="C182" i="7"/>
  <c r="C110" i="7" s="1"/>
  <c r="I174" i="7"/>
  <c r="I102" i="7" s="1"/>
  <c r="H174" i="7"/>
  <c r="H102" i="7" s="1"/>
  <c r="G174" i="7"/>
  <c r="G102" i="7" s="1"/>
  <c r="F174" i="7"/>
  <c r="F102" i="7" s="1"/>
  <c r="E174" i="7"/>
  <c r="E102" i="7" s="1"/>
  <c r="D174" i="7"/>
  <c r="D102" i="7" s="1"/>
  <c r="C174" i="7"/>
  <c r="C102" i="7" s="1"/>
  <c r="I166" i="7"/>
  <c r="I94" i="7" s="1"/>
  <c r="H166" i="7"/>
  <c r="H94" i="7" s="1"/>
  <c r="G166" i="7"/>
  <c r="G94" i="7" s="1"/>
  <c r="F166" i="7"/>
  <c r="F94" i="7" s="1"/>
  <c r="E166" i="7"/>
  <c r="E94" i="7" s="1"/>
  <c r="D166" i="7"/>
  <c r="D94" i="7" s="1"/>
  <c r="C166" i="7"/>
  <c r="C94" i="7" s="1"/>
  <c r="I158" i="7"/>
  <c r="I54" i="7" s="1"/>
  <c r="H158" i="7"/>
  <c r="H54" i="7" s="1"/>
  <c r="G158" i="7"/>
  <c r="G54" i="7" s="1"/>
  <c r="F158" i="7"/>
  <c r="F54" i="7" s="1"/>
  <c r="E158" i="7"/>
  <c r="D158" i="7"/>
  <c r="D54" i="7" s="1"/>
  <c r="C158" i="7"/>
  <c r="C54" i="7" s="1"/>
  <c r="I150" i="7"/>
  <c r="I46" i="7" s="1"/>
  <c r="H150" i="7"/>
  <c r="H46" i="7" s="1"/>
  <c r="G150" i="7"/>
  <c r="G46" i="7" s="1"/>
  <c r="F150" i="7"/>
  <c r="F46" i="7" s="1"/>
  <c r="E150" i="7"/>
  <c r="E46" i="7" s="1"/>
  <c r="D150" i="7"/>
  <c r="D46" i="7" s="1"/>
  <c r="C150" i="7"/>
  <c r="C46" i="7" s="1"/>
  <c r="I142" i="7"/>
  <c r="I38" i="7" s="1"/>
  <c r="H142" i="7"/>
  <c r="H38" i="7" s="1"/>
  <c r="G142" i="7"/>
  <c r="G38" i="7" s="1"/>
  <c r="F142" i="7"/>
  <c r="F38" i="7" s="1"/>
  <c r="E142" i="7"/>
  <c r="E38" i="7" s="1"/>
  <c r="D142" i="7"/>
  <c r="D38" i="7" s="1"/>
  <c r="C142" i="7"/>
  <c r="C38" i="7" s="1"/>
  <c r="I134" i="7"/>
  <c r="H134" i="7"/>
  <c r="H30" i="7" s="1"/>
  <c r="G134" i="7"/>
  <c r="G30" i="7" s="1"/>
  <c r="F134" i="7"/>
  <c r="F30" i="7" s="1"/>
  <c r="E134" i="7"/>
  <c r="E30" i="7" s="1"/>
  <c r="D134" i="7"/>
  <c r="D30" i="7" s="1"/>
  <c r="C134" i="7"/>
  <c r="C30" i="7" s="1"/>
  <c r="I126" i="7"/>
  <c r="H126" i="7"/>
  <c r="G126" i="7"/>
  <c r="F126" i="7"/>
  <c r="E126" i="7"/>
  <c r="D126" i="7"/>
  <c r="C126" i="7"/>
  <c r="E54" i="7"/>
  <c r="I30" i="7"/>
  <c r="C44" i="7"/>
  <c r="C33" i="7"/>
  <c r="H36" i="7"/>
  <c r="H37" i="7"/>
  <c r="H39" i="7"/>
  <c r="H33" i="7"/>
  <c r="H34" i="7"/>
  <c r="G36" i="7"/>
  <c r="G37" i="7"/>
  <c r="G39" i="7"/>
  <c r="G33" i="7"/>
  <c r="G34" i="7"/>
  <c r="F36" i="7"/>
  <c r="F37" i="7"/>
  <c r="F39" i="7"/>
  <c r="F33" i="7"/>
  <c r="F34" i="7"/>
  <c r="E36" i="7"/>
  <c r="E37" i="7"/>
  <c r="E39" i="7"/>
  <c r="E33" i="7"/>
  <c r="E34" i="7"/>
  <c r="D36" i="7"/>
  <c r="D37" i="7"/>
  <c r="D39" i="7"/>
  <c r="D33" i="7"/>
  <c r="D34" i="7"/>
  <c r="C36" i="7"/>
  <c r="C37" i="7"/>
  <c r="C39" i="7"/>
  <c r="C34" i="7"/>
  <c r="I132" i="7"/>
  <c r="I28" i="7" s="1"/>
  <c r="I133" i="7"/>
  <c r="I29" i="7" s="1"/>
  <c r="I135" i="7"/>
  <c r="I31" i="7" s="1"/>
  <c r="I129" i="7"/>
  <c r="I130" i="7"/>
  <c r="I26" i="7" s="1"/>
  <c r="H28" i="7"/>
  <c r="H29" i="7"/>
  <c r="H31" i="7"/>
  <c r="H25" i="7"/>
  <c r="H26" i="7"/>
  <c r="G28" i="7"/>
  <c r="G29" i="7"/>
  <c r="G31" i="7"/>
  <c r="G25" i="7"/>
  <c r="G26" i="7"/>
  <c r="F28" i="7"/>
  <c r="F29" i="7"/>
  <c r="F31" i="7"/>
  <c r="F25" i="7"/>
  <c r="F26" i="7"/>
  <c r="E28" i="7"/>
  <c r="E29" i="7"/>
  <c r="E31" i="7"/>
  <c r="E25" i="7"/>
  <c r="E26" i="7"/>
  <c r="D28" i="7"/>
  <c r="D29" i="7"/>
  <c r="D31" i="7"/>
  <c r="D25" i="7"/>
  <c r="D26" i="7"/>
  <c r="C28" i="7"/>
  <c r="C29" i="7"/>
  <c r="C31" i="7"/>
  <c r="C25" i="7"/>
  <c r="C26" i="7"/>
  <c r="D35" i="7"/>
  <c r="E35" i="7"/>
  <c r="F35" i="7"/>
  <c r="G35" i="7"/>
  <c r="H35" i="7"/>
  <c r="I163" i="7"/>
  <c r="I35" i="7" s="1"/>
  <c r="C35" i="7"/>
  <c r="I131" i="7"/>
  <c r="I27" i="7" s="1"/>
  <c r="I49" i="7"/>
  <c r="I89" i="7"/>
  <c r="I97" i="7"/>
  <c r="I105" i="7"/>
  <c r="I121" i="7"/>
  <c r="I153" i="7"/>
  <c r="I161" i="7"/>
  <c r="I33" i="7" s="1"/>
  <c r="H169" i="7"/>
  <c r="G169" i="7"/>
  <c r="F169" i="7"/>
  <c r="E169" i="7"/>
  <c r="D169" i="7"/>
  <c r="C169" i="7"/>
  <c r="D27" i="7"/>
  <c r="E27" i="7"/>
  <c r="F27" i="7"/>
  <c r="G27" i="7"/>
  <c r="H27" i="7"/>
  <c r="C27" i="7"/>
  <c r="C171" i="7"/>
  <c r="C106" i="7"/>
  <c r="E107" i="7"/>
  <c r="D107" i="7"/>
  <c r="E106" i="7"/>
  <c r="D106" i="7"/>
  <c r="C51" i="7"/>
  <c r="E50" i="7"/>
  <c r="E48" i="7" s="1"/>
  <c r="D50" i="7"/>
  <c r="C50" i="7"/>
  <c r="M53" i="6"/>
  <c r="M54" i="6"/>
  <c r="M55" i="6"/>
  <c r="M56" i="6"/>
  <c r="M57" i="6"/>
  <c r="M58" i="6"/>
  <c r="M59" i="6"/>
  <c r="L53" i="6"/>
  <c r="L54" i="6"/>
  <c r="L55" i="6"/>
  <c r="L56" i="6"/>
  <c r="L57" i="6"/>
  <c r="L58" i="6"/>
  <c r="L59" i="6"/>
  <c r="K53" i="6"/>
  <c r="K54" i="6"/>
  <c r="K55" i="6"/>
  <c r="K56" i="6"/>
  <c r="K57" i="6"/>
  <c r="K58" i="6"/>
  <c r="K59" i="6"/>
  <c r="J59" i="6"/>
  <c r="J53" i="6"/>
  <c r="J54" i="6"/>
  <c r="J55" i="6"/>
  <c r="J56" i="6"/>
  <c r="J57" i="6"/>
  <c r="J58" i="6"/>
  <c r="I53" i="6"/>
  <c r="I54" i="6"/>
  <c r="I55" i="6"/>
  <c r="I56" i="6"/>
  <c r="I57" i="6"/>
  <c r="I58" i="6"/>
  <c r="I59" i="6"/>
  <c r="J52" i="6"/>
  <c r="K52" i="6"/>
  <c r="L52" i="6"/>
  <c r="M52" i="6"/>
  <c r="I52" i="6"/>
  <c r="D151" i="7"/>
  <c r="E151" i="7"/>
  <c r="F151" i="7"/>
  <c r="G151" i="7"/>
  <c r="H151" i="7"/>
  <c r="I159" i="7"/>
  <c r="I167" i="7"/>
  <c r="I39" i="7" s="1"/>
  <c r="D149" i="7"/>
  <c r="E149" i="7"/>
  <c r="F149" i="7"/>
  <c r="G149" i="7"/>
  <c r="H149" i="7"/>
  <c r="I157" i="7"/>
  <c r="I165" i="7"/>
  <c r="I37" i="7" s="1"/>
  <c r="D148" i="7"/>
  <c r="E148" i="7"/>
  <c r="F148" i="7"/>
  <c r="G148" i="7"/>
  <c r="H148" i="7"/>
  <c r="I156" i="7"/>
  <c r="I164" i="7"/>
  <c r="I36" i="7" s="1"/>
  <c r="D147" i="7"/>
  <c r="E147" i="7"/>
  <c r="F147" i="7"/>
  <c r="G147" i="7"/>
  <c r="H147" i="7"/>
  <c r="D146" i="7"/>
  <c r="E146" i="7"/>
  <c r="F146" i="7"/>
  <c r="G146" i="7"/>
  <c r="H146" i="7"/>
  <c r="I154" i="7"/>
  <c r="I162" i="7"/>
  <c r="I34" i="7" s="1"/>
  <c r="D145" i="7"/>
  <c r="E145" i="7"/>
  <c r="F145" i="7"/>
  <c r="G145" i="7"/>
  <c r="H145" i="7"/>
  <c r="C145" i="7"/>
  <c r="C146" i="7"/>
  <c r="C148" i="7"/>
  <c r="C149" i="7"/>
  <c r="C151" i="7"/>
  <c r="D119" i="7"/>
  <c r="E119" i="7"/>
  <c r="F119" i="7"/>
  <c r="G119" i="7"/>
  <c r="H119" i="7"/>
  <c r="I127" i="7"/>
  <c r="D117" i="7"/>
  <c r="E117" i="7"/>
  <c r="F117" i="7"/>
  <c r="G117" i="7"/>
  <c r="H117" i="7"/>
  <c r="I125" i="7"/>
  <c r="D116" i="7"/>
  <c r="E116" i="7"/>
  <c r="F116" i="7"/>
  <c r="G116" i="7"/>
  <c r="H116" i="7"/>
  <c r="I124" i="7"/>
  <c r="I116" i="7" s="1"/>
  <c r="C113" i="7"/>
  <c r="D115" i="7"/>
  <c r="E115" i="7"/>
  <c r="F115" i="7"/>
  <c r="G115" i="7"/>
  <c r="H115" i="7"/>
  <c r="D122" i="7"/>
  <c r="D114" i="7" s="1"/>
  <c r="E122" i="7"/>
  <c r="E114" i="7" s="1"/>
  <c r="F114" i="7"/>
  <c r="G114" i="7"/>
  <c r="H114" i="7"/>
  <c r="C122" i="7"/>
  <c r="C114" i="7" s="1"/>
  <c r="D113" i="7"/>
  <c r="E113" i="7"/>
  <c r="F113" i="7"/>
  <c r="G113" i="7"/>
  <c r="H113" i="7"/>
  <c r="C116" i="7"/>
  <c r="C117" i="7"/>
  <c r="C119" i="7"/>
  <c r="C128" i="7"/>
  <c r="I91" i="7"/>
  <c r="H99" i="7"/>
  <c r="G99" i="7"/>
  <c r="G96" i="7" s="1"/>
  <c r="F99" i="7"/>
  <c r="E99" i="7"/>
  <c r="E96" i="7" s="1"/>
  <c r="D99" i="7"/>
  <c r="G107" i="7"/>
  <c r="G104" i="7" s="1"/>
  <c r="F107" i="7"/>
  <c r="F104" i="7" s="1"/>
  <c r="H107" i="7"/>
  <c r="H104" i="7" s="1"/>
  <c r="I90" i="7"/>
  <c r="I98" i="7"/>
  <c r="I52" i="7"/>
  <c r="I92" i="7"/>
  <c r="I100" i="7"/>
  <c r="I108" i="7"/>
  <c r="I53" i="7"/>
  <c r="I93" i="7"/>
  <c r="I101" i="7"/>
  <c r="I109" i="7"/>
  <c r="I55" i="7"/>
  <c r="I95" i="7"/>
  <c r="I103" i="7"/>
  <c r="I111" i="7"/>
  <c r="H120" i="7"/>
  <c r="H128" i="7"/>
  <c r="G120" i="7"/>
  <c r="F120" i="7"/>
  <c r="I69" i="6"/>
  <c r="J69" i="6"/>
  <c r="K69" i="6"/>
  <c r="L69" i="6"/>
  <c r="M69" i="6"/>
  <c r="C41" i="7"/>
  <c r="C137" i="7"/>
  <c r="C138" i="7"/>
  <c r="C170" i="7"/>
  <c r="C140" i="7"/>
  <c r="C172" i="7"/>
  <c r="C45" i="7"/>
  <c r="C141" i="7"/>
  <c r="C173" i="7"/>
  <c r="C47" i="7"/>
  <c r="C143" i="7"/>
  <c r="C175" i="7"/>
  <c r="D184" i="7"/>
  <c r="D179" i="7"/>
  <c r="D176" i="7" s="1"/>
  <c r="E184" i="7"/>
  <c r="E179" i="7"/>
  <c r="E176" i="7" s="1"/>
  <c r="F184" i="7"/>
  <c r="F176" i="7"/>
  <c r="G184" i="7"/>
  <c r="G176" i="7"/>
  <c r="H184" i="7"/>
  <c r="H176" i="7"/>
  <c r="C184" i="7"/>
  <c r="H170" i="7"/>
  <c r="H171" i="7"/>
  <c r="H172" i="7"/>
  <c r="H173" i="7"/>
  <c r="G170" i="7"/>
  <c r="G171" i="7"/>
  <c r="G172" i="7"/>
  <c r="G173" i="7"/>
  <c r="G175" i="7"/>
  <c r="F170" i="7"/>
  <c r="F171" i="7"/>
  <c r="F172" i="7"/>
  <c r="F173" i="7"/>
  <c r="F175" i="7"/>
  <c r="E170" i="7"/>
  <c r="E172" i="7"/>
  <c r="E173" i="7"/>
  <c r="E175" i="7"/>
  <c r="D170" i="7"/>
  <c r="D172" i="7"/>
  <c r="D173" i="7"/>
  <c r="D175" i="7"/>
  <c r="I183" i="7"/>
  <c r="I181" i="7"/>
  <c r="I180" i="7"/>
  <c r="I178" i="7"/>
  <c r="I177" i="7"/>
  <c r="D143" i="7"/>
  <c r="E143" i="7"/>
  <c r="F143" i="7"/>
  <c r="G143" i="7"/>
  <c r="H143" i="7"/>
  <c r="D141" i="7"/>
  <c r="E141" i="7"/>
  <c r="F141" i="7"/>
  <c r="G141" i="7"/>
  <c r="H141" i="7"/>
  <c r="D139" i="7"/>
  <c r="E139" i="7"/>
  <c r="F139" i="7"/>
  <c r="G139" i="7"/>
  <c r="H139" i="7"/>
  <c r="D138" i="7"/>
  <c r="E138" i="7"/>
  <c r="F138" i="7"/>
  <c r="G138" i="7"/>
  <c r="H138" i="7"/>
  <c r="D137" i="7"/>
  <c r="E137" i="7"/>
  <c r="F137" i="7"/>
  <c r="G137" i="7"/>
  <c r="H137" i="7"/>
  <c r="D140" i="7"/>
  <c r="E140" i="7"/>
  <c r="F140" i="7"/>
  <c r="G140" i="7"/>
  <c r="H140" i="7"/>
  <c r="D160" i="7"/>
  <c r="E160" i="7"/>
  <c r="F160" i="7"/>
  <c r="G160" i="7"/>
  <c r="H160" i="7"/>
  <c r="C160" i="7"/>
  <c r="D152" i="7"/>
  <c r="E152" i="7"/>
  <c r="F152" i="7"/>
  <c r="G152" i="7"/>
  <c r="H152" i="7"/>
  <c r="D47" i="7"/>
  <c r="E47" i="7"/>
  <c r="F47" i="7"/>
  <c r="G47" i="7"/>
  <c r="H47" i="7"/>
  <c r="D45" i="7"/>
  <c r="E45" i="7"/>
  <c r="F45" i="7"/>
  <c r="G45" i="7"/>
  <c r="H45" i="7"/>
  <c r="D44" i="7"/>
  <c r="E44" i="7"/>
  <c r="F44" i="7"/>
  <c r="G44" i="7"/>
  <c r="H44" i="7"/>
  <c r="F42" i="7"/>
  <c r="G42" i="7"/>
  <c r="H42" i="7"/>
  <c r="D41" i="7"/>
  <c r="E41" i="7"/>
  <c r="F41" i="7"/>
  <c r="G41" i="7"/>
  <c r="H41" i="7"/>
  <c r="M60" i="6"/>
  <c r="L60" i="6"/>
  <c r="K60" i="6"/>
  <c r="J60" i="6"/>
  <c r="I60" i="6"/>
  <c r="I187" i="7"/>
  <c r="I186" i="7"/>
  <c r="H175" i="7"/>
  <c r="I191" i="7"/>
  <c r="I189" i="7"/>
  <c r="I188" i="7"/>
  <c r="I185" i="7"/>
  <c r="J18" i="6"/>
  <c r="J12" i="6"/>
  <c r="K18" i="6"/>
  <c r="K12" i="6"/>
  <c r="L18" i="6"/>
  <c r="L12" i="6"/>
  <c r="M18" i="6"/>
  <c r="M12" i="6"/>
  <c r="I18" i="6"/>
  <c r="I12" i="6"/>
  <c r="D128" i="7"/>
  <c r="E128" i="7"/>
  <c r="F128" i="7"/>
  <c r="G128" i="7"/>
  <c r="C88" i="7"/>
  <c r="E88" i="7"/>
  <c r="H48" i="7"/>
  <c r="G48" i="7"/>
  <c r="F48" i="7"/>
  <c r="H88" i="7"/>
  <c r="G88" i="7"/>
  <c r="F88" i="7"/>
  <c r="I56" i="7" l="1"/>
  <c r="C48" i="7"/>
  <c r="G22" i="7"/>
  <c r="I22" i="7"/>
  <c r="C22" i="7"/>
  <c r="D22" i="7"/>
  <c r="E22" i="7"/>
  <c r="F22" i="7"/>
  <c r="H22" i="7"/>
  <c r="G112" i="7"/>
  <c r="C104" i="7"/>
  <c r="I145" i="7"/>
  <c r="H11" i="7"/>
  <c r="H20" i="7" s="1"/>
  <c r="I113" i="7"/>
  <c r="F112" i="7"/>
  <c r="D120" i="7"/>
  <c r="D112" i="7" s="1"/>
  <c r="E120" i="7"/>
  <c r="E112" i="7" s="1"/>
  <c r="F43" i="7"/>
  <c r="F10" i="7" s="1"/>
  <c r="F19" i="7" s="1"/>
  <c r="I148" i="7"/>
  <c r="C42" i="7"/>
  <c r="C9" i="7" s="1"/>
  <c r="C18" i="7" s="1"/>
  <c r="G11" i="7"/>
  <c r="G20" i="7" s="1"/>
  <c r="F144" i="7"/>
  <c r="D144" i="7"/>
  <c r="E11" i="7"/>
  <c r="E20" i="7" s="1"/>
  <c r="F8" i="7"/>
  <c r="F17" i="7" s="1"/>
  <c r="I175" i="7"/>
  <c r="E43" i="7"/>
  <c r="F12" i="7"/>
  <c r="F21" i="7" s="1"/>
  <c r="H9" i="7"/>
  <c r="H18" i="7" s="1"/>
  <c r="D168" i="7"/>
  <c r="C8" i="7"/>
  <c r="C17" i="7" s="1"/>
  <c r="D42" i="7"/>
  <c r="D9" i="7" s="1"/>
  <c r="D18" i="7" s="1"/>
  <c r="G144" i="7"/>
  <c r="D136" i="7"/>
  <c r="D171" i="7"/>
  <c r="I140" i="7"/>
  <c r="G8" i="7"/>
  <c r="G17" i="7" s="1"/>
  <c r="H12" i="7"/>
  <c r="H21" i="7" s="1"/>
  <c r="D12" i="7"/>
  <c r="D21" i="7" s="1"/>
  <c r="E14" i="7"/>
  <c r="E23" i="7" s="1"/>
  <c r="F136" i="7"/>
  <c r="H168" i="7"/>
  <c r="I137" i="7"/>
  <c r="F96" i="7"/>
  <c r="H144" i="7"/>
  <c r="I179" i="7"/>
  <c r="E171" i="7"/>
  <c r="E10" i="7" s="1"/>
  <c r="E19" i="7" s="1"/>
  <c r="C176" i="7"/>
  <c r="C168" i="7" s="1"/>
  <c r="F168" i="7"/>
  <c r="I151" i="7"/>
  <c r="I106" i="7"/>
  <c r="H8" i="7"/>
  <c r="H17" i="7" s="1"/>
  <c r="D8" i="7"/>
  <c r="D17" i="7" s="1"/>
  <c r="D11" i="7"/>
  <c r="D20" i="7" s="1"/>
  <c r="F14" i="7"/>
  <c r="F23" i="7" s="1"/>
  <c r="H43" i="7"/>
  <c r="H40" i="7" s="1"/>
  <c r="I117" i="7"/>
  <c r="I149" i="7"/>
  <c r="D104" i="7"/>
  <c r="C32" i="7"/>
  <c r="G9" i="7"/>
  <c r="G18" i="7" s="1"/>
  <c r="E168" i="7"/>
  <c r="I170" i="7"/>
  <c r="C11" i="7"/>
  <c r="C20" i="7" s="1"/>
  <c r="H112" i="7"/>
  <c r="I45" i="7"/>
  <c r="I44" i="7"/>
  <c r="I160" i="7"/>
  <c r="I141" i="7"/>
  <c r="I173" i="7"/>
  <c r="F9" i="7"/>
  <c r="F18" i="7" s="1"/>
  <c r="G136" i="7"/>
  <c r="C14" i="7"/>
  <c r="C23" i="7" s="1"/>
  <c r="I47" i="7"/>
  <c r="C43" i="7"/>
  <c r="I32" i="7"/>
  <c r="D32" i="7"/>
  <c r="E32" i="7"/>
  <c r="H32" i="7"/>
  <c r="I143" i="7"/>
  <c r="E12" i="7"/>
  <c r="E21" i="7" s="1"/>
  <c r="H14" i="7"/>
  <c r="H23" i="7" s="1"/>
  <c r="I184" i="7"/>
  <c r="I99" i="7"/>
  <c r="I96" i="7" s="1"/>
  <c r="E42" i="7"/>
  <c r="E104" i="7"/>
  <c r="I88" i="7"/>
  <c r="I128" i="7"/>
  <c r="E144" i="7"/>
  <c r="G14" i="7"/>
  <c r="G23" i="7" s="1"/>
  <c r="I107" i="7"/>
  <c r="I104" i="7" s="1"/>
  <c r="F32" i="7"/>
  <c r="C24" i="7"/>
  <c r="D24" i="7"/>
  <c r="E24" i="7"/>
  <c r="G24" i="7"/>
  <c r="H24" i="7"/>
  <c r="E136" i="7"/>
  <c r="E8" i="7"/>
  <c r="E17" i="7" s="1"/>
  <c r="G168" i="7"/>
  <c r="I51" i="7"/>
  <c r="I155" i="7"/>
  <c r="C139" i="7"/>
  <c r="C136" i="7" s="1"/>
  <c r="C152" i="7"/>
  <c r="C144" i="7" s="1"/>
  <c r="C115" i="7"/>
  <c r="I123" i="7"/>
  <c r="F11" i="7"/>
  <c r="F20" i="7" s="1"/>
  <c r="G12" i="7"/>
  <c r="G21" i="7" s="1"/>
  <c r="H136" i="7"/>
  <c r="D14" i="7"/>
  <c r="D23" i="7" s="1"/>
  <c r="I172" i="7"/>
  <c r="C12" i="7"/>
  <c r="C21" i="7" s="1"/>
  <c r="G43" i="7"/>
  <c r="I122" i="7"/>
  <c r="I138" i="7"/>
  <c r="I146" i="7"/>
  <c r="I50" i="7"/>
  <c r="D43" i="7"/>
  <c r="C120" i="7"/>
  <c r="C112" i="7" s="1"/>
  <c r="I119" i="7"/>
  <c r="I169" i="7"/>
  <c r="I41" i="7"/>
  <c r="F24" i="7"/>
  <c r="I25" i="7"/>
  <c r="I24" i="7" s="1"/>
  <c r="G32" i="7"/>
  <c r="D48" i="7"/>
  <c r="H96" i="7"/>
  <c r="D96" i="7"/>
  <c r="F16" i="7" l="1"/>
  <c r="D10" i="7"/>
  <c r="I171" i="7"/>
  <c r="E40" i="7"/>
  <c r="I48" i="7"/>
  <c r="E9" i="7"/>
  <c r="C40" i="7"/>
  <c r="I11" i="7"/>
  <c r="I20" i="7" s="1"/>
  <c r="H10" i="7"/>
  <c r="I168" i="7"/>
  <c r="I120" i="7"/>
  <c r="I112" i="7" s="1"/>
  <c r="F7" i="7"/>
  <c r="F40" i="7"/>
  <c r="I176" i="7"/>
  <c r="I12" i="7"/>
  <c r="I21" i="7" s="1"/>
  <c r="I14" i="7"/>
  <c r="I23" i="7" s="1"/>
  <c r="I114" i="7"/>
  <c r="I43" i="7"/>
  <c r="I42" i="7"/>
  <c r="I9" i="7" s="1"/>
  <c r="I18" i="7" s="1"/>
  <c r="G10" i="7"/>
  <c r="G40" i="7"/>
  <c r="C10" i="7"/>
  <c r="I8" i="7"/>
  <c r="I17" i="7" s="1"/>
  <c r="D40" i="7"/>
  <c r="I115" i="7"/>
  <c r="I139" i="7"/>
  <c r="I136" i="7" s="1"/>
  <c r="I147" i="7"/>
  <c r="I152" i="7"/>
  <c r="I144" i="7" s="1"/>
  <c r="C7" i="7" l="1"/>
  <c r="C19" i="7"/>
  <c r="C16" i="7" s="1"/>
  <c r="E7" i="7"/>
  <c r="E18" i="7"/>
  <c r="E16" i="7" s="1"/>
  <c r="G7" i="7"/>
  <c r="G19" i="7"/>
  <c r="G16" i="7" s="1"/>
  <c r="D7" i="7"/>
  <c r="D19" i="7"/>
  <c r="D16" i="7" s="1"/>
  <c r="H7" i="7"/>
  <c r="H19" i="7"/>
  <c r="H16" i="7" s="1"/>
  <c r="I40" i="7"/>
  <c r="I10" i="7"/>
  <c r="I7" i="7" l="1"/>
  <c r="I19" i="7"/>
  <c r="I16"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Липатова Юлия Александровна</author>
  </authors>
  <commentList>
    <comment ref="F60" authorId="0" shapeId="0" xr:uid="{5929A880-7FB2-47A6-BE41-8F85B901067F}">
      <text>
        <r>
          <rPr>
            <b/>
            <sz val="9"/>
            <color indexed="81"/>
            <rFont val="Tahoma"/>
            <family val="2"/>
            <charset val="204"/>
          </rPr>
          <t>Липатова Юлия Александровна:</t>
        </r>
        <r>
          <rPr>
            <sz val="9"/>
            <color indexed="81"/>
            <rFont val="Tahoma"/>
            <family val="2"/>
            <charset val="204"/>
          </rPr>
          <t xml:space="preserve">
5 знаков после запятой</t>
        </r>
      </text>
    </comment>
  </commentList>
</comments>
</file>

<file path=xl/sharedStrings.xml><?xml version="1.0" encoding="utf-8"?>
<sst xmlns="http://schemas.openxmlformats.org/spreadsheetml/2006/main" count="619" uniqueCount="243">
  <si>
    <t>2. Показатели муниципальной программы</t>
  </si>
  <si>
    <t>№ п/п</t>
  </si>
  <si>
    <t>Наименование показателя</t>
  </si>
  <si>
    <t>Единица измерения (по ОКЕИ)</t>
  </si>
  <si>
    <t>Базовое значение</t>
  </si>
  <si>
    <t>значение</t>
  </si>
  <si>
    <t>год</t>
  </si>
  <si>
    <t>Ответственный за достижение показателя</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</si>
  <si>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</si>
  <si>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</si>
  <si>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</si>
  <si>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</si>
  <si>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</si>
  <si>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</si>
  <si>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</si>
  <si>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</si>
  <si>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</si>
  <si>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</si>
  <si>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</si>
  <si>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</si>
  <si>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</si>
  <si>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</si>
  <si>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4. Структура муниципальной программы</t>
  </si>
  <si>
    <t>-</t>
  </si>
  <si>
    <t>Федеральный бюджет</t>
  </si>
  <si>
    <t>Бюджет автономного округа</t>
  </si>
  <si>
    <t>Местный бюджет</t>
  </si>
  <si>
    <t>Значение показателя по кварталам/месяцам</t>
  </si>
  <si>
    <t>Наименование муниципального образования</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</si>
  <si>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</si>
  <si>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</si>
  <si>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</si>
  <si>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объект инвестиций)</t>
  </si>
  <si>
    <t>Источники финансирования</t>
  </si>
  <si>
    <t>Инвестиции (тыс. рублей)</t>
  </si>
  <si>
    <t>Механизм реализации</t>
  </si>
  <si>
    <t>Заказчик по строительству (приобретению)</t>
  </si>
  <si>
    <t>Всего, в том числе</t>
  </si>
  <si>
    <t>всего</t>
  </si>
  <si>
    <t>Межбюджетные трансферты поселениям Нефтеюганского района</t>
  </si>
  <si>
    <t xml:space="preserve">Объем налоговых расходов Нефтеюганского района </t>
  </si>
  <si>
    <t>Средства поселений</t>
  </si>
  <si>
    <t>Иные источники</t>
  </si>
  <si>
    <t>Всего по разделу I</t>
  </si>
  <si>
    <t>Объем налоговых расходов Нефтеюганского района</t>
  </si>
  <si>
    <t>2.</t>
  </si>
  <si>
    <t>3.</t>
  </si>
  <si>
    <t>2.1. Прокси-показатели муниципальной программы в 2025 году</t>
  </si>
  <si>
    <t>1 квартал</t>
  </si>
  <si>
    <t>2 квартал</t>
  </si>
  <si>
    <t>3 квартал</t>
  </si>
  <si>
    <t xml:space="preserve">4 квартал </t>
  </si>
  <si>
    <t>1.2.</t>
  </si>
  <si>
    <t>1.3.</t>
  </si>
  <si>
    <t>1.3.1.</t>
  </si>
  <si>
    <t>Остаток стоимости на 01.01.2025</t>
  </si>
  <si>
    <t>4.</t>
  </si>
  <si>
    <t>5.</t>
  </si>
  <si>
    <t>1.2.1.</t>
  </si>
  <si>
    <t>5. Финансовое обеспечение муниципальной программы</t>
  </si>
  <si>
    <t>Наименование муниципальной программы, структурного элемента, источник финансового обеспечения</t>
  </si>
  <si>
    <t>Объем финансового обеспечения по годам реализации, тыс. рублей</t>
  </si>
  <si>
    <t>Всего</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</si>
  <si>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</si>
  <si>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</si>
  <si>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</si>
  <si>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Иные источники&lt;****&gt;</t>
  </si>
  <si>
    <t>Департамент образования  Нефтеюганского района</t>
  </si>
  <si>
    <t>Департамент культуры и спорта Нефтеюганского района</t>
  </si>
  <si>
    <t>Департамент образования Нефтеюганского района</t>
  </si>
  <si>
    <t>Департамент строительства и жилищно-коммунального комплекса Нефтеюганского района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</si>
  <si>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</si>
  <si>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</si>
  <si>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t>Доступность дошкольного образования для детей в возрасте от 1,5 до 3 лет</t>
  </si>
  <si>
    <t>Доля детей в возрасте от 5 до 18 лет, охваченных дополнительным образованием</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</si>
  <si>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</si>
  <si>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«МП»</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</si>
  <si>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</si>
  <si>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t>6.</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</si>
  <si>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</si>
  <si>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1.4.</t>
  </si>
  <si>
    <t>1.5.</t>
  </si>
  <si>
    <t>1.6.</t>
  </si>
  <si>
    <t>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</si>
  <si>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1.4.1.</t>
  </si>
  <si>
    <t>1.5.1.</t>
  </si>
  <si>
    <t>Комплекс процессных мероприятий «Обеспечение реализации общедоступного и бесплатного дошкольного, общего и дополнительного образования детей»</t>
  </si>
  <si>
    <t>Комплекс процессных мероприятий «Организация отдыха и оздоровления детей»</t>
  </si>
  <si>
    <t>Постановление Правительства ХМАО - Югры от 10.11.2023 № 550-п «О государственной программе Ханты-Мансийского автономного округа - Югры «Развитие образования»</t>
  </si>
  <si>
    <t xml:space="preserve"> «ГП»</t>
  </si>
  <si>
    <t>На конец 2025 года</t>
  </si>
  <si>
    <t>1.1.1.</t>
  </si>
  <si>
    <t>2.1.</t>
  </si>
  <si>
    <t>2.1.1.</t>
  </si>
  <si>
    <t>Всего:</t>
  </si>
  <si>
    <t>6. Реестр документов, входящих в состав муниципальной программы</t>
  </si>
  <si>
    <t>N.</t>
  </si>
  <si>
    <t>Муниципальная программа «Образование 21 века»</t>
  </si>
  <si>
    <t xml:space="preserve">7. Перечень создаваемых объектов на 2025 год и на плановый </t>
  </si>
  <si>
    <t xml:space="preserve">период 2026-2030 годов, включая приобретение объектов </t>
  </si>
  <si>
    <t xml:space="preserve">недвижимого имущества, объектов, создаваемых в соответствии </t>
  </si>
  <si>
    <t xml:space="preserve">с соглашениями о государственно-частном партнёрстве, </t>
  </si>
  <si>
    <t xml:space="preserve">муниципально-частном партнёрстве и концессионными </t>
  </si>
  <si>
    <t>соглашениями</t>
  </si>
  <si>
    <t>I. Объекты, создаваемые в 2025 финансовом году и плановом периоде 2026 - 2030 годов, включая приобретение объектов недвижимого имущества, объектов, создаваемых в соответствии с соглашениями о государственно-частном партнёрстве, муниципально-частном партнёрстве и концессионными соглашениями</t>
  </si>
  <si>
    <t>[1] В разделе II включаются объекты, начало создания которых запланировано после пятилетнего планового периода. Общий годовой объем инвестиций не должен превышать объемы бюджетных ассигнований, направленных на финансовое обеспечение структурных элементов, предусматривающих создание (строительство, реконструкция, приобретение объектов капитального строительства муниципальной собственности муниципального образования, в разделе 5 «Финансовое обеспечение муниципальной программы».</t>
  </si>
  <si>
    <t>Нефтеюганский муниципальный район</t>
  </si>
  <si>
    <t xml:space="preserve">
Средняя общеобразовательная школа в пгт. Пойковский (Общеобразовательная организация с углубленным изучением)</t>
  </si>
  <si>
    <t>900 учащ.</t>
  </si>
  <si>
    <t>2029 - 2030 (ПИР, СМР)</t>
  </si>
  <si>
    <t>Реконструкция здания школы, расположенного по адресу: Нефтеюганский район, п. Каркатеевы, ул. Центральная, д. 42</t>
  </si>
  <si>
    <t>167 учащ.</t>
  </si>
  <si>
    <t>%</t>
  </si>
  <si>
    <t xml:space="preserve">Ответственный за реализацию: Департамент образования Нефтеюганского района
</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</si>
  <si>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</si>
  <si>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</si>
  <si>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2 Направление (подпрограмма) «Ресурсное обеспечение в сфере образования» </t>
  </si>
  <si>
    <t xml:space="preserve">Распоряжение Правительства ХМАО - Югры от 15.03.2013 № 92-рп «Об оценке эффективности деятельности органов местного самоуправления городских округов и муниципальных районов Ханты-Мансийского автономного округа - Югры» </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</si>
  <si>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</si>
  <si>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r>
      <rPr>
        <vertAlign val="superscript"/>
        <sz val="9"/>
        <rFont val="Times New Roman"/>
        <family val="1"/>
        <charset val="204"/>
      </rPr>
      <t xml:space="preserve">  2</t>
    </r>
    <r>
      <rPr>
        <sz val="9"/>
        <rFont val="Times New Roman"/>
        <family val="1"/>
        <charset val="204"/>
      </rPr>
      <t xml:space="preserve"> Приводятся показатели уровня муниципальной программы.
  </t>
    </r>
    <r>
      <rPr>
        <vertAlign val="superscript"/>
        <sz val="9"/>
        <rFont val="Times New Roman"/>
        <family val="1"/>
        <charset val="204"/>
      </rPr>
      <t xml:space="preserve">3 </t>
    </r>
    <r>
      <rPr>
        <sz val="9"/>
        <rFont val="Times New Roman"/>
        <family val="1"/>
        <charset val="204"/>
      </rPr>
      <t xml:space="preserve">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rFont val="Times New Roman"/>
        <family val="1"/>
        <charset val="204"/>
      </rPr>
      <t>4</t>
    </r>
    <r>
      <rPr>
        <sz val="9"/>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rFont val="Times New Roman"/>
        <family val="1"/>
        <charset val="204"/>
      </rPr>
      <t>5</t>
    </r>
    <r>
      <rPr>
        <sz val="9"/>
        <rFont val="Times New Roman"/>
        <family val="1"/>
        <charset val="204"/>
      </rPr>
      <t xml:space="preserve"> Заполняется с учетом выбранной периодичности наблюдения.
</t>
    </r>
    <r>
      <rPr>
        <vertAlign val="superscript"/>
        <sz val="9"/>
        <rFont val="Times New Roman"/>
        <family val="1"/>
        <charset val="204"/>
      </rPr>
      <t xml:space="preserve">  6</t>
    </r>
    <r>
      <rPr>
        <sz val="9"/>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rFont val="Times New Roman"/>
        <family val="1"/>
        <charset val="204"/>
      </rPr>
      <t xml:space="preserve">  7</t>
    </r>
    <r>
      <rPr>
        <sz val="9"/>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rFont val="Times New Roman"/>
        <family val="1"/>
        <charset val="204"/>
      </rPr>
      <t xml:space="preserve">  8 </t>
    </r>
    <r>
      <rPr>
        <sz val="9"/>
        <rFont val="Times New Roman"/>
        <family val="1"/>
        <charset val="204"/>
      </rPr>
      <t xml:space="preserve">Наименование целевых показателей национальных целей, вклад в достижение которых обеспечивает показатель муниципальной программы.
</t>
    </r>
    <r>
      <rPr>
        <vertAlign val="superscript"/>
        <sz val="9"/>
        <rFont val="Times New Roman"/>
        <family val="1"/>
        <charset val="204"/>
      </rPr>
      <t xml:space="preserve">  9</t>
    </r>
    <r>
      <rPr>
        <sz val="9"/>
        <rFont val="Times New Roman"/>
        <family val="1"/>
        <charset val="204"/>
      </rPr>
      <t xml:space="preserve"> Здесь и далее за «2025»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</si>
  <si>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 xml:space="preserve">  </t>
    </r>
    <r>
      <rPr>
        <vertAlign val="superscript"/>
        <sz val="9"/>
        <rFont val="Times New Roman"/>
        <family val="1"/>
        <charset val="204"/>
      </rPr>
      <t xml:space="preserve">10 </t>
    </r>
    <r>
      <rPr>
        <sz val="9"/>
        <rFont val="Times New Roman"/>
        <family val="1"/>
        <charset val="204"/>
      </rPr>
      <t xml:space="preserve">Заполняется с учетом выбранной периодичности наблюдения.
  </t>
    </r>
    <r>
      <rPr>
        <vertAlign val="superscript"/>
        <sz val="9"/>
        <rFont val="Times New Roman"/>
        <family val="1"/>
        <charset val="204"/>
      </rPr>
      <t>11</t>
    </r>
    <r>
      <rPr>
        <sz val="9"/>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rFont val="Times New Roman"/>
        <family val="1"/>
        <charset val="204"/>
      </rPr>
      <t>12</t>
    </r>
    <r>
      <rPr>
        <sz val="9"/>
        <rFont val="Times New Roman"/>
        <family val="1"/>
        <charset val="204"/>
      </rPr>
      <t xml:space="preserve"> Заполняется в соответствии с разделом 2.</t>
    </r>
  </si>
  <si>
    <r>
      <rPr>
        <vertAlign val="superscript"/>
        <sz val="9"/>
        <color theme="1"/>
        <rFont val="Times New Roman"/>
        <family val="1"/>
        <charset val="204"/>
      </rPr>
      <t>28</t>
    </r>
    <r>
      <rPr>
        <sz val="9"/>
        <color theme="1"/>
        <rFont val="Times New Roman"/>
        <family val="1"/>
        <charset val="204"/>
      </rPr>
      <t xml:space="preserve"> В разделе II включаются объекты, планируемые к созданию в период реализации муниципальной программы, не обеспеченные финансированием</t>
    </r>
  </si>
  <si>
    <t>Срок реализации: 2025 - 2030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</si>
  <si>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</si>
  <si>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Организация обновленного содержания дошкольного, общего и дополнительного образования, новых методов обучения, обеспечивающих повышение качества дошкольного, общего и дополнительного образования.
</t>
  </si>
  <si>
    <t>Обеспечение обучающихся в муниципальных образовательных организациях горячим питанием.</t>
  </si>
  <si>
    <t>Создание условий для воспитания у обучающихся культуры здорового питания, поддержания здоровья школьников, их физического и умственного развития, способности к эффективному обучению.</t>
  </si>
  <si>
    <t>Доля детей в возрасте от 5 до 18 лет, охваченных дополнительным образованием.</t>
  </si>
  <si>
    <t>Комплекс процессных мероприятий «Финансовое обеспечение отдельных государственных полномочий»</t>
  </si>
  <si>
    <t>Комплекс процессных мероприятий «Обеспечение деятельности органов местного самоуправления Нефтеюганского района»</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</si>
  <si>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 предоставления субсидий на возмещение затрат частных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организациях.
Обеспечение информационной поддержки и проведения мероприятий по основам финансовой грамотности.
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</si>
  <si>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Обеспечение возможности детям получать качественное образование в условиях, отвечающих современным требованиям независимо от места проживания ребенка и организации безопасного образовательного процесса.</t>
  </si>
  <si>
    <t>Обеспечение выполнения полномочий и функций департамента образования Нефтеюганского района.</t>
  </si>
  <si>
    <t>Обеспечение деятельности департамента образования Нефтеюганского района.</t>
  </si>
  <si>
    <t>Обеспечение выполнения отдельных государственных полномочий.</t>
  </si>
  <si>
    <t>Обеспечение выплаты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</si>
  <si>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 xml:space="preserve">Создание и работа системы выявления, поддержки и развития способностей и талантов детей и молодежи.
</t>
  </si>
  <si>
    <t>Обеспечение доступности качественного дополнительного образования для разных социальных групп, включая детей, находящихся в трудной жизненной ситуации, вне зависимости от территории их проживания и вариативности дополнительных общеобразовательных программ, исходя из запросов, интересов и жизненного самоопределения детей (для осознанного выбора будущей профессии, понимания возможности реализации собственных жизненных планов, отношения к профессиональной деятельности как возможности участия в решении личных, общественных, государственных, общенациональных проблем).
Стимулирование роста конкурентной среды в сфере дополнительного образования, включение реального сектора экономики в программы и проекты дополнительного образования детей.
Проведение мероприятий по формированию у подрастающего поколения уважительного отношения ко всем национальностям, этносам и религиям.</t>
  </si>
  <si>
    <t xml:space="preserve"> «МП»</t>
  </si>
  <si>
    <t>3.1.</t>
  </si>
  <si>
    <t>3.1.1.</t>
  </si>
  <si>
    <t>3.2.</t>
  </si>
  <si>
    <t>3.2.1.</t>
  </si>
  <si>
    <t xml:space="preserve">Обеспечение возможности профессионального развития и обучения на протяжении всей профессиональной деятельности для педагогических работников, внедрение системы моральных и материальных стимулов поддержки педагогических работников.
</t>
  </si>
  <si>
    <t>Комплекс процессных мероприятий «Развитие инфраструктуры системы образования»</t>
  </si>
  <si>
    <t>Создание и развитие современной инфраструктуры в сфере образования. 
Обеспечение соблюдения обязательных требований санитарно-эпидемиологической, пожарной, антитеррористической безопасности, комплексной безопасности и комфортных условий образовательного процесса.</t>
  </si>
  <si>
    <t>Организация курсов повышение квалификации педагогических и руководящих работников, предоставление социальных льгот, гарантии и компенсации работникам образовательных организаций, предоставление меры социальной поддержки в виде стипендии, студентам, заключившим договор о целевом обучении, проведение конкурсов профессионального мастерства и поощрение лучших педагогов общего, дошкольного и дополнительного образования, проведение совещаний, конференций и мероприятий по актуальным вопросам образования.</t>
  </si>
  <si>
    <t xml:space="preserve">Обеспечение отдыха и оздоровления детей, в том числе находящихся в трудной жизненной ситуации.
</t>
  </si>
  <si>
    <r>
      <t xml:space="preserve">  </t>
    </r>
    <r>
      <rPr>
        <vertAlign val="superscript"/>
        <sz val="9"/>
        <rFont val="Times New Roman"/>
        <family val="1"/>
        <charset val="204"/>
      </rPr>
      <t>13</t>
    </r>
    <r>
      <rPr>
        <sz val="9"/>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rFont val="Times New Roman"/>
        <family val="1"/>
        <charset val="204"/>
      </rPr>
      <t>14</t>
    </r>
    <r>
      <rPr>
        <sz val="9"/>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rFont val="Times New Roman"/>
        <family val="1"/>
        <charset val="204"/>
      </rPr>
      <t>15</t>
    </r>
    <r>
      <rPr>
        <sz val="9"/>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rFont val="Times New Roman"/>
        <family val="1"/>
        <charset val="204"/>
      </rPr>
      <t>16</t>
    </r>
    <r>
      <rPr>
        <sz val="9"/>
        <rFont val="Times New Roman"/>
        <family val="1"/>
        <charset val="204"/>
      </rPr>
      <t xml:space="preserve"> Приводится при необходимости.
  </t>
    </r>
    <r>
      <rPr>
        <vertAlign val="superscript"/>
        <sz val="9"/>
        <rFont val="Times New Roman"/>
        <family val="1"/>
        <charset val="204"/>
      </rPr>
      <t>17</t>
    </r>
    <r>
      <rPr>
        <sz val="9"/>
        <rFont val="Times New Roman"/>
        <family val="1"/>
        <charset val="204"/>
      </rPr>
      <t xml:space="preserve"> Указывается куратор регионального проекта в соответствии с Перечнем должностных лиц, ответственных за реализацию региональных проектов, входящих в состав национальных проектов Российской Федерации, утвержденным распоряжением администрации Нефтеюганского района.
</t>
    </r>
    <r>
      <rPr>
        <vertAlign val="superscript"/>
        <sz val="9"/>
        <rFont val="Times New Roman"/>
        <family val="1"/>
        <charset val="204"/>
      </rPr>
      <t xml:space="preserve">   18</t>
    </r>
    <r>
      <rPr>
        <sz val="9"/>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</si>
  <si>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Обеспечение:
летнего и каникулярного отдыха и оздоровления, образования, воспитания, развития не менее 98% детей, подростков и молодежи Нефтеюганского района;
вариативности программ развивающего отдыха и многообразия форм отдыха и оздоровления (загородные лагеря, лагеря с дневным пребыванием, этнолагеря, палаточные лагеря, лагеря труда и отдыха, малозатратные формы: дворовые площадки, мероприятия, организуемые в дни летних каникул на разных площадках, тренинги, мастер-классы и др.).</t>
  </si>
  <si>
    <r>
      <t>Наименование показателя</t>
    </r>
    <r>
      <rPr>
        <vertAlign val="superscript"/>
        <sz val="13"/>
        <rFont val="Times New Roman"/>
        <family val="1"/>
        <charset val="204"/>
      </rPr>
      <t>2</t>
    </r>
  </si>
  <si>
    <r>
      <t>Уровень показателя</t>
    </r>
    <r>
      <rPr>
        <vertAlign val="superscript"/>
        <sz val="13"/>
        <rFont val="Times New Roman"/>
        <family val="1"/>
        <charset val="204"/>
      </rPr>
      <t>3</t>
    </r>
  </si>
  <si>
    <r>
      <t>Базовое значение</t>
    </r>
    <r>
      <rPr>
        <vertAlign val="superscript"/>
        <sz val="13"/>
        <rFont val="Times New Roman"/>
        <family val="1"/>
        <charset val="204"/>
      </rPr>
      <t>4</t>
    </r>
  </si>
  <si>
    <r>
      <t>Значение показателя по годам</t>
    </r>
    <r>
      <rPr>
        <vertAlign val="superscript"/>
        <sz val="13"/>
        <rFont val="Times New Roman"/>
        <family val="1"/>
        <charset val="204"/>
      </rPr>
      <t>5</t>
    </r>
  </si>
  <si>
    <r>
      <t>Документ</t>
    </r>
    <r>
      <rPr>
        <vertAlign val="superscript"/>
        <sz val="13"/>
        <rFont val="Times New Roman"/>
        <family val="1"/>
        <charset val="204"/>
      </rPr>
      <t>6</t>
    </r>
  </si>
  <si>
    <r>
      <t>Ответственный за достижение показателя</t>
    </r>
    <r>
      <rPr>
        <vertAlign val="superscript"/>
        <sz val="13"/>
        <rFont val="Times New Roman"/>
        <family val="1"/>
        <charset val="204"/>
      </rPr>
      <t>7</t>
    </r>
  </si>
  <si>
    <r>
      <t>Связь с показателями национальных целей</t>
    </r>
    <r>
      <rPr>
        <vertAlign val="superscript"/>
        <sz val="13"/>
        <rFont val="Times New Roman"/>
        <family val="1"/>
        <charset val="204"/>
      </rPr>
      <t>8</t>
    </r>
  </si>
  <si>
    <r>
      <t>2025</t>
    </r>
    <r>
      <rPr>
        <vertAlign val="superscript"/>
        <sz val="13"/>
        <rFont val="Times New Roman"/>
        <family val="1"/>
        <charset val="204"/>
      </rPr>
      <t xml:space="preserve"> 9</t>
    </r>
  </si>
  <si>
    <r>
      <t xml:space="preserve">3. Помесячный план достижения показателей муниципальной программы в 2025 году </t>
    </r>
    <r>
      <rPr>
        <vertAlign val="superscript"/>
        <sz val="13"/>
        <rFont val="Times New Roman"/>
        <family val="1"/>
        <charset val="204"/>
      </rPr>
      <t>11</t>
    </r>
  </si>
  <si>
    <r>
      <t xml:space="preserve">Уровень показателя </t>
    </r>
    <r>
      <rPr>
        <vertAlign val="superscript"/>
        <sz val="13"/>
        <rFont val="Times New Roman"/>
        <family val="1"/>
        <charset val="204"/>
      </rPr>
      <t>12</t>
    </r>
  </si>
  <si>
    <r>
      <t xml:space="preserve">Плановые значения по кварталам/месяцам </t>
    </r>
    <r>
      <rPr>
        <vertAlign val="superscript"/>
        <sz val="13"/>
        <rFont val="Times New Roman"/>
        <family val="1"/>
        <charset val="204"/>
      </rPr>
      <t>10</t>
    </r>
  </si>
  <si>
    <t>Доля детей в возрасте от 5 до 18 лет, охваченных дополнительным образованием.
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</si>
  <si>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Доступность дошкольного образования для детей в возрасте от 1,5 до 3 лет.
Доля детей в возрасте от 5 до 18 лет, охваченных дополнительным образованием.
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</si>
  <si>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r>
      <t xml:space="preserve">Задачи структурного элемента </t>
    </r>
    <r>
      <rPr>
        <vertAlign val="superscript"/>
        <sz val="13"/>
        <rFont val="Times New Roman"/>
        <family val="1"/>
        <charset val="204"/>
      </rPr>
      <t>13</t>
    </r>
  </si>
  <si>
    <r>
      <t xml:space="preserve">Краткое описание ожидаемых эффектов от реализации задачи структурного элемента </t>
    </r>
    <r>
      <rPr>
        <vertAlign val="superscript"/>
        <sz val="13"/>
        <rFont val="Times New Roman"/>
        <family val="1"/>
        <charset val="204"/>
      </rPr>
      <t>14</t>
    </r>
  </si>
  <si>
    <r>
      <t xml:space="preserve">Связь с показателями </t>
    </r>
    <r>
      <rPr>
        <vertAlign val="superscript"/>
        <sz val="13"/>
        <rFont val="Times New Roman"/>
        <family val="1"/>
        <charset val="204"/>
      </rPr>
      <t>15</t>
    </r>
  </si>
  <si>
    <r>
      <t xml:space="preserve">1 Направление (подпрограмма) «Дошкольное, общее и дополнительное образование детей» </t>
    </r>
    <r>
      <rPr>
        <vertAlign val="superscript"/>
        <sz val="13"/>
        <rFont val="Times New Roman"/>
        <family val="1"/>
        <charset val="204"/>
      </rPr>
      <t>16</t>
    </r>
  </si>
  <si>
    <r>
      <t xml:space="preserve">Региональный проект «Педагоги и наставники»
 (Михалев Владлен Геннадьевич) </t>
    </r>
    <r>
      <rPr>
        <vertAlign val="superscript"/>
        <sz val="13"/>
        <rFont val="Times New Roman"/>
        <family val="1"/>
        <charset val="204"/>
      </rPr>
      <t>17</t>
    </r>
  </si>
  <si>
    <r>
      <t xml:space="preserve">Структурные элементы, не входящие в направления (подпрограммы) </t>
    </r>
    <r>
      <rPr>
        <vertAlign val="superscript"/>
        <sz val="13"/>
        <rFont val="Times New Roman"/>
        <family val="1"/>
        <charset val="204"/>
      </rPr>
      <t>18</t>
    </r>
  </si>
  <si>
    <r>
      <t>Ответственный исполнитель / соисполнитель</t>
    </r>
    <r>
      <rPr>
        <vertAlign val="superscript"/>
        <sz val="13"/>
        <color theme="1"/>
        <rFont val="Times New Roman"/>
        <family val="1"/>
        <charset val="204"/>
      </rPr>
      <t>19</t>
    </r>
  </si>
  <si>
    <r>
      <t>Всего:</t>
    </r>
    <r>
      <rPr>
        <b/>
        <vertAlign val="superscript"/>
        <sz val="13"/>
        <color theme="1"/>
        <rFont val="Times New Roman"/>
        <family val="1"/>
        <charset val="204"/>
      </rPr>
      <t>21</t>
    </r>
  </si>
  <si>
    <t>1.1. Региональный проект «Педагоги и наставники» (всего), в том числе:</t>
  </si>
  <si>
    <r>
      <t>1. Направление (подпрограмма)</t>
    </r>
    <r>
      <rPr>
        <b/>
        <vertAlign val="superscript"/>
        <sz val="13"/>
        <color theme="1"/>
        <rFont val="Times New Roman"/>
        <family val="1"/>
        <charset val="204"/>
      </rPr>
      <t xml:space="preserve">20 </t>
    </r>
    <r>
      <rPr>
        <b/>
        <sz val="13"/>
        <color theme="1"/>
        <rFont val="Times New Roman"/>
        <family val="1"/>
        <charset val="204"/>
      </rPr>
      <t xml:space="preserve"> «Дошкольное, общее и дополнительное образование детей» всего, в том числе:</t>
    </r>
  </si>
  <si>
    <t>Департамент образования  Нефтеюганского района / Департамент культуры и спорта Нефтеюганского района</t>
  </si>
  <si>
    <t>2. Направление  (подпрограмма) «Ресурсное обеспечение в сфере образования» (всего), в том числе:</t>
  </si>
  <si>
    <t>2.1. Комплекс процессных мероприятий «Развитие инфраструктуры системы образования» (всего), в том числе:</t>
  </si>
  <si>
    <t>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</si>
  <si>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Департамент образования  Нефтеюганского района / Департамент строительства и жилищно-коммунального комплекса Нефтеюганского района</t>
  </si>
  <si>
    <t>3.1. Комплекс процессных мероприятий «Обеспечение деятельности органов местного самоуправления Нефтеюганского района» (всего), в том числе:</t>
  </si>
  <si>
    <t>3. Структурные элементы, не входящие в направления (подпрограммы) (всего), в том числе:</t>
  </si>
  <si>
    <t>3.2. Комплекс процессных мероприятий «Финансовое обеспечение отдельных государственных полномочий» (всего), в том числе:</t>
  </si>
  <si>
    <r>
      <t>Тип документа</t>
    </r>
    <r>
      <rPr>
        <vertAlign val="superscript"/>
        <sz val="13"/>
        <color theme="1"/>
        <rFont val="Times New Roman"/>
        <family val="1"/>
        <charset val="204"/>
      </rPr>
      <t>22</t>
    </r>
  </si>
  <si>
    <r>
      <t>Вид документа</t>
    </r>
    <r>
      <rPr>
        <vertAlign val="superscript"/>
        <sz val="13"/>
        <color theme="1"/>
        <rFont val="Times New Roman"/>
        <family val="1"/>
        <charset val="204"/>
      </rPr>
      <t>23</t>
    </r>
  </si>
  <si>
    <r>
      <t>Наименование документа</t>
    </r>
    <r>
      <rPr>
        <vertAlign val="superscript"/>
        <sz val="13"/>
        <color theme="1"/>
        <rFont val="Times New Roman"/>
        <family val="1"/>
        <charset val="204"/>
      </rPr>
      <t>24</t>
    </r>
  </si>
  <si>
    <r>
      <t>Реквизиты</t>
    </r>
    <r>
      <rPr>
        <vertAlign val="superscript"/>
        <sz val="13"/>
        <color theme="1"/>
        <rFont val="Times New Roman"/>
        <family val="1"/>
        <charset val="204"/>
      </rPr>
      <t>25</t>
    </r>
  </si>
  <si>
    <r>
      <t>Разработчик</t>
    </r>
    <r>
      <rPr>
        <vertAlign val="superscript"/>
        <sz val="13"/>
        <color theme="1"/>
        <rFont val="Times New Roman"/>
        <family val="1"/>
        <charset val="204"/>
      </rPr>
      <t>26</t>
    </r>
  </si>
  <si>
    <r>
      <t>II. Объекты, планируемые к созданию в период реализации муниципальной программы 2025- 2030 годов</t>
    </r>
    <r>
      <rPr>
        <vertAlign val="superscript"/>
        <sz val="13"/>
        <color theme="1"/>
        <rFont val="Times New Roman"/>
        <family val="1"/>
        <charset val="204"/>
      </rPr>
      <t>28</t>
    </r>
  </si>
  <si>
    <t>Муниципальное казенное учреждение «Управление капитального строительства и жильщно-коммунального комплекса Нефтеюганского района»</t>
  </si>
  <si>
    <t xml:space="preserve">Прямые инвестициии </t>
  </si>
  <si>
    <t>В период реализации программы 2029 - 2030</t>
  </si>
  <si>
    <t>Всего по разделу II</t>
  </si>
  <si>
    <t>Ответственный за реализацию: Департамент образования Нефтеюганского района</t>
  </si>
  <si>
    <t>Ответственный за реализацию: Департамент образования Нефтеюганского района /
Департамент культуры и спорта Нефтеюганского района</t>
  </si>
  <si>
    <t>Ответственный за реализацию: Департамент образования Нефтеюганского района / Департамент строительства и жилищно-коммунального комплекса Нефтеюганского района</t>
  </si>
  <si>
    <t>Департамент образования  Нефтеюганского района / Департамент культуры и спорта Нефтеюганского района, Департамент строительства и жилищно-коммунального комплекса Нефтеюганского района</t>
  </si>
  <si>
    <r>
      <t xml:space="preserve">В том числе по ответственным исполнителям / соисполнителям </t>
    </r>
    <r>
      <rPr>
        <b/>
        <vertAlign val="superscript"/>
        <sz val="13"/>
        <color theme="1"/>
        <rFont val="Times New Roman"/>
        <family val="1"/>
        <charset val="204"/>
      </rPr>
      <t>29</t>
    </r>
  </si>
  <si>
    <t>Средства поселений&lt;***&gt;</t>
  </si>
  <si>
    <r>
      <t xml:space="preserve">*указываются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
** указывается при наличии.
***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
</t>
    </r>
    <r>
      <rPr>
        <vertAlign val="superscript"/>
        <sz val="9"/>
        <rFont val="Times New Roman"/>
        <family val="1"/>
        <charset val="204"/>
      </rPr>
      <t>19</t>
    </r>
    <r>
      <rPr>
        <sz val="9"/>
        <rFont val="Times New Roman"/>
        <family val="1"/>
        <charset val="204"/>
      </rPr>
      <t xml:space="preserve">  Указывается наименование исполнительного органа минимальной власти Нефтеюганского района ответственного за реализацию структурного элемента.
</t>
    </r>
    <r>
      <rPr>
        <vertAlign val="superscript"/>
        <sz val="9"/>
        <rFont val="Times New Roman"/>
        <family val="1"/>
        <charset val="204"/>
      </rPr>
      <t>20</t>
    </r>
    <r>
      <rPr>
        <sz val="9"/>
        <rFont val="Times New Roman"/>
        <family val="1"/>
        <charset val="204"/>
      </rPr>
      <t xml:space="preserve"> Здесь и далее указывается наименование типа структурного элемента муниципальной программы.
</t>
    </r>
    <r>
      <rPr>
        <vertAlign val="superscript"/>
        <sz val="9"/>
        <rFont val="Times New Roman"/>
        <family val="1"/>
        <charset val="204"/>
      </rPr>
      <t>21</t>
    </r>
    <r>
      <rPr>
        <sz val="9"/>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 
</t>
    </r>
    <r>
      <rPr>
        <vertAlign val="superscript"/>
        <sz val="8"/>
        <rFont val="Times New Roman"/>
        <family val="1"/>
        <charset val="204"/>
      </rPr>
      <t>29</t>
    </r>
    <r>
      <rPr>
        <sz val="9"/>
        <rFont val="Times New Roman"/>
        <family val="1"/>
        <charset val="204"/>
      </rPr>
      <t xml:space="preserve"> Заполняется в случае наличия в муниципальной программе соисполнителей. </t>
    </r>
  </si>
  <si>
    <t>Паспорт муниципальной программы</t>
  </si>
  <si>
    <t>Постановление администрации Нефтеюганского района</t>
  </si>
  <si>
    <t>«О муниципальной программе Нефтеюганского района «Образование 21 века»</t>
  </si>
  <si>
    <t>Порядок предоставления денежного поощрения победителям и призерам конкурсов профессионального мастерства педагогов</t>
  </si>
  <si>
    <t>от 02.11.2024 № 1868-па-нпа</t>
  </si>
  <si>
    <t>«О внесении изменений в посновление администрации Нефтеюганского района от 02.11.2024 «1868-па-нпа «О муниципальной программе Нефтеюганского района «Образование 21 века»</t>
  </si>
  <si>
    <t>от 24.12.2024 № 2372-па-нпа</t>
  </si>
  <si>
    <t>7.</t>
  </si>
  <si>
    <t>Доля детей и молодежи в возрасте от 7 до 35 лет, у которых выявлены выдающиеся способности и таланты</t>
  </si>
  <si>
    <t>Департамент образования Нефтеюганского района, Департамент культуры и спорта</t>
  </si>
  <si>
    <t xml:space="preserve">Протокол заседания рабочей группы по организации оказания государственных услуг в социальной сфере в Ханты-Мансийском автономном округе - Югре  от 23.01.2025 № 1 </t>
  </si>
  <si>
    <t>1.7.</t>
  </si>
  <si>
    <t>«ГП»,«НП»</t>
  </si>
  <si>
    <t>«НП»</t>
  </si>
  <si>
    <t>Паспорт регионального проекта «Все лучшее детям»</t>
  </si>
  <si>
    <t>Постановление Правительства ХМАО - Югры от 10.11.2023 № 550-п «О государственной программе Ханты-Мансийского автономного округа - Югры «Развитие образования», паспорт регионального проекта «Все лучшее детям»</t>
  </si>
  <si>
    <t xml:space="preserve">Региональный проект «Все лучшее детям»
 (Михалев Владлен Геннадьевич) </t>
  </si>
  <si>
    <t>1.6.1.</t>
  </si>
  <si>
    <t>1.7.1.</t>
  </si>
  <si>
    <t>Создание единого образовательного и воспитательного пространства, направленного на выявление, поддержку и развитие способностей и талантов, самоопределение и профессиональную ориентацию детей и молодежи на основе принципов ответственности, справедливости, всеобщности</t>
  </si>
  <si>
    <t>Оснащение общеобразовательных организаций средствами обучения и воспитания для реализации учебных предметов</t>
  </si>
  <si>
    <t>8.</t>
  </si>
  <si>
    <t>Доля обучающихся 6-11 классов, охваченных комплексом профориентационных мероприятий в рамках Единой модели профориентации</t>
  </si>
  <si>
    <t>Паспорт регионального проекта «Профессионалитет»</t>
  </si>
  <si>
    <t>1.8.</t>
  </si>
  <si>
    <t xml:space="preserve">Региональный проект «Профессионалитет»
 (Михалев Владлен Геннадьевич) </t>
  </si>
  <si>
    <t>Доля детей и молодежи в возрасте от 7 до 35 лет, у которых выявлены выдающиеся способности и таланты.
Доля детей в возрасте от 5 до 18 лет, охваченных дополнительным образованием.</t>
  </si>
  <si>
    <t>1.2. Региональный проект «Все лучшее детям» (всего), в том числе:</t>
  </si>
  <si>
    <t>«Обеспечение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t>
  </si>
  <si>
    <t>«Достижение к 2030 году «цифровой зрелости» государственного и муниципального управления, ключевых отраслей экономики и социальной сферы, в том числе здравоохранения и образования, предполагающей автоматизацию большей части транзакций в рамках единых отраслевых цифровых платформ и модели управления на основе данных с учетом ускоренного внедрения технологий обработки больших объемов данных, машинного обучения и искусственного интеллекта»</t>
  </si>
  <si>
    <t>1.6.2.</t>
  </si>
  <si>
    <t>1.3. Региональный проект «Профессионалитет» (всего), в том числе:</t>
  </si>
  <si>
    <t>1.4. 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(всего), в том числе:</t>
  </si>
  <si>
    <t>1.5. 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(всего), в том числе:</t>
  </si>
  <si>
    <t>1.6. Комплекс процессных мероприятий «Обеспечение реализации общедоступного и бесплатного дошкольного, общего и дополнительного образования детей» (всего), в том числе:</t>
  </si>
  <si>
    <t>1.7. Комплекс процессных мероприятий «Организация отдыха и оздоровления детей» (всего), в том числе:</t>
  </si>
  <si>
    <t>от 28.04.2025 № 790-па-нпа</t>
  </si>
  <si>
    <t xml:space="preserve">Учащиеся получают сведения о потребностях в кадрах местных предприятий, о профессиях, путях их приобретения, возможностях трудоустройства, формируется потребность в обоснованном профессиональном самоопределении в соответствии с желаниями, способностями и индивидуальными особенностями. Развитие широкого спектра познавательных и профессиональных интересов, ключевых компетенций, обеспечивающих успешность в будущей профессиональной деятельности. 
</t>
  </si>
  <si>
    <t xml:space="preserve">1.4. 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t>
  </si>
  <si>
    <t>https://nefteyuganskij-r86.gosweb.gosuslugi.ru/netcat_files/1397/7451/Postanovlenie_administratsii_Nefteyuganskogo_rayona_ot_24.12.2024_2372_pa_npa_O_vnesenii_izmeneniy_v_postovlenie_administratsii_Nefteyuganskogo_rayona_ot_02.11.2024_1868_pa_npa.pdf</t>
  </si>
  <si>
    <t>https://nefteyuganskij-r86.gosweb.gosuslugi.ru/netcat_files/1397/7451/Postanovlenie_admnistratsii_Nefteyuganskogo_rayona_ot_02.11.2024_1868_pa_npa_O_munitsipal_noy_programme_Nefteyuganskogo_rayona_Obrazovanie_21_veka.pdf</t>
  </si>
  <si>
    <t>https://nefteyuganskij-r86.gosweb.gosuslugi.ru/netcat_files/1397/7451/Postanovlenie_administratsii_Nefteyuganskogo_rayona_ot_28.04.2025_790_pa_npa_O_vnesenii_izmeneniy_v_postovlenie_administratsii_Nefteyuganskogo_rayona_ot_02.11.2024_1868_pa_npa.pdf</t>
  </si>
  <si>
    <r>
      <t>Гиперссылка на текст документа</t>
    </r>
    <r>
      <rPr>
        <vertAlign val="superscript"/>
        <sz val="10"/>
        <color theme="1"/>
        <rFont val="Times New Roman"/>
        <family val="1"/>
        <charset val="204"/>
      </rPr>
      <t>27</t>
    </r>
  </si>
  <si>
    <t>».</t>
  </si>
  <si>
    <r>
      <t xml:space="preserve">  </t>
    </r>
    <r>
      <rPr>
        <vertAlign val="superscript"/>
        <sz val="9"/>
        <rFont val="Times New Roman"/>
        <family val="1"/>
        <charset val="204"/>
      </rPr>
      <t>22</t>
    </r>
    <r>
      <rPr>
        <sz val="9"/>
        <rFont val="Times New Roman"/>
        <family val="1"/>
        <charset val="204"/>
      </rPr>
      <t xml:space="preserve">Указывается тип документа, входящего в состав муниципальной программы, в соответствии с перечнем, определенным пунктом 8 порядка.
  </t>
    </r>
    <r>
      <rPr>
        <vertAlign val="superscript"/>
        <sz val="9"/>
        <rFont val="Times New Roman"/>
        <family val="1"/>
        <charset val="204"/>
      </rPr>
      <t>23</t>
    </r>
    <r>
      <rPr>
        <sz val="9"/>
        <rFont val="Times New Roman"/>
        <family val="1"/>
        <charset val="204"/>
      </rPr>
      <t xml:space="preserve">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
  </t>
    </r>
    <r>
      <rPr>
        <vertAlign val="superscript"/>
        <sz val="9"/>
        <rFont val="Times New Roman"/>
        <family val="1"/>
        <charset val="204"/>
      </rPr>
      <t>24</t>
    </r>
    <r>
      <rPr>
        <sz val="9"/>
        <rFont val="Times New Roman"/>
        <family val="1"/>
        <charset val="204"/>
      </rPr>
      <t xml:space="preserve">Указывается наименование принятого (утвержденного) документа.
  </t>
    </r>
    <r>
      <rPr>
        <vertAlign val="superscript"/>
        <sz val="9"/>
        <rFont val="Times New Roman"/>
        <family val="1"/>
        <charset val="204"/>
      </rPr>
      <t>25</t>
    </r>
    <r>
      <rPr>
        <sz val="9"/>
        <rFont val="Times New Roman"/>
        <family val="1"/>
        <charset val="204"/>
      </rPr>
      <t xml:space="preserve">Указывается дата и номер принятого (утвержденного) документа.
  </t>
    </r>
    <r>
      <rPr>
        <vertAlign val="superscript"/>
        <sz val="9"/>
        <rFont val="Times New Roman"/>
        <family val="1"/>
        <charset val="204"/>
      </rPr>
      <t>26</t>
    </r>
    <r>
      <rPr>
        <sz val="9"/>
        <rFont val="Times New Roman"/>
        <family val="1"/>
        <charset val="204"/>
      </rPr>
      <t xml:space="preserve">Указывается наименование структурного подразделения администрации Нефтеюганского района (организации), ответственного за разработку документа.
  </t>
    </r>
    <r>
      <rPr>
        <vertAlign val="superscript"/>
        <sz val="9"/>
        <rFont val="Times New Roman"/>
        <family val="1"/>
        <charset val="204"/>
      </rPr>
      <t>27</t>
    </r>
    <r>
      <rPr>
        <sz val="9"/>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</si>
</sst>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00000"/>
    <numFmt numFmtId="166" formatCode="0.0"/>
    <numFmt numFmtId="167" formatCode="0.00000"/>
    <numFmt numFmtId="168" formatCode="#,##0.00000_ ;\-#,##0.00000\ "/>
    <numFmt numFmtId="169" formatCode="#,##0.000000_ ;\-#,##0.000000\ "/>
    <numFmt numFmtId="170" formatCode="_-* #,##0.00000_р_._-;\-* #,##0.00000_р_._-;_-* &quot;-&quot;??_р_._-;_-@_-"/>
    <numFmt numFmtId="171" formatCode="_-* #,##0.00\ _₽_-;\-* #,##0.00\ _₽_-;_-* &quot;-&quot;??\ _₽_-;_-@_-"/>
    <numFmt numFmtId="172" formatCode="_-* #,##0.00000\ _₽_-;\-* #,##0.00000\ _₽_-;_-* &quot;-&quot;?????\ _₽_-;_-@_-"/>
  </numFmts>
  <fonts count="24" x14ac:knownFonts="1">
    <font>
      <sz val="11"/>
      <color theme="1"/>
      <name val="Calibri"/>
      <family val="2"/>
      <scheme val="minor"/>
    </font>
    <font>
      <b/>
      <sz val="13"/>
      <color theme="1"/>
      <name val="Times New Roman"/>
      <family val="1"/>
      <charset val="204"/>
    </font>
    <font>
      <u/>
      <sz val="11"/>
      <color theme="10"/>
      <name val="Calibri"/>
      <family val="2"/>
      <scheme val="minor"/>
    </font>
    <font>
      <sz val="13"/>
      <color theme="1"/>
      <name val="Times New Roman"/>
      <family val="1"/>
      <charset val="204"/>
    </font>
    <font>
      <sz val="13"/>
      <name val="Times New Roman"/>
      <family val="1"/>
      <charset val="204"/>
    </font>
    <font>
      <u/>
      <sz val="13"/>
      <color theme="10"/>
      <name val="Times New Roman"/>
      <family val="1"/>
      <charset val="204"/>
    </font>
    <font>
      <sz val="10"/>
      <name val="Arial"/>
      <family val="2"/>
      <charset val="204"/>
    </font>
    <font>
      <sz val="9"/>
      <name val="Times New Roman"/>
      <family val="1"/>
      <charset val="204"/>
    </font>
    <font>
      <vertAlign val="superscript"/>
      <sz val="9"/>
      <name val="Times New Roman"/>
      <family val="1"/>
      <charset val="204"/>
    </font>
    <font>
      <sz val="9"/>
      <color theme="1"/>
      <name val="Times New Roman"/>
      <family val="1"/>
      <charset val="204"/>
    </font>
    <font>
      <vertAlign val="superscript"/>
      <sz val="9"/>
      <color theme="1"/>
      <name val="Times New Roman"/>
      <family val="1"/>
      <charset val="204"/>
    </font>
    <font>
      <vertAlign val="superscript"/>
      <sz val="13"/>
      <name val="Times New Roman"/>
      <family val="1"/>
      <charset val="204"/>
    </font>
    <font>
      <sz val="13"/>
      <color rgb="FFFF0000"/>
      <name val="Times New Roman"/>
      <family val="1"/>
      <charset val="204"/>
    </font>
    <font>
      <u/>
      <sz val="13"/>
      <name val="Times New Roman"/>
      <family val="1"/>
      <charset val="204"/>
    </font>
    <font>
      <vertAlign val="superscript"/>
      <sz val="13"/>
      <color theme="1"/>
      <name val="Times New Roman"/>
      <family val="1"/>
      <charset val="204"/>
    </font>
    <font>
      <b/>
      <vertAlign val="superscript"/>
      <sz val="13"/>
      <color theme="1"/>
      <name val="Times New Roman"/>
      <family val="1"/>
      <charset val="204"/>
    </font>
    <font>
      <b/>
      <i/>
      <sz val="13"/>
      <color theme="1"/>
      <name val="Times New Roman"/>
      <family val="1"/>
      <charset val="204"/>
    </font>
    <font>
      <sz val="9"/>
      <color indexed="81"/>
      <name val="Tahoma"/>
      <family val="2"/>
      <charset val="204"/>
    </font>
    <font>
      <b/>
      <sz val="9"/>
      <color indexed="81"/>
      <name val="Tahoma"/>
      <family val="2"/>
      <charset val="204"/>
    </font>
    <font>
      <vertAlign val="superscript"/>
      <sz val="8"/>
      <name val="Times New Roman"/>
      <family val="1"/>
      <charset val="204"/>
    </font>
    <font>
      <sz val="10"/>
      <color theme="1"/>
      <name val="Times New Roman"/>
      <family val="1"/>
      <charset val="204"/>
    </font>
    <font>
      <vertAlign val="superscript"/>
      <sz val="10"/>
      <color theme="1"/>
      <name val="Times New Roman"/>
      <family val="1"/>
      <charset val="204"/>
    </font>
    <font>
      <sz val="10"/>
      <name val="Times New Roman"/>
      <family val="1"/>
      <charset val="204"/>
    </font>
    <font>
      <u/>
      <sz val="10"/>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2" fillId="0" borderId="0" applyNumberFormat="0" applyFill="0" applyBorder="0" applyAlignment="0" applyProtection="0"/>
    <xf numFmtId="0" fontId="6" fillId="0" borderId="0"/>
  </cellStyleXfs>
  <cellXfs count="168">
    <xf numFmtId="0" fontId="0" fillId="0" borderId="0" xfId="0"/>
    <xf numFmtId="0" fontId="2" fillId="0" borderId="0" xfId="1" applyAlignment="1">
      <alignmen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0" xfId="0" applyFont="1"/>
    <xf numFmtId="0" fontId="3" fillId="0" borderId="2"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0" xfId="0" applyFont="1" applyFill="1"/>
    <xf numFmtId="0" fontId="12" fillId="0" borderId="0" xfId="0" applyFont="1" applyFill="1"/>
    <xf numFmtId="166" fontId="4" fillId="0" borderId="1" xfId="0" applyNumberFormat="1" applyFont="1" applyFill="1" applyBorder="1" applyAlignment="1">
      <alignment horizontal="center" vertical="center" wrapText="1"/>
    </xf>
    <xf numFmtId="0" fontId="13" fillId="0" borderId="0" xfId="1" applyFont="1" applyFill="1" applyAlignment="1">
      <alignment vertical="center"/>
    </xf>
    <xf numFmtId="0" fontId="7" fillId="0" borderId="0" xfId="0" applyFont="1" applyFill="1"/>
    <xf numFmtId="165" fontId="1" fillId="0" borderId="1" xfId="0" applyNumberFormat="1" applyFont="1" applyFill="1" applyBorder="1" applyAlignment="1">
      <alignment horizontal="right" vertical="center"/>
    </xf>
    <xf numFmtId="0" fontId="16" fillId="0" borderId="0" xfId="0" applyFont="1" applyFill="1"/>
    <xf numFmtId="164" fontId="3" fillId="0" borderId="1" xfId="0" applyNumberFormat="1" applyFont="1" applyFill="1" applyBorder="1" applyAlignment="1">
      <alignment horizontal="right" vertical="center"/>
    </xf>
    <xf numFmtId="168" fontId="3" fillId="0" borderId="1" xfId="0" applyNumberFormat="1" applyFont="1" applyFill="1" applyBorder="1" applyAlignment="1">
      <alignment horizontal="right" vertical="center"/>
    </xf>
    <xf numFmtId="165" fontId="3" fillId="0" borderId="1" xfId="0" applyNumberFormat="1" applyFont="1" applyFill="1" applyBorder="1" applyAlignment="1">
      <alignment horizontal="right" vertical="center"/>
    </xf>
    <xf numFmtId="0" fontId="1" fillId="0" borderId="1" xfId="0" applyFont="1" applyBorder="1" applyAlignment="1">
      <alignment vertical="center" wrapText="1"/>
    </xf>
    <xf numFmtId="0" fontId="3" fillId="0" borderId="1" xfId="0" applyFont="1" applyBorder="1" applyAlignment="1">
      <alignment vertical="center" wrapText="1"/>
    </xf>
    <xf numFmtId="0" fontId="9" fillId="0" borderId="0" xfId="0" applyFont="1"/>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Alignment="1">
      <alignment wrapText="1"/>
    </xf>
    <xf numFmtId="0" fontId="3" fillId="0" borderId="1" xfId="0" applyFont="1" applyBorder="1" applyAlignment="1">
      <alignment horizontal="center"/>
    </xf>
    <xf numFmtId="0" fontId="3" fillId="0" borderId="0" xfId="0" applyFont="1" applyAlignment="1">
      <alignment horizontal="right" vertical="center"/>
    </xf>
    <xf numFmtId="0" fontId="3" fillId="0" borderId="0" xfId="0" applyFont="1" applyAlignment="1">
      <alignment vertical="center"/>
    </xf>
    <xf numFmtId="164" fontId="3" fillId="0" borderId="1" xfId="0" applyNumberFormat="1" applyFont="1" applyBorder="1" applyAlignment="1">
      <alignment vertical="center" wrapText="1"/>
    </xf>
    <xf numFmtId="167" fontId="3" fillId="0" borderId="1" xfId="0" applyNumberFormat="1" applyFont="1" applyBorder="1" applyAlignment="1">
      <alignment vertical="center" wrapText="1"/>
    </xf>
    <xf numFmtId="164" fontId="1" fillId="0" borderId="1" xfId="0" applyNumberFormat="1" applyFont="1" applyBorder="1" applyAlignment="1">
      <alignment vertical="center" wrapText="1"/>
    </xf>
    <xf numFmtId="172" fontId="3" fillId="0" borderId="1" xfId="0" applyNumberFormat="1" applyFont="1" applyBorder="1" applyAlignment="1">
      <alignment vertical="center" wrapText="1"/>
    </xf>
    <xf numFmtId="172" fontId="3" fillId="0" borderId="1" xfId="0" applyNumberFormat="1" applyFont="1" applyBorder="1" applyAlignment="1">
      <alignment horizontal="lef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172" fontId="1" fillId="2" borderId="1"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3" fillId="0" borderId="0" xfId="0" applyFont="1" applyFill="1"/>
    <xf numFmtId="0" fontId="3" fillId="0" borderId="0" xfId="0" applyFont="1" applyFill="1" applyAlignment="1">
      <alignment horizontal="center"/>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1" fillId="0" borderId="0" xfId="0" applyFont="1" applyFill="1"/>
    <xf numFmtId="170" fontId="3" fillId="0" borderId="1" xfId="0" applyNumberFormat="1" applyFont="1" applyFill="1" applyBorder="1" applyAlignment="1">
      <alignment horizontal="right" vertical="center"/>
    </xf>
    <xf numFmtId="168" fontId="1" fillId="0" borderId="1" xfId="0" applyNumberFormat="1" applyFont="1" applyFill="1" applyBorder="1" applyAlignment="1">
      <alignment horizontal="right" vertical="center"/>
    </xf>
    <xf numFmtId="164" fontId="1" fillId="0" borderId="1" xfId="0" applyNumberFormat="1" applyFont="1" applyFill="1" applyBorder="1" applyAlignment="1">
      <alignment horizontal="right" vertical="center"/>
    </xf>
    <xf numFmtId="169" fontId="3" fillId="0" borderId="1" xfId="0" applyNumberFormat="1" applyFont="1" applyFill="1" applyBorder="1" applyAlignment="1">
      <alignment horizontal="right" vertical="center"/>
    </xf>
    <xf numFmtId="168" fontId="1" fillId="0" borderId="2" xfId="0" applyNumberFormat="1" applyFont="1" applyFill="1" applyBorder="1" applyAlignment="1">
      <alignment horizontal="right" vertical="center"/>
    </xf>
    <xf numFmtId="164" fontId="3" fillId="0" borderId="2" xfId="0" applyNumberFormat="1" applyFont="1" applyFill="1" applyBorder="1" applyAlignment="1">
      <alignment horizontal="right" vertical="center"/>
    </xf>
    <xf numFmtId="170" fontId="3" fillId="0" borderId="2" xfId="0" applyNumberFormat="1" applyFont="1" applyFill="1" applyBorder="1" applyAlignment="1">
      <alignment horizontal="right" vertical="center"/>
    </xf>
    <xf numFmtId="168" fontId="3" fillId="0" borderId="2" xfId="0" applyNumberFormat="1" applyFont="1" applyFill="1" applyBorder="1" applyAlignment="1">
      <alignment horizontal="right" vertical="center"/>
    </xf>
    <xf numFmtId="0" fontId="3" fillId="0" borderId="2" xfId="0" applyFont="1" applyFill="1" applyBorder="1" applyAlignment="1">
      <alignment horizontal="left" vertical="center"/>
    </xf>
    <xf numFmtId="165" fontId="3" fillId="0" borderId="0" xfId="0" applyNumberFormat="1" applyFont="1" applyFill="1"/>
    <xf numFmtId="0" fontId="9" fillId="0" borderId="0" xfId="0" applyFont="1" applyFill="1"/>
    <xf numFmtId="0" fontId="4" fillId="0" borderId="0" xfId="2" applyFont="1" applyFill="1" applyAlignment="1">
      <alignment horizontal="center"/>
    </xf>
    <xf numFmtId="0" fontId="4" fillId="0" borderId="0" xfId="0" applyFont="1" applyFill="1" applyAlignment="1">
      <alignment horizont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164" fontId="4" fillId="0" borderId="5" xfId="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left" vertical="center"/>
    </xf>
    <xf numFmtId="0" fontId="20" fillId="0" borderId="1" xfId="0" applyFont="1" applyBorder="1" applyAlignment="1">
      <alignment horizontal="center"/>
    </xf>
    <xf numFmtId="0" fontId="20" fillId="0" borderId="0" xfId="0" applyFont="1"/>
    <xf numFmtId="0" fontId="3" fillId="0" borderId="0" xfId="0" applyFont="1" applyAlignment="1">
      <alignment horizontal="right"/>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vertical="center" wrapText="1"/>
    </xf>
    <xf numFmtId="2"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8" xfId="0" applyFont="1" applyFill="1" applyBorder="1"/>
    <xf numFmtId="49" fontId="4" fillId="0" borderId="10"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0" borderId="2" xfId="0" applyFont="1" applyBorder="1" applyAlignment="1">
      <alignment vertical="center" wrapText="1"/>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0" applyFont="1" applyFill="1" applyAlignment="1">
      <alignment horizontal="left" vertical="top"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center" wrapText="1"/>
    </xf>
    <xf numFmtId="0" fontId="4" fillId="0" borderId="0" xfId="0" applyFont="1" applyFill="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7" fillId="0" borderId="0" xfId="1" applyFont="1" applyFill="1" applyAlignment="1">
      <alignment horizontal="left" vertical="center" wrapText="1"/>
    </xf>
    <xf numFmtId="0" fontId="7" fillId="0" borderId="0" xfId="1" applyFont="1" applyFill="1" applyAlignment="1">
      <alignment horizontal="left" vertical="center"/>
    </xf>
    <xf numFmtId="0" fontId="4" fillId="0" borderId="0" xfId="0" applyFont="1" applyFill="1" applyAlignment="1">
      <alignment horizontal="center"/>
    </xf>
    <xf numFmtId="0" fontId="4" fillId="0" borderId="1" xfId="1" applyFont="1" applyFill="1" applyBorder="1" applyAlignment="1">
      <alignment horizontal="center" vertical="center" wrapText="1"/>
    </xf>
    <xf numFmtId="0" fontId="7" fillId="0" borderId="0" xfId="0" applyFont="1" applyFill="1" applyAlignment="1">
      <alignment wrapText="1"/>
    </xf>
    <xf numFmtId="0" fontId="7" fillId="0" borderId="0" xfId="0" applyFont="1" applyFill="1" applyAlignment="1"/>
    <xf numFmtId="49" fontId="4" fillId="0" borderId="9"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3" fillId="0" borderId="0" xfId="0" applyFont="1" applyFill="1" applyAlignment="1" applyProtection="1">
      <alignment horizontal="center"/>
      <protection locked="0"/>
    </xf>
    <xf numFmtId="164" fontId="4" fillId="0" borderId="2" xfId="2" applyNumberFormat="1" applyFont="1" applyFill="1" applyBorder="1" applyAlignment="1">
      <alignment horizontal="center" vertical="center" wrapText="1"/>
    </xf>
    <xf numFmtId="164" fontId="4" fillId="0" borderId="5" xfId="2" applyNumberFormat="1" applyFont="1" applyFill="1" applyBorder="1" applyAlignment="1">
      <alignment horizontal="center" vertical="center" wrapText="1"/>
    </xf>
    <xf numFmtId="164" fontId="4" fillId="0" borderId="4" xfId="2" applyNumberFormat="1" applyFont="1" applyFill="1" applyBorder="1" applyAlignment="1">
      <alignment horizontal="center" vertical="center" wrapText="1"/>
    </xf>
    <xf numFmtId="49" fontId="4" fillId="0" borderId="2" xfId="2" applyNumberFormat="1" applyFont="1" applyFill="1" applyBorder="1" applyAlignment="1">
      <alignment horizontal="center" vertical="center" wrapText="1"/>
    </xf>
    <xf numFmtId="49" fontId="4" fillId="0" borderId="5" xfId="2" applyNumberFormat="1" applyFont="1" applyFill="1" applyBorder="1" applyAlignment="1">
      <alignment horizontal="center" vertical="center" wrapText="1"/>
    </xf>
    <xf numFmtId="49" fontId="4" fillId="0" borderId="4" xfId="2" applyNumberFormat="1" applyFont="1" applyFill="1" applyBorder="1" applyAlignment="1">
      <alignment horizontal="center" vertical="center" wrapText="1"/>
    </xf>
    <xf numFmtId="0" fontId="7" fillId="0" borderId="0" xfId="0" applyFont="1" applyFill="1" applyAlignment="1">
      <alignment horizontal="left" wrapText="1"/>
    </xf>
    <xf numFmtId="0" fontId="7" fillId="0" borderId="0" xfId="0" applyFont="1" applyFill="1" applyAlignment="1">
      <alignment horizontal="left"/>
    </xf>
    <xf numFmtId="0" fontId="3" fillId="0" borderId="1"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164" fontId="4" fillId="0" borderId="1" xfId="2" applyNumberFormat="1" applyFont="1" applyFill="1" applyBorder="1" applyAlignment="1">
      <alignment horizontal="center" vertical="center" wrapText="1"/>
    </xf>
    <xf numFmtId="49" fontId="4" fillId="0" borderId="1" xfId="2"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3" xfId="0" applyFont="1" applyBorder="1" applyAlignment="1">
      <alignment horizontal="center"/>
    </xf>
    <xf numFmtId="0" fontId="3" fillId="0" borderId="1" xfId="0" applyFont="1" applyBorder="1" applyAlignment="1">
      <alignment horizontal="center"/>
    </xf>
    <xf numFmtId="0" fontId="9" fillId="0" borderId="0" xfId="0" applyFont="1" applyAlignment="1">
      <alignment horizontal="left"/>
    </xf>
    <xf numFmtId="0" fontId="5" fillId="0" borderId="0" xfId="1" applyFont="1" applyAlignment="1">
      <alignment horizontal="left" vertical="center" wrapText="1"/>
    </xf>
    <xf numFmtId="166" fontId="4" fillId="0" borderId="1" xfId="0" applyNumberFormat="1" applyFont="1" applyBorder="1" applyAlignment="1">
      <alignment horizontal="center" vertical="center" wrapText="1"/>
    </xf>
    <xf numFmtId="0" fontId="3" fillId="0" borderId="1" xfId="0" applyFont="1" applyBorder="1" applyAlignment="1">
      <alignment vertical="center" wrapText="1"/>
    </xf>
    <xf numFmtId="172" fontId="3" fillId="0" borderId="1" xfId="0" applyNumberFormat="1" applyFont="1" applyBorder="1" applyAlignment="1">
      <alignment vertical="center" wrapText="1"/>
    </xf>
    <xf numFmtId="0" fontId="3" fillId="0" borderId="5"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166" fontId="3" fillId="0" borderId="1" xfId="0" applyNumberFormat="1" applyFont="1" applyBorder="1" applyAlignment="1">
      <alignment horizontal="center" vertical="center" wrapText="1"/>
    </xf>
    <xf numFmtId="164" fontId="3" fillId="0" borderId="2" xfId="0" applyNumberFormat="1" applyFont="1" applyBorder="1" applyAlignment="1">
      <alignment horizontal="left" vertical="center" wrapText="1"/>
    </xf>
    <xf numFmtId="164" fontId="3" fillId="0" borderId="4" xfId="0" applyNumberFormat="1" applyFont="1" applyBorder="1" applyAlignment="1">
      <alignment horizontal="left" vertical="center" wrapText="1"/>
    </xf>
    <xf numFmtId="0" fontId="1" fillId="0" borderId="1" xfId="0" applyFont="1" applyBorder="1" applyAlignment="1">
      <alignment vertical="center" wrapText="1"/>
    </xf>
    <xf numFmtId="0" fontId="3" fillId="0" borderId="0" xfId="0" applyFont="1" applyAlignment="1">
      <alignment horizontal="center" vertical="center"/>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71" fontId="3" fillId="0" borderId="1" xfId="0" applyNumberFormat="1" applyFont="1" applyBorder="1" applyAlignment="1">
      <alignment vertical="center" wrapText="1"/>
    </xf>
    <xf numFmtId="0" fontId="4"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3" fillId="0" borderId="2" xfId="1" applyFont="1" applyBorder="1" applyAlignment="1">
      <alignment horizontal="center" vertical="center" wrapText="1"/>
    </xf>
    <xf numFmtId="0" fontId="22" fillId="0" borderId="4" xfId="0" applyFont="1" applyBorder="1" applyAlignment="1">
      <alignment horizontal="center" vertical="center" wrapText="1"/>
    </xf>
    <xf numFmtId="0" fontId="23" fillId="0" borderId="4" xfId="1" applyFont="1" applyBorder="1" applyAlignment="1">
      <alignment horizontal="center" vertical="center" wrapText="1"/>
    </xf>
    <xf numFmtId="49" fontId="4" fillId="0" borderId="1" xfId="0" applyNumberFormat="1" applyFont="1" applyBorder="1" applyAlignment="1">
      <alignment horizontal="center" wrapText="1"/>
    </xf>
    <xf numFmtId="0" fontId="23" fillId="0" borderId="1" xfId="1" applyFont="1" applyBorder="1" applyAlignment="1">
      <alignment wrapText="1"/>
    </xf>
    <xf numFmtId="0" fontId="4" fillId="0" borderId="1" xfId="0" applyFont="1" applyBorder="1"/>
    <xf numFmtId="0" fontId="22" fillId="0" borderId="1" xfId="0" applyFont="1" applyBorder="1"/>
    <xf numFmtId="0" fontId="4" fillId="0" borderId="0" xfId="0" applyFont="1"/>
    <xf numFmtId="0" fontId="22" fillId="0" borderId="0" xfId="0" applyFont="1"/>
    <xf numFmtId="0" fontId="7" fillId="0" borderId="0" xfId="0" applyFont="1" applyAlignment="1">
      <alignment horizontal="left" wrapText="1"/>
    </xf>
    <xf numFmtId="0" fontId="7" fillId="0" borderId="0" xfId="0" applyFont="1" applyAlignment="1">
      <alignment horizontal="left"/>
    </xf>
  </cellXfs>
  <cellStyles count="3">
    <cellStyle name="Гиперссылка" xfId="1" builtinId="8"/>
    <cellStyle name="Обычный" xfId="0" builtinId="0"/>
    <cellStyle name="Обычный 2" xfId="2" xr:uid="{8E4CB4A2-1151-4447-9DF3-53DDF777F7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nefteyuganskij-r86.gosweb.gosuslugi.ru/netcat_files/1397/7451/Postanovlenie_admnistratsii_Nefteyuganskogo_rayona_ot_02.11.2024_1868_pa_npa_O_munitsipal_noy_programme_Nefteyuganskogo_rayona_Obrazovanie_21_veka.pdf" TargetMode="External"/><Relationship Id="rId2" Type="http://schemas.openxmlformats.org/officeDocument/2006/relationships/hyperlink" Target="https://nefteyuganskij-r86.gosweb.gosuslugi.ru/netcat_files/1397/7451/Postanovlenie_admnistratsii_Nefteyuganskogo_rayona_ot_02.11.2024_1868_pa_npa_O_munitsipal_noy_programme_Nefteyuganskogo_rayona_Obrazovanie_21_veka.pdf" TargetMode="External"/><Relationship Id="rId1" Type="http://schemas.openxmlformats.org/officeDocument/2006/relationships/hyperlink" Target="https://nefteyuganskij-r86.gosweb.gosuslugi.ru/netcat_files/1397/7451/Postanovlenie_administratsii_Nefteyuganskogo_rayona_ot_24.12.2024_2372_pa_npa_O_vnesenii_izmeneniy_v_postovlenie_administratsii_Nefteyuganskogo_rayona_ot_02.11.2024_1868_pa_npa.pdf" TargetMode="External"/><Relationship Id="rId5" Type="http://schemas.openxmlformats.org/officeDocument/2006/relationships/printerSettings" Target="../printerSettings/printerSettings6.bin"/><Relationship Id="rId4" Type="http://schemas.openxmlformats.org/officeDocument/2006/relationships/hyperlink" Target="https://nefteyuganskij-r86.gosweb.gosuslugi.ru/netcat_files/1397/7451/Postanovlenie_administratsii_Nefteyuganskogo_rayona_ot_28.04.2025_790_pa_npa_O_vnesenii_izmeneniy_v_postovlenie_administratsii_Nefteyuganskogo_rayona_ot_02.11.2024_1868_pa_npa.pdf" TargetMode="External"/></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
  <sheetViews>
    <sheetView view="pageBreakPreview" zoomScale="90" zoomScaleNormal="100" zoomScaleSheetLayoutView="90" workbookViewId="0">
      <selection activeCell="E12" sqref="E12"/>
    </sheetView>
  </sheetViews>
  <sheetFormatPr defaultRowHeight="15" x14ac:dyDescent="0.25"/>
  <cols>
    <col min="1" max="1" width="12.7109375" customWidth="1"/>
    <col min="2" max="2" width="27.140625" customWidth="1"/>
    <col min="3" max="3" width="21.7109375" customWidth="1"/>
    <col min="4" max="4" width="12.7109375" customWidth="1"/>
    <col min="5" max="5" width="14.28515625" customWidth="1"/>
    <col min="10" max="10" width="29.85546875" customWidth="1"/>
  </cols>
  <sheetData>
    <row r="1" spans="1:10" s="4" customFormat="1" ht="16.5" x14ac:dyDescent="0.25">
      <c r="A1" s="82" t="s">
        <v>47</v>
      </c>
      <c r="B1" s="82"/>
      <c r="C1" s="82"/>
      <c r="D1" s="82"/>
      <c r="E1" s="82"/>
      <c r="F1" s="82"/>
      <c r="G1" s="82"/>
      <c r="H1" s="82"/>
      <c r="I1" s="82"/>
      <c r="J1" s="82"/>
    </row>
    <row r="2" spans="1:10" s="4" customFormat="1" ht="16.5" x14ac:dyDescent="0.25">
      <c r="A2" s="82"/>
      <c r="B2" s="82"/>
      <c r="C2" s="82"/>
      <c r="D2" s="82"/>
      <c r="E2" s="82"/>
      <c r="F2" s="82"/>
      <c r="G2" s="82"/>
      <c r="H2" s="82"/>
      <c r="I2" s="82"/>
      <c r="J2" s="82"/>
    </row>
    <row r="3" spans="1:10" s="4" customFormat="1" ht="46.5" customHeight="1" x14ac:dyDescent="0.25">
      <c r="A3" s="85" t="s">
        <v>1</v>
      </c>
      <c r="B3" s="83" t="s">
        <v>2</v>
      </c>
      <c r="C3" s="85" t="s">
        <v>3</v>
      </c>
      <c r="D3" s="85" t="s">
        <v>4</v>
      </c>
      <c r="E3" s="85"/>
      <c r="F3" s="86" t="s">
        <v>27</v>
      </c>
      <c r="G3" s="87"/>
      <c r="H3" s="87"/>
      <c r="I3" s="87"/>
      <c r="J3" s="85" t="s">
        <v>7</v>
      </c>
    </row>
    <row r="4" spans="1:10" s="4" customFormat="1" ht="33" x14ac:dyDescent="0.25">
      <c r="A4" s="85"/>
      <c r="B4" s="84"/>
      <c r="C4" s="85"/>
      <c r="D4" s="3" t="s">
        <v>5</v>
      </c>
      <c r="E4" s="3" t="s">
        <v>6</v>
      </c>
      <c r="F4" s="3" t="s">
        <v>48</v>
      </c>
      <c r="G4" s="3" t="s">
        <v>49</v>
      </c>
      <c r="H4" s="3" t="s">
        <v>50</v>
      </c>
      <c r="I4" s="3" t="s">
        <v>51</v>
      </c>
      <c r="J4" s="85"/>
    </row>
    <row r="5" spans="1:10" s="4" customFormat="1" ht="16.5" x14ac:dyDescent="0.25">
      <c r="A5" s="3">
        <v>1</v>
      </c>
      <c r="B5" s="3">
        <v>2</v>
      </c>
      <c r="C5" s="3">
        <v>3</v>
      </c>
      <c r="D5" s="3">
        <v>4</v>
      </c>
      <c r="E5" s="3">
        <v>5</v>
      </c>
      <c r="F5" s="3">
        <v>6</v>
      </c>
      <c r="G5" s="3">
        <v>7</v>
      </c>
      <c r="H5" s="3">
        <v>8</v>
      </c>
      <c r="I5" s="3">
        <v>9</v>
      </c>
      <c r="J5" s="3">
        <v>12</v>
      </c>
    </row>
    <row r="6" spans="1:10" s="4" customFormat="1" ht="25.5" customHeight="1" x14ac:dyDescent="0.25">
      <c r="A6" s="5" t="s">
        <v>23</v>
      </c>
      <c r="B6" s="81"/>
      <c r="C6" s="81"/>
      <c r="D6" s="81"/>
      <c r="E6" s="81"/>
      <c r="F6" s="81"/>
      <c r="G6" s="81"/>
      <c r="H6" s="81"/>
      <c r="I6" s="81"/>
      <c r="J6" s="81"/>
    </row>
    <row r="7" spans="1:10" s="4" customFormat="1" ht="29.25" customHeight="1" x14ac:dyDescent="0.25">
      <c r="A7" s="6" t="s">
        <v>23</v>
      </c>
      <c r="B7" s="2" t="s">
        <v>23</v>
      </c>
      <c r="C7" s="3" t="s">
        <v>23</v>
      </c>
      <c r="D7" s="3" t="s">
        <v>23</v>
      </c>
      <c r="E7" s="3" t="s">
        <v>23</v>
      </c>
      <c r="F7" s="3" t="s">
        <v>23</v>
      </c>
      <c r="G7" s="3" t="s">
        <v>23</v>
      </c>
      <c r="H7" s="3" t="s">
        <v>23</v>
      </c>
      <c r="I7" s="3" t="s">
        <v>23</v>
      </c>
      <c r="J7" s="2" t="s">
        <v>23</v>
      </c>
    </row>
    <row r="9" spans="1:10" x14ac:dyDescent="0.25">
      <c r="A9" s="1"/>
    </row>
  </sheetData>
  <mergeCells count="8">
    <mergeCell ref="B6:J6"/>
    <mergeCell ref="A1:J2"/>
    <mergeCell ref="B3:B4"/>
    <mergeCell ref="A3:A4"/>
    <mergeCell ref="C3:C4"/>
    <mergeCell ref="D3:E3"/>
    <mergeCell ref="F3:I3"/>
    <mergeCell ref="J3:J4"/>
  </mergeCells>
  <pageMargins left="0.70866141732283472" right="0.70866141732283472" top="0.74803149606299213" bottom="0.74803149606299213" header="0.31496062992125984" footer="0.31496062992125984"/>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4"/>
  <sheetViews>
    <sheetView view="pageBreakPreview" zoomScale="80" zoomScaleNormal="100" zoomScaleSheetLayoutView="80" workbookViewId="0">
      <selection activeCell="M9" sqref="M9"/>
    </sheetView>
  </sheetViews>
  <sheetFormatPr defaultRowHeight="16.5" x14ac:dyDescent="0.25"/>
  <cols>
    <col min="1" max="1" width="9.140625" style="11"/>
    <col min="2" max="2" width="36.42578125" style="11" customWidth="1"/>
    <col min="3" max="3" width="13.28515625" style="11" customWidth="1"/>
    <col min="4" max="4" width="13" style="11" customWidth="1"/>
    <col min="5" max="5" width="10.5703125" style="11" customWidth="1"/>
    <col min="6" max="6" width="9.140625" style="11" customWidth="1"/>
    <col min="7" max="12" width="8.5703125" style="11" customWidth="1"/>
    <col min="13" max="13" width="32" style="11" customWidth="1"/>
    <col min="14" max="14" width="19.140625" style="11" customWidth="1"/>
    <col min="15" max="15" width="36.140625" style="60" customWidth="1"/>
    <col min="16" max="23" width="0" style="11" hidden="1" customWidth="1"/>
    <col min="24" max="16384" width="9.140625" style="11"/>
  </cols>
  <sheetData>
    <row r="1" spans="1:21" ht="16.5" customHeight="1" x14ac:dyDescent="0.25">
      <c r="A1" s="94" t="s">
        <v>0</v>
      </c>
      <c r="B1" s="94"/>
      <c r="C1" s="94"/>
      <c r="D1" s="94"/>
      <c r="E1" s="94"/>
      <c r="F1" s="94"/>
      <c r="G1" s="94"/>
      <c r="H1" s="94"/>
      <c r="I1" s="94"/>
      <c r="J1" s="94"/>
      <c r="K1" s="94"/>
      <c r="L1" s="94"/>
      <c r="M1" s="94"/>
      <c r="N1" s="94"/>
      <c r="O1" s="94"/>
    </row>
    <row r="2" spans="1:21" x14ac:dyDescent="0.25">
      <c r="A2" s="95"/>
      <c r="B2" s="95"/>
      <c r="C2" s="95"/>
      <c r="D2" s="95"/>
      <c r="E2" s="95"/>
      <c r="F2" s="95"/>
      <c r="G2" s="95"/>
      <c r="H2" s="95"/>
      <c r="I2" s="95"/>
      <c r="J2" s="95"/>
      <c r="K2" s="95"/>
      <c r="L2" s="95"/>
      <c r="M2" s="95"/>
      <c r="N2" s="95"/>
      <c r="O2" s="95"/>
    </row>
    <row r="3" spans="1:21" ht="75" customHeight="1" x14ac:dyDescent="0.25">
      <c r="A3" s="97" t="s">
        <v>1</v>
      </c>
      <c r="B3" s="96" t="s">
        <v>150</v>
      </c>
      <c r="C3" s="96" t="s">
        <v>151</v>
      </c>
      <c r="D3" s="96" t="s">
        <v>3</v>
      </c>
      <c r="E3" s="96" t="s">
        <v>152</v>
      </c>
      <c r="F3" s="96"/>
      <c r="G3" s="96" t="s">
        <v>153</v>
      </c>
      <c r="H3" s="96"/>
      <c r="I3" s="96"/>
      <c r="J3" s="96"/>
      <c r="K3" s="96"/>
      <c r="L3" s="96"/>
      <c r="M3" s="96" t="s">
        <v>154</v>
      </c>
      <c r="N3" s="96" t="s">
        <v>155</v>
      </c>
      <c r="O3" s="96" t="s">
        <v>156</v>
      </c>
    </row>
    <row r="4" spans="1:21" ht="21.75" customHeight="1" x14ac:dyDescent="0.25">
      <c r="A4" s="97"/>
      <c r="B4" s="96"/>
      <c r="C4" s="96"/>
      <c r="D4" s="96"/>
      <c r="E4" s="71" t="s">
        <v>5</v>
      </c>
      <c r="F4" s="71" t="s">
        <v>6</v>
      </c>
      <c r="G4" s="71" t="s">
        <v>157</v>
      </c>
      <c r="H4" s="71">
        <v>2026</v>
      </c>
      <c r="I4" s="71">
        <v>2027</v>
      </c>
      <c r="J4" s="71">
        <v>2028</v>
      </c>
      <c r="K4" s="71">
        <v>2029</v>
      </c>
      <c r="L4" s="71">
        <v>2030</v>
      </c>
      <c r="M4" s="96"/>
      <c r="N4" s="96"/>
      <c r="O4" s="96"/>
    </row>
    <row r="5" spans="1:21" x14ac:dyDescent="0.25">
      <c r="A5" s="63">
        <v>1</v>
      </c>
      <c r="B5" s="63">
        <v>2</v>
      </c>
      <c r="C5" s="63">
        <v>3</v>
      </c>
      <c r="D5" s="63">
        <v>4</v>
      </c>
      <c r="E5" s="63">
        <v>5</v>
      </c>
      <c r="F5" s="63">
        <v>6</v>
      </c>
      <c r="G5" s="63">
        <v>7</v>
      </c>
      <c r="H5" s="63">
        <v>8</v>
      </c>
      <c r="I5" s="63">
        <v>9</v>
      </c>
      <c r="J5" s="63">
        <v>10</v>
      </c>
      <c r="K5" s="63">
        <v>11</v>
      </c>
      <c r="L5" s="63">
        <v>12</v>
      </c>
      <c r="M5" s="63">
        <v>13</v>
      </c>
      <c r="N5" s="63">
        <v>14</v>
      </c>
      <c r="O5" s="63">
        <v>15</v>
      </c>
    </row>
    <row r="6" spans="1:21" ht="33" customHeight="1" x14ac:dyDescent="0.25">
      <c r="A6" s="93" t="s">
        <v>71</v>
      </c>
      <c r="B6" s="93"/>
      <c r="C6" s="93"/>
      <c r="D6" s="93"/>
      <c r="E6" s="93"/>
      <c r="F6" s="93"/>
      <c r="G6" s="93"/>
      <c r="H6" s="93"/>
      <c r="I6" s="93"/>
      <c r="J6" s="93"/>
      <c r="K6" s="93"/>
      <c r="L6" s="93"/>
      <c r="M6" s="93"/>
      <c r="N6" s="93"/>
      <c r="O6" s="93"/>
    </row>
    <row r="7" spans="1:21" ht="138.75" customHeight="1" x14ac:dyDescent="0.25">
      <c r="A7" s="63" t="s">
        <v>8</v>
      </c>
      <c r="B7" s="9" t="s">
        <v>72</v>
      </c>
      <c r="C7" s="63" t="s">
        <v>89</v>
      </c>
      <c r="D7" s="63" t="s">
        <v>112</v>
      </c>
      <c r="E7" s="63">
        <v>0.84</v>
      </c>
      <c r="F7" s="63">
        <v>2023</v>
      </c>
      <c r="G7" s="63">
        <v>53.9</v>
      </c>
      <c r="H7" s="63">
        <v>54</v>
      </c>
      <c r="I7" s="63">
        <v>54.3</v>
      </c>
      <c r="J7" s="63">
        <v>54.6</v>
      </c>
      <c r="K7" s="63">
        <v>54.8</v>
      </c>
      <c r="L7" s="63">
        <v>60</v>
      </c>
      <c r="M7" s="9" t="s">
        <v>88</v>
      </c>
      <c r="N7" s="9" t="s">
        <v>69</v>
      </c>
      <c r="O7" s="63" t="s">
        <v>23</v>
      </c>
    </row>
    <row r="8" spans="1:21" ht="138.75" customHeight="1" x14ac:dyDescent="0.25">
      <c r="A8" s="63" t="s">
        <v>45</v>
      </c>
      <c r="B8" s="9" t="s">
        <v>73</v>
      </c>
      <c r="C8" s="63" t="s">
        <v>76</v>
      </c>
      <c r="D8" s="63" t="s">
        <v>112</v>
      </c>
      <c r="E8" s="63">
        <v>100</v>
      </c>
      <c r="F8" s="63">
        <v>2023</v>
      </c>
      <c r="G8" s="63">
        <v>100</v>
      </c>
      <c r="H8" s="63">
        <v>100</v>
      </c>
      <c r="I8" s="63">
        <v>100</v>
      </c>
      <c r="J8" s="63">
        <v>100</v>
      </c>
      <c r="K8" s="63">
        <v>100</v>
      </c>
      <c r="L8" s="63">
        <v>100</v>
      </c>
      <c r="M8" s="9" t="s">
        <v>88</v>
      </c>
      <c r="N8" s="10" t="s">
        <v>69</v>
      </c>
      <c r="O8" s="63" t="s">
        <v>23</v>
      </c>
    </row>
    <row r="9" spans="1:21" ht="209.25" customHeight="1" x14ac:dyDescent="0.25">
      <c r="A9" s="63" t="s">
        <v>46</v>
      </c>
      <c r="B9" s="9" t="s">
        <v>74</v>
      </c>
      <c r="C9" s="63" t="s">
        <v>210</v>
      </c>
      <c r="D9" s="63" t="s">
        <v>112</v>
      </c>
      <c r="E9" s="63">
        <v>87.5</v>
      </c>
      <c r="F9" s="63">
        <v>2024</v>
      </c>
      <c r="G9" s="63">
        <v>87.77</v>
      </c>
      <c r="H9" s="63">
        <v>88.07</v>
      </c>
      <c r="I9" s="63">
        <v>88.37</v>
      </c>
      <c r="J9" s="63">
        <v>88.67</v>
      </c>
      <c r="K9" s="63">
        <v>88.97</v>
      </c>
      <c r="L9" s="63">
        <v>89.47</v>
      </c>
      <c r="M9" s="9" t="s">
        <v>213</v>
      </c>
      <c r="N9" s="9" t="s">
        <v>207</v>
      </c>
      <c r="O9" s="9" t="s">
        <v>226</v>
      </c>
      <c r="P9" s="11">
        <v>87.7</v>
      </c>
      <c r="Q9" s="11">
        <v>87.9</v>
      </c>
      <c r="R9" s="11">
        <v>88.1</v>
      </c>
      <c r="S9" s="11">
        <v>88.5</v>
      </c>
      <c r="T9" s="11">
        <v>88.7</v>
      </c>
      <c r="U9" s="11">
        <v>89</v>
      </c>
    </row>
    <row r="10" spans="1:21" ht="98.25" customHeight="1" x14ac:dyDescent="0.25">
      <c r="A10" s="89" t="s">
        <v>56</v>
      </c>
      <c r="B10" s="91" t="s">
        <v>75</v>
      </c>
      <c r="C10" s="89" t="s">
        <v>76</v>
      </c>
      <c r="D10" s="89" t="s">
        <v>112</v>
      </c>
      <c r="E10" s="89">
        <v>100</v>
      </c>
      <c r="F10" s="89">
        <v>2023</v>
      </c>
      <c r="G10" s="89">
        <v>100</v>
      </c>
      <c r="H10" s="89">
        <v>100</v>
      </c>
      <c r="I10" s="89">
        <v>100</v>
      </c>
      <c r="J10" s="89">
        <v>100</v>
      </c>
      <c r="K10" s="89">
        <v>100</v>
      </c>
      <c r="L10" s="89">
        <v>100</v>
      </c>
      <c r="M10" s="91" t="s">
        <v>117</v>
      </c>
      <c r="N10" s="91" t="s">
        <v>69</v>
      </c>
      <c r="O10" s="89" t="s">
        <v>23</v>
      </c>
    </row>
    <row r="11" spans="1:21" ht="72" customHeight="1" x14ac:dyDescent="0.25">
      <c r="A11" s="90"/>
      <c r="B11" s="92"/>
      <c r="C11" s="90"/>
      <c r="D11" s="90"/>
      <c r="E11" s="90"/>
      <c r="F11" s="90"/>
      <c r="G11" s="90"/>
      <c r="H11" s="90"/>
      <c r="I11" s="90"/>
      <c r="J11" s="90"/>
      <c r="K11" s="90"/>
      <c r="L11" s="90"/>
      <c r="M11" s="92"/>
      <c r="N11" s="92"/>
      <c r="O11" s="90"/>
    </row>
    <row r="12" spans="1:21" s="12" customFormat="1" ht="286.5" customHeight="1" x14ac:dyDescent="0.25">
      <c r="A12" s="63" t="s">
        <v>57</v>
      </c>
      <c r="B12" s="9" t="s">
        <v>77</v>
      </c>
      <c r="C12" s="63" t="s">
        <v>138</v>
      </c>
      <c r="D12" s="63" t="s">
        <v>112</v>
      </c>
      <c r="E12" s="63">
        <v>67.5</v>
      </c>
      <c r="F12" s="63">
        <v>2023</v>
      </c>
      <c r="G12" s="63">
        <v>60</v>
      </c>
      <c r="H12" s="63">
        <v>60</v>
      </c>
      <c r="I12" s="63">
        <v>60</v>
      </c>
      <c r="J12" s="63">
        <v>60</v>
      </c>
      <c r="K12" s="63">
        <v>60</v>
      </c>
      <c r="L12" s="63">
        <v>60</v>
      </c>
      <c r="M12" s="9" t="s">
        <v>88</v>
      </c>
      <c r="N12" s="9" t="s">
        <v>69</v>
      </c>
      <c r="O12" s="9" t="s">
        <v>227</v>
      </c>
    </row>
    <row r="13" spans="1:21" ht="131.25" customHeight="1" x14ac:dyDescent="0.25">
      <c r="A13" s="63" t="s">
        <v>78</v>
      </c>
      <c r="B13" s="9" t="s">
        <v>79</v>
      </c>
      <c r="C13" s="63" t="s">
        <v>76</v>
      </c>
      <c r="D13" s="63" t="s">
        <v>112</v>
      </c>
      <c r="E13" s="13">
        <v>25</v>
      </c>
      <c r="F13" s="63">
        <v>2023</v>
      </c>
      <c r="G13" s="13">
        <v>25</v>
      </c>
      <c r="H13" s="13">
        <v>30</v>
      </c>
      <c r="I13" s="13">
        <v>30</v>
      </c>
      <c r="J13" s="13">
        <v>30</v>
      </c>
      <c r="K13" s="13">
        <v>30</v>
      </c>
      <c r="L13" s="13">
        <v>30</v>
      </c>
      <c r="M13" s="9" t="s">
        <v>208</v>
      </c>
      <c r="N13" s="9" t="s">
        <v>69</v>
      </c>
      <c r="O13" s="63" t="s">
        <v>23</v>
      </c>
    </row>
    <row r="14" spans="1:21" ht="210.75" customHeight="1" x14ac:dyDescent="0.25">
      <c r="A14" s="63" t="s">
        <v>205</v>
      </c>
      <c r="B14" s="9" t="s">
        <v>206</v>
      </c>
      <c r="C14" s="63" t="s">
        <v>211</v>
      </c>
      <c r="D14" s="63" t="s">
        <v>112</v>
      </c>
      <c r="E14" s="72">
        <v>0.16</v>
      </c>
      <c r="F14" s="63">
        <v>2023</v>
      </c>
      <c r="G14" s="72">
        <v>0.46</v>
      </c>
      <c r="H14" s="72">
        <v>0.47</v>
      </c>
      <c r="I14" s="72">
        <v>0.48</v>
      </c>
      <c r="J14" s="72">
        <v>0.49</v>
      </c>
      <c r="K14" s="72">
        <v>0.5</v>
      </c>
      <c r="L14" s="72">
        <v>0.51</v>
      </c>
      <c r="M14" s="9" t="s">
        <v>212</v>
      </c>
      <c r="N14" s="9" t="s">
        <v>207</v>
      </c>
      <c r="O14" s="9" t="s">
        <v>226</v>
      </c>
    </row>
    <row r="15" spans="1:21" ht="209.25" customHeight="1" x14ac:dyDescent="0.25">
      <c r="A15" s="71" t="s">
        <v>219</v>
      </c>
      <c r="B15" s="73" t="s">
        <v>220</v>
      </c>
      <c r="C15" s="63" t="s">
        <v>211</v>
      </c>
      <c r="D15" s="63" t="s">
        <v>112</v>
      </c>
      <c r="E15" s="74">
        <v>0</v>
      </c>
      <c r="F15" s="71">
        <v>2024</v>
      </c>
      <c r="G15" s="71">
        <v>43</v>
      </c>
      <c r="H15" s="71">
        <v>46</v>
      </c>
      <c r="I15" s="71">
        <v>49</v>
      </c>
      <c r="J15" s="71">
        <v>52</v>
      </c>
      <c r="K15" s="71">
        <v>55</v>
      </c>
      <c r="L15" s="71">
        <v>58</v>
      </c>
      <c r="M15" s="9" t="s">
        <v>221</v>
      </c>
      <c r="N15" s="9" t="s">
        <v>69</v>
      </c>
      <c r="O15" s="9" t="s">
        <v>226</v>
      </c>
    </row>
    <row r="17" spans="1:15" s="15" customFormat="1" ht="26.25" customHeight="1" x14ac:dyDescent="0.2">
      <c r="A17" s="88" t="s">
        <v>119</v>
      </c>
      <c r="B17" s="88"/>
      <c r="C17" s="88"/>
      <c r="D17" s="88"/>
      <c r="E17" s="88"/>
      <c r="F17" s="88"/>
      <c r="G17" s="88"/>
      <c r="H17" s="88"/>
      <c r="I17" s="88"/>
      <c r="J17" s="88"/>
      <c r="K17" s="88"/>
      <c r="L17" s="88"/>
      <c r="M17" s="88"/>
      <c r="N17" s="88"/>
      <c r="O17" s="88"/>
    </row>
    <row r="18" spans="1:15" s="15" customFormat="1" ht="26.25" customHeight="1" x14ac:dyDescent="0.2">
      <c r="A18" s="88"/>
      <c r="B18" s="88"/>
      <c r="C18" s="88"/>
      <c r="D18" s="88"/>
      <c r="E18" s="88"/>
      <c r="F18" s="88"/>
      <c r="G18" s="88"/>
      <c r="H18" s="88"/>
      <c r="I18" s="88"/>
      <c r="J18" s="88"/>
      <c r="K18" s="88"/>
      <c r="L18" s="88"/>
      <c r="M18" s="88"/>
      <c r="N18" s="88"/>
      <c r="O18" s="88"/>
    </row>
    <row r="19" spans="1:15" s="15" customFormat="1" ht="12" x14ac:dyDescent="0.2">
      <c r="A19" s="88"/>
      <c r="B19" s="88"/>
      <c r="C19" s="88"/>
      <c r="D19" s="88"/>
      <c r="E19" s="88"/>
      <c r="F19" s="88"/>
      <c r="G19" s="88"/>
      <c r="H19" s="88"/>
      <c r="I19" s="88"/>
      <c r="J19" s="88"/>
      <c r="K19" s="88"/>
      <c r="L19" s="88"/>
      <c r="M19" s="88"/>
      <c r="N19" s="88"/>
      <c r="O19" s="88"/>
    </row>
    <row r="20" spans="1:15" s="15" customFormat="1" ht="12" x14ac:dyDescent="0.2">
      <c r="A20" s="88"/>
      <c r="B20" s="88"/>
      <c r="C20" s="88"/>
      <c r="D20" s="88"/>
      <c r="E20" s="88"/>
      <c r="F20" s="88"/>
      <c r="G20" s="88"/>
      <c r="H20" s="88"/>
      <c r="I20" s="88"/>
      <c r="J20" s="88"/>
      <c r="K20" s="88"/>
      <c r="L20" s="88"/>
      <c r="M20" s="88"/>
      <c r="N20" s="88"/>
      <c r="O20" s="88"/>
    </row>
    <row r="21" spans="1:15" s="15" customFormat="1" ht="21.75" customHeight="1" x14ac:dyDescent="0.2">
      <c r="A21" s="88"/>
      <c r="B21" s="88"/>
      <c r="C21" s="88"/>
      <c r="D21" s="88"/>
      <c r="E21" s="88"/>
      <c r="F21" s="88"/>
      <c r="G21" s="88"/>
      <c r="H21" s="88"/>
      <c r="I21" s="88"/>
      <c r="J21" s="88"/>
      <c r="K21" s="88"/>
      <c r="L21" s="88"/>
      <c r="M21" s="88"/>
      <c r="N21" s="88"/>
      <c r="O21" s="88"/>
    </row>
    <row r="22" spans="1:15" s="15" customFormat="1" ht="60" customHeight="1" x14ac:dyDescent="0.2">
      <c r="A22" s="88"/>
      <c r="B22" s="88"/>
      <c r="C22" s="88"/>
      <c r="D22" s="88"/>
      <c r="E22" s="88"/>
      <c r="F22" s="88"/>
      <c r="G22" s="88"/>
      <c r="H22" s="88"/>
      <c r="I22" s="88"/>
      <c r="J22" s="88"/>
      <c r="K22" s="88"/>
      <c r="L22" s="88"/>
      <c r="M22" s="88"/>
      <c r="N22" s="88"/>
      <c r="O22" s="88"/>
    </row>
    <row r="23" spans="1:15" s="15" customFormat="1" ht="40.5" customHeight="1" x14ac:dyDescent="0.2">
      <c r="A23" s="88"/>
      <c r="B23" s="88"/>
      <c r="C23" s="88"/>
      <c r="D23" s="88"/>
      <c r="E23" s="88"/>
      <c r="F23" s="88"/>
      <c r="G23" s="88"/>
      <c r="H23" s="88"/>
      <c r="I23" s="88"/>
      <c r="J23" s="88"/>
      <c r="K23" s="88"/>
      <c r="L23" s="88"/>
      <c r="M23" s="88"/>
      <c r="N23" s="88"/>
      <c r="O23" s="88"/>
    </row>
    <row r="24" spans="1:15" s="15" customFormat="1" ht="113.25" customHeight="1" x14ac:dyDescent="0.2">
      <c r="A24" s="88"/>
      <c r="B24" s="88"/>
      <c r="C24" s="88"/>
      <c r="D24" s="88"/>
      <c r="E24" s="88"/>
      <c r="F24" s="88"/>
      <c r="G24" s="88"/>
      <c r="H24" s="88"/>
      <c r="I24" s="88"/>
      <c r="J24" s="88"/>
      <c r="K24" s="88"/>
      <c r="L24" s="88"/>
      <c r="M24" s="88"/>
      <c r="N24" s="88"/>
      <c r="O24" s="88"/>
    </row>
  </sheetData>
  <mergeCells count="27">
    <mergeCell ref="A6:O6"/>
    <mergeCell ref="A1:O2"/>
    <mergeCell ref="B3:B4"/>
    <mergeCell ref="C3:C4"/>
    <mergeCell ref="D3:D4"/>
    <mergeCell ref="G3:L3"/>
    <mergeCell ref="M3:M4"/>
    <mergeCell ref="N3:N4"/>
    <mergeCell ref="O3:O4"/>
    <mergeCell ref="A3:A4"/>
    <mergeCell ref="E3:F3"/>
    <mergeCell ref="A17:O24"/>
    <mergeCell ref="F10:F11"/>
    <mergeCell ref="M10:M11"/>
    <mergeCell ref="N10:N11"/>
    <mergeCell ref="O10:O11"/>
    <mergeCell ref="H10:H11"/>
    <mergeCell ref="I10:I11"/>
    <mergeCell ref="J10:J11"/>
    <mergeCell ref="K10:K11"/>
    <mergeCell ref="L10:L11"/>
    <mergeCell ref="G10:G11"/>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9" scale="5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8"/>
  <sheetViews>
    <sheetView view="pageBreakPreview" zoomScale="80" zoomScaleNormal="100" zoomScaleSheetLayoutView="80" workbookViewId="0">
      <selection sqref="A1:XFD1048576"/>
    </sheetView>
  </sheetViews>
  <sheetFormatPr defaultRowHeight="16.5" x14ac:dyDescent="0.25"/>
  <cols>
    <col min="1" max="1" width="9.140625" style="11"/>
    <col min="2" max="2" width="45.140625" style="11" customWidth="1"/>
    <col min="3" max="3" width="18.140625" style="11" customWidth="1"/>
    <col min="4" max="4" width="22.7109375" style="11" customWidth="1"/>
    <col min="5" max="15" width="9.140625" style="11"/>
    <col min="16" max="16" width="14.7109375" style="11" customWidth="1"/>
    <col min="17" max="16384" width="9.140625" style="11"/>
  </cols>
  <sheetData>
    <row r="1" spans="1:16" x14ac:dyDescent="0.25">
      <c r="A1" s="100" t="s">
        <v>158</v>
      </c>
      <c r="B1" s="100"/>
      <c r="C1" s="100"/>
      <c r="D1" s="100"/>
      <c r="E1" s="100"/>
      <c r="F1" s="100"/>
      <c r="G1" s="100"/>
      <c r="H1" s="100"/>
      <c r="I1" s="100"/>
      <c r="J1" s="100"/>
      <c r="K1" s="100"/>
      <c r="L1" s="100"/>
      <c r="M1" s="100"/>
      <c r="N1" s="100"/>
      <c r="O1" s="100"/>
      <c r="P1" s="100"/>
    </row>
    <row r="2" spans="1:16" x14ac:dyDescent="0.25">
      <c r="A2" s="100"/>
      <c r="B2" s="100"/>
      <c r="C2" s="100"/>
      <c r="D2" s="100"/>
      <c r="E2" s="100"/>
      <c r="F2" s="100"/>
      <c r="G2" s="100"/>
      <c r="H2" s="100"/>
      <c r="I2" s="100"/>
      <c r="J2" s="100"/>
      <c r="K2" s="100"/>
      <c r="L2" s="100"/>
      <c r="M2" s="100"/>
      <c r="N2" s="100"/>
      <c r="O2" s="100"/>
      <c r="P2" s="100"/>
    </row>
    <row r="3" spans="1:16" ht="31.5" customHeight="1" x14ac:dyDescent="0.25">
      <c r="A3" s="96" t="s">
        <v>1</v>
      </c>
      <c r="B3" s="96" t="s">
        <v>9</v>
      </c>
      <c r="C3" s="101" t="s">
        <v>159</v>
      </c>
      <c r="D3" s="89" t="s">
        <v>3</v>
      </c>
      <c r="E3" s="101" t="s">
        <v>160</v>
      </c>
      <c r="F3" s="101"/>
      <c r="G3" s="101"/>
      <c r="H3" s="101"/>
      <c r="I3" s="101"/>
      <c r="J3" s="101"/>
      <c r="K3" s="101"/>
      <c r="L3" s="101"/>
      <c r="M3" s="101"/>
      <c r="N3" s="101"/>
      <c r="O3" s="101"/>
      <c r="P3" s="96" t="s">
        <v>90</v>
      </c>
    </row>
    <row r="4" spans="1:16" x14ac:dyDescent="0.25">
      <c r="A4" s="96"/>
      <c r="B4" s="96"/>
      <c r="C4" s="101"/>
      <c r="D4" s="90"/>
      <c r="E4" s="63" t="s">
        <v>10</v>
      </c>
      <c r="F4" s="63" t="s">
        <v>11</v>
      </c>
      <c r="G4" s="63" t="s">
        <v>12</v>
      </c>
      <c r="H4" s="63" t="s">
        <v>13</v>
      </c>
      <c r="I4" s="63" t="s">
        <v>14</v>
      </c>
      <c r="J4" s="63" t="s">
        <v>15</v>
      </c>
      <c r="K4" s="63" t="s">
        <v>16</v>
      </c>
      <c r="L4" s="63" t="s">
        <v>17</v>
      </c>
      <c r="M4" s="63" t="s">
        <v>18</v>
      </c>
      <c r="N4" s="63" t="s">
        <v>19</v>
      </c>
      <c r="O4" s="63" t="s">
        <v>20</v>
      </c>
      <c r="P4" s="96"/>
    </row>
    <row r="5" spans="1:16" x14ac:dyDescent="0.25">
      <c r="A5" s="61">
        <v>1</v>
      </c>
      <c r="B5" s="63">
        <v>2</v>
      </c>
      <c r="C5" s="64">
        <v>3</v>
      </c>
      <c r="D5" s="62">
        <v>4</v>
      </c>
      <c r="E5" s="63">
        <v>5</v>
      </c>
      <c r="F5" s="63">
        <v>6</v>
      </c>
      <c r="G5" s="63">
        <v>7</v>
      </c>
      <c r="H5" s="63">
        <v>8</v>
      </c>
      <c r="I5" s="63">
        <v>9</v>
      </c>
      <c r="J5" s="63">
        <v>10</v>
      </c>
      <c r="K5" s="63">
        <v>11</v>
      </c>
      <c r="L5" s="63">
        <v>12</v>
      </c>
      <c r="M5" s="63">
        <v>13</v>
      </c>
      <c r="N5" s="63">
        <v>14</v>
      </c>
      <c r="O5" s="63">
        <v>15</v>
      </c>
      <c r="P5" s="63">
        <v>16</v>
      </c>
    </row>
    <row r="6" spans="1:16" ht="37.5" customHeight="1" x14ac:dyDescent="0.25">
      <c r="A6" s="61" t="s">
        <v>8</v>
      </c>
      <c r="B6" s="93" t="s">
        <v>71</v>
      </c>
      <c r="C6" s="93"/>
      <c r="D6" s="93"/>
      <c r="E6" s="93"/>
      <c r="F6" s="93"/>
      <c r="G6" s="93"/>
      <c r="H6" s="93"/>
      <c r="I6" s="93"/>
      <c r="J6" s="93"/>
      <c r="K6" s="93"/>
      <c r="L6" s="93"/>
      <c r="M6" s="93"/>
      <c r="N6" s="93"/>
      <c r="O6" s="93"/>
      <c r="P6" s="93"/>
    </row>
    <row r="7" spans="1:16" ht="105" customHeight="1" x14ac:dyDescent="0.25">
      <c r="A7" s="63" t="s">
        <v>21</v>
      </c>
      <c r="B7" s="9" t="s">
        <v>72</v>
      </c>
      <c r="C7" s="63" t="s">
        <v>89</v>
      </c>
      <c r="D7" s="63" t="s">
        <v>112</v>
      </c>
      <c r="E7" s="63" t="s">
        <v>23</v>
      </c>
      <c r="F7" s="63" t="s">
        <v>23</v>
      </c>
      <c r="G7" s="63" t="s">
        <v>23</v>
      </c>
      <c r="H7" s="63" t="s">
        <v>23</v>
      </c>
      <c r="I7" s="63" t="s">
        <v>23</v>
      </c>
      <c r="J7" s="63" t="s">
        <v>23</v>
      </c>
      <c r="K7" s="63" t="s">
        <v>23</v>
      </c>
      <c r="L7" s="63" t="s">
        <v>23</v>
      </c>
      <c r="M7" s="63" t="s">
        <v>23</v>
      </c>
      <c r="N7" s="63" t="s">
        <v>23</v>
      </c>
      <c r="O7" s="63" t="s">
        <v>23</v>
      </c>
      <c r="P7" s="63">
        <v>53.9</v>
      </c>
    </row>
    <row r="8" spans="1:16" ht="43.5" customHeight="1" x14ac:dyDescent="0.25">
      <c r="A8" s="61" t="s">
        <v>52</v>
      </c>
      <c r="B8" s="9" t="s">
        <v>73</v>
      </c>
      <c r="C8" s="63" t="s">
        <v>76</v>
      </c>
      <c r="D8" s="63" t="s">
        <v>112</v>
      </c>
      <c r="E8" s="61">
        <v>100</v>
      </c>
      <c r="F8" s="61">
        <v>100</v>
      </c>
      <c r="G8" s="61">
        <v>100</v>
      </c>
      <c r="H8" s="61">
        <v>100</v>
      </c>
      <c r="I8" s="61">
        <v>100</v>
      </c>
      <c r="J8" s="61">
        <v>100</v>
      </c>
      <c r="K8" s="61">
        <v>100</v>
      </c>
      <c r="L8" s="61">
        <v>100</v>
      </c>
      <c r="M8" s="61">
        <v>100</v>
      </c>
      <c r="N8" s="61">
        <v>100</v>
      </c>
      <c r="O8" s="61">
        <v>100</v>
      </c>
      <c r="P8" s="61">
        <v>100</v>
      </c>
    </row>
    <row r="9" spans="1:16" ht="54.75" customHeight="1" x14ac:dyDescent="0.25">
      <c r="A9" s="63" t="s">
        <v>53</v>
      </c>
      <c r="B9" s="9" t="s">
        <v>74</v>
      </c>
      <c r="C9" s="63" t="s">
        <v>210</v>
      </c>
      <c r="D9" s="63" t="s">
        <v>112</v>
      </c>
      <c r="E9" s="61">
        <v>60</v>
      </c>
      <c r="F9" s="61">
        <v>61</v>
      </c>
      <c r="G9" s="61">
        <v>65</v>
      </c>
      <c r="H9" s="61">
        <v>70</v>
      </c>
      <c r="I9" s="61">
        <v>73.5</v>
      </c>
      <c r="J9" s="61">
        <v>74.5</v>
      </c>
      <c r="K9" s="61">
        <v>75.7</v>
      </c>
      <c r="L9" s="61">
        <v>80</v>
      </c>
      <c r="M9" s="61">
        <v>85</v>
      </c>
      <c r="N9" s="61">
        <v>86.5</v>
      </c>
      <c r="O9" s="61">
        <v>87.5</v>
      </c>
      <c r="P9" s="63">
        <v>87.77</v>
      </c>
    </row>
    <row r="10" spans="1:16" ht="105.75" customHeight="1" x14ac:dyDescent="0.25">
      <c r="A10" s="63" t="s">
        <v>80</v>
      </c>
      <c r="B10" s="9" t="s">
        <v>75</v>
      </c>
      <c r="C10" s="63" t="s">
        <v>76</v>
      </c>
      <c r="D10" s="63" t="s">
        <v>112</v>
      </c>
      <c r="E10" s="63">
        <v>100</v>
      </c>
      <c r="F10" s="63">
        <v>100</v>
      </c>
      <c r="G10" s="63">
        <v>100</v>
      </c>
      <c r="H10" s="63">
        <v>100</v>
      </c>
      <c r="I10" s="63">
        <v>100</v>
      </c>
      <c r="J10" s="63">
        <v>100</v>
      </c>
      <c r="K10" s="63">
        <v>100</v>
      </c>
      <c r="L10" s="63">
        <v>100</v>
      </c>
      <c r="M10" s="63">
        <v>100</v>
      </c>
      <c r="N10" s="63">
        <v>100</v>
      </c>
      <c r="O10" s="63">
        <v>100</v>
      </c>
      <c r="P10" s="63">
        <v>100</v>
      </c>
    </row>
    <row r="11" spans="1:16" ht="138" customHeight="1" x14ac:dyDescent="0.25">
      <c r="A11" s="63" t="s">
        <v>81</v>
      </c>
      <c r="B11" s="9" t="s">
        <v>77</v>
      </c>
      <c r="C11" s="63" t="s">
        <v>138</v>
      </c>
      <c r="D11" s="63" t="s">
        <v>112</v>
      </c>
      <c r="E11" s="63" t="s">
        <v>23</v>
      </c>
      <c r="F11" s="63" t="s">
        <v>23</v>
      </c>
      <c r="G11" s="63" t="s">
        <v>23</v>
      </c>
      <c r="H11" s="63" t="s">
        <v>23</v>
      </c>
      <c r="I11" s="63" t="s">
        <v>23</v>
      </c>
      <c r="J11" s="63" t="s">
        <v>23</v>
      </c>
      <c r="K11" s="63" t="s">
        <v>23</v>
      </c>
      <c r="L11" s="63" t="s">
        <v>23</v>
      </c>
      <c r="M11" s="63" t="s">
        <v>23</v>
      </c>
      <c r="N11" s="63" t="s">
        <v>23</v>
      </c>
      <c r="O11" s="63" t="s">
        <v>23</v>
      </c>
      <c r="P11" s="63">
        <v>60</v>
      </c>
    </row>
    <row r="12" spans="1:16" ht="105" customHeight="1" x14ac:dyDescent="0.25">
      <c r="A12" s="63" t="s">
        <v>82</v>
      </c>
      <c r="B12" s="9" t="s">
        <v>79</v>
      </c>
      <c r="C12" s="63" t="s">
        <v>76</v>
      </c>
      <c r="D12" s="63" t="s">
        <v>112</v>
      </c>
      <c r="E12" s="13">
        <v>15</v>
      </c>
      <c r="F12" s="13">
        <v>15</v>
      </c>
      <c r="G12" s="13">
        <v>15</v>
      </c>
      <c r="H12" s="13">
        <v>15</v>
      </c>
      <c r="I12" s="13">
        <v>15</v>
      </c>
      <c r="J12" s="13">
        <v>15</v>
      </c>
      <c r="K12" s="13">
        <v>15</v>
      </c>
      <c r="L12" s="13">
        <v>15</v>
      </c>
      <c r="M12" s="13">
        <v>15</v>
      </c>
      <c r="N12" s="13">
        <v>20</v>
      </c>
      <c r="O12" s="13">
        <v>20</v>
      </c>
      <c r="P12" s="13">
        <v>25</v>
      </c>
    </row>
    <row r="13" spans="1:16" ht="68.25" customHeight="1" x14ac:dyDescent="0.25">
      <c r="A13" s="63" t="s">
        <v>209</v>
      </c>
      <c r="B13" s="9" t="s">
        <v>206</v>
      </c>
      <c r="C13" s="63" t="s">
        <v>211</v>
      </c>
      <c r="D13" s="63" t="s">
        <v>112</v>
      </c>
      <c r="E13" s="72">
        <v>0.16</v>
      </c>
      <c r="F13" s="72">
        <v>0.16</v>
      </c>
      <c r="G13" s="72">
        <v>0.16</v>
      </c>
      <c r="H13" s="72">
        <v>0.16</v>
      </c>
      <c r="I13" s="72">
        <v>0.16</v>
      </c>
      <c r="J13" s="72">
        <v>0.2</v>
      </c>
      <c r="K13" s="72">
        <v>0.2</v>
      </c>
      <c r="L13" s="72">
        <v>0.2</v>
      </c>
      <c r="M13" s="72">
        <v>0.2</v>
      </c>
      <c r="N13" s="72">
        <v>0.2</v>
      </c>
      <c r="O13" s="72">
        <v>0.2</v>
      </c>
      <c r="P13" s="72">
        <v>0.46</v>
      </c>
    </row>
    <row r="14" spans="1:16" ht="77.25" customHeight="1" x14ac:dyDescent="0.25">
      <c r="A14" s="63" t="s">
        <v>222</v>
      </c>
      <c r="B14" s="9" t="s">
        <v>220</v>
      </c>
      <c r="C14" s="63" t="s">
        <v>211</v>
      </c>
      <c r="D14" s="63" t="s">
        <v>112</v>
      </c>
      <c r="E14" s="63">
        <v>10</v>
      </c>
      <c r="F14" s="63">
        <v>15</v>
      </c>
      <c r="G14" s="63">
        <v>18</v>
      </c>
      <c r="H14" s="63">
        <v>24</v>
      </c>
      <c r="I14" s="63">
        <v>25</v>
      </c>
      <c r="J14" s="63">
        <v>25</v>
      </c>
      <c r="K14" s="63">
        <v>25</v>
      </c>
      <c r="L14" s="63">
        <v>25</v>
      </c>
      <c r="M14" s="63">
        <v>30</v>
      </c>
      <c r="N14" s="63">
        <v>35</v>
      </c>
      <c r="O14" s="63">
        <v>38</v>
      </c>
      <c r="P14" s="13">
        <v>43</v>
      </c>
    </row>
    <row r="15" spans="1:16" x14ac:dyDescent="0.25">
      <c r="A15" s="14"/>
    </row>
    <row r="16" spans="1:16" s="15" customFormat="1" ht="27" customHeight="1" x14ac:dyDescent="0.2">
      <c r="A16" s="98" t="s">
        <v>120</v>
      </c>
      <c r="B16" s="99"/>
      <c r="C16" s="99"/>
      <c r="D16" s="99"/>
      <c r="E16" s="99"/>
      <c r="F16" s="99"/>
      <c r="G16" s="99"/>
      <c r="H16" s="99"/>
      <c r="I16" s="99"/>
      <c r="J16" s="99"/>
      <c r="K16" s="99"/>
      <c r="L16" s="99"/>
      <c r="M16" s="99"/>
      <c r="N16" s="99"/>
      <c r="O16" s="99"/>
      <c r="P16" s="99"/>
    </row>
    <row r="17" spans="1:16" s="15" customFormat="1" ht="12" x14ac:dyDescent="0.2">
      <c r="A17" s="99"/>
      <c r="B17" s="99"/>
      <c r="C17" s="99"/>
      <c r="D17" s="99"/>
      <c r="E17" s="99"/>
      <c r="F17" s="99"/>
      <c r="G17" s="99"/>
      <c r="H17" s="99"/>
      <c r="I17" s="99"/>
      <c r="J17" s="99"/>
      <c r="K17" s="99"/>
      <c r="L17" s="99"/>
      <c r="M17" s="99"/>
      <c r="N17" s="99"/>
      <c r="O17" s="99"/>
      <c r="P17" s="99"/>
    </row>
    <row r="18" spans="1:16" s="15" customFormat="1" ht="12" x14ac:dyDescent="0.2">
      <c r="A18" s="99"/>
      <c r="B18" s="99"/>
      <c r="C18" s="99"/>
      <c r="D18" s="99"/>
      <c r="E18" s="99"/>
      <c r="F18" s="99"/>
      <c r="G18" s="99"/>
      <c r="H18" s="99"/>
      <c r="I18" s="99"/>
      <c r="J18" s="99"/>
      <c r="K18" s="99"/>
      <c r="L18" s="99"/>
      <c r="M18" s="99"/>
      <c r="N18" s="99"/>
      <c r="O18" s="99"/>
      <c r="P18" s="99"/>
    </row>
  </sheetData>
  <mergeCells count="9">
    <mergeCell ref="A16:P18"/>
    <mergeCell ref="B6:P6"/>
    <mergeCell ref="A1:P2"/>
    <mergeCell ref="D3:D4"/>
    <mergeCell ref="A3:A4"/>
    <mergeCell ref="B3:B4"/>
    <mergeCell ref="C3:C4"/>
    <mergeCell ref="E3:O3"/>
    <mergeCell ref="P3:P4"/>
  </mergeCells>
  <hyperlinks>
    <hyperlink ref="C3" location="_ftn1" display="_ftn1" xr:uid="{00000000-0004-0000-0200-000000000000}"/>
    <hyperlink ref="E3" location="_ftn2" display="_ftn2" xr:uid="{00000000-0004-0000-0200-000001000000}"/>
  </hyperlinks>
  <pageMargins left="0.70866141732283472" right="0.70866141732283472"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46"/>
  <sheetViews>
    <sheetView view="pageBreakPreview" zoomScale="90" zoomScaleNormal="100" zoomScaleSheetLayoutView="90" workbookViewId="0">
      <selection activeCell="C32" sqref="C32"/>
    </sheetView>
  </sheetViews>
  <sheetFormatPr defaultRowHeight="16.5" x14ac:dyDescent="0.25"/>
  <cols>
    <col min="1" max="1" width="9.7109375" style="11" customWidth="1"/>
    <col min="2" max="2" width="44.5703125" style="11" customWidth="1"/>
    <col min="3" max="3" width="59.7109375" style="11" customWidth="1"/>
    <col min="4" max="4" width="59.42578125" style="11" customWidth="1"/>
    <col min="5" max="16384" width="9.140625" style="11"/>
  </cols>
  <sheetData>
    <row r="1" spans="1:4" ht="16.5" customHeight="1" x14ac:dyDescent="0.25">
      <c r="A1" s="100" t="s">
        <v>22</v>
      </c>
      <c r="B1" s="100"/>
      <c r="C1" s="100"/>
      <c r="D1" s="100"/>
    </row>
    <row r="2" spans="1:4" ht="17.25" customHeight="1" x14ac:dyDescent="0.25">
      <c r="A2" s="100"/>
      <c r="B2" s="100"/>
      <c r="C2" s="100"/>
      <c r="D2" s="100"/>
    </row>
    <row r="3" spans="1:4" ht="36" x14ac:dyDescent="0.25">
      <c r="A3" s="63" t="s">
        <v>1</v>
      </c>
      <c r="B3" s="64" t="s">
        <v>163</v>
      </c>
      <c r="C3" s="64" t="s">
        <v>164</v>
      </c>
      <c r="D3" s="64" t="s">
        <v>165</v>
      </c>
    </row>
    <row r="4" spans="1:4" x14ac:dyDescent="0.25">
      <c r="A4" s="63">
        <v>1</v>
      </c>
      <c r="B4" s="63">
        <v>2</v>
      </c>
      <c r="C4" s="63">
        <v>3</v>
      </c>
      <c r="D4" s="63">
        <v>4</v>
      </c>
    </row>
    <row r="5" spans="1:4" ht="23.25" customHeight="1" x14ac:dyDescent="0.25">
      <c r="A5" s="63" t="s">
        <v>8</v>
      </c>
      <c r="B5" s="101" t="s">
        <v>166</v>
      </c>
      <c r="C5" s="101"/>
      <c r="D5" s="101"/>
    </row>
    <row r="6" spans="1:4" ht="36" customHeight="1" x14ac:dyDescent="0.25">
      <c r="A6" s="63" t="s">
        <v>21</v>
      </c>
      <c r="B6" s="96" t="s">
        <v>167</v>
      </c>
      <c r="C6" s="96"/>
      <c r="D6" s="96"/>
    </row>
    <row r="7" spans="1:4" ht="57.75" customHeight="1" x14ac:dyDescent="0.25">
      <c r="A7" s="75"/>
      <c r="B7" s="9" t="s">
        <v>191</v>
      </c>
      <c r="C7" s="96" t="s">
        <v>122</v>
      </c>
      <c r="D7" s="96"/>
    </row>
    <row r="8" spans="1:4" ht="116.25" customHeight="1" x14ac:dyDescent="0.25">
      <c r="A8" s="75" t="s">
        <v>91</v>
      </c>
      <c r="B8" s="9" t="s">
        <v>115</v>
      </c>
      <c r="C8" s="9" t="s">
        <v>123</v>
      </c>
      <c r="D8" s="63" t="s">
        <v>23</v>
      </c>
    </row>
    <row r="9" spans="1:4" ht="39.75" customHeight="1" x14ac:dyDescent="0.25">
      <c r="A9" s="63" t="s">
        <v>52</v>
      </c>
      <c r="B9" s="96" t="s">
        <v>214</v>
      </c>
      <c r="C9" s="96"/>
      <c r="D9" s="96"/>
    </row>
    <row r="10" spans="1:4" ht="84.75" customHeight="1" x14ac:dyDescent="0.25">
      <c r="A10" s="75"/>
      <c r="B10" s="9" t="s">
        <v>192</v>
      </c>
      <c r="C10" s="96" t="s">
        <v>122</v>
      </c>
      <c r="D10" s="96"/>
    </row>
    <row r="11" spans="1:4" ht="151.5" customHeight="1" x14ac:dyDescent="0.25">
      <c r="A11" s="75" t="s">
        <v>58</v>
      </c>
      <c r="B11" s="9" t="s">
        <v>217</v>
      </c>
      <c r="C11" s="9" t="s">
        <v>218</v>
      </c>
      <c r="D11" s="9" t="s">
        <v>224</v>
      </c>
    </row>
    <row r="12" spans="1:4" ht="36" customHeight="1" x14ac:dyDescent="0.25">
      <c r="A12" s="63" t="s">
        <v>53</v>
      </c>
      <c r="B12" s="96" t="s">
        <v>223</v>
      </c>
      <c r="C12" s="96"/>
      <c r="D12" s="96"/>
    </row>
    <row r="13" spans="1:4" ht="51" customHeight="1" x14ac:dyDescent="0.25">
      <c r="A13" s="75"/>
      <c r="B13" s="9" t="s">
        <v>191</v>
      </c>
      <c r="C13" s="96" t="s">
        <v>122</v>
      </c>
      <c r="D13" s="96"/>
    </row>
    <row r="14" spans="1:4" ht="165.75" customHeight="1" x14ac:dyDescent="0.25">
      <c r="A14" s="75" t="s">
        <v>54</v>
      </c>
      <c r="B14" s="9" t="s">
        <v>217</v>
      </c>
      <c r="C14" s="9" t="s">
        <v>235</v>
      </c>
      <c r="D14" s="9" t="s">
        <v>220</v>
      </c>
    </row>
    <row r="15" spans="1:4" ht="34.5" customHeight="1" x14ac:dyDescent="0.25">
      <c r="A15" s="75" t="s">
        <v>80</v>
      </c>
      <c r="B15" s="96" t="s">
        <v>83</v>
      </c>
      <c r="C15" s="96"/>
      <c r="D15" s="96"/>
    </row>
    <row r="16" spans="1:4" ht="56.25" customHeight="1" x14ac:dyDescent="0.25">
      <c r="A16" s="75"/>
      <c r="B16" s="9" t="s">
        <v>191</v>
      </c>
      <c r="C16" s="96" t="s">
        <v>122</v>
      </c>
      <c r="D16" s="96"/>
    </row>
    <row r="17" spans="1:4" ht="212.25" customHeight="1" x14ac:dyDescent="0.25">
      <c r="A17" s="75" t="s">
        <v>84</v>
      </c>
      <c r="B17" s="9" t="s">
        <v>143</v>
      </c>
      <c r="C17" s="9" t="s">
        <v>146</v>
      </c>
      <c r="D17" s="9" t="s">
        <v>118</v>
      </c>
    </row>
    <row r="18" spans="1:4" ht="44.25" customHeight="1" x14ac:dyDescent="0.25">
      <c r="A18" s="75" t="s">
        <v>81</v>
      </c>
      <c r="B18" s="106" t="s">
        <v>176</v>
      </c>
      <c r="C18" s="107"/>
      <c r="D18" s="108"/>
    </row>
    <row r="19" spans="1:4" ht="57.75" customHeight="1" x14ac:dyDescent="0.25">
      <c r="A19" s="76"/>
      <c r="B19" s="9" t="s">
        <v>191</v>
      </c>
      <c r="C19" s="96" t="s">
        <v>122</v>
      </c>
      <c r="D19" s="96"/>
    </row>
    <row r="20" spans="1:4" ht="369" customHeight="1" x14ac:dyDescent="0.25">
      <c r="A20" s="77" t="s">
        <v>85</v>
      </c>
      <c r="B20" s="9" t="s">
        <v>136</v>
      </c>
      <c r="C20" s="9" t="s">
        <v>137</v>
      </c>
      <c r="D20" s="9" t="s">
        <v>161</v>
      </c>
    </row>
    <row r="21" spans="1:4" ht="36" customHeight="1" x14ac:dyDescent="0.25">
      <c r="A21" s="75" t="s">
        <v>82</v>
      </c>
      <c r="B21" s="106" t="s">
        <v>86</v>
      </c>
      <c r="C21" s="107"/>
      <c r="D21" s="108"/>
    </row>
    <row r="22" spans="1:4" ht="54" customHeight="1" x14ac:dyDescent="0.25">
      <c r="A22" s="78"/>
      <c r="B22" s="9" t="s">
        <v>191</v>
      </c>
      <c r="C22" s="96" t="s">
        <v>122</v>
      </c>
      <c r="D22" s="96"/>
    </row>
    <row r="23" spans="1:4" ht="161.25" customHeight="1" x14ac:dyDescent="0.25">
      <c r="A23" s="104" t="s">
        <v>215</v>
      </c>
      <c r="B23" s="91" t="s">
        <v>124</v>
      </c>
      <c r="C23" s="91" t="s">
        <v>130</v>
      </c>
      <c r="D23" s="91" t="s">
        <v>162</v>
      </c>
    </row>
    <row r="24" spans="1:4" ht="197.25" customHeight="1" x14ac:dyDescent="0.25">
      <c r="A24" s="105"/>
      <c r="B24" s="92"/>
      <c r="C24" s="92"/>
      <c r="D24" s="109"/>
    </row>
    <row r="25" spans="1:4" ht="78" customHeight="1" x14ac:dyDescent="0.25">
      <c r="A25" s="79" t="s">
        <v>228</v>
      </c>
      <c r="B25" s="9" t="s">
        <v>125</v>
      </c>
      <c r="C25" s="9" t="s">
        <v>126</v>
      </c>
      <c r="D25" s="92"/>
    </row>
    <row r="26" spans="1:4" ht="21" customHeight="1" x14ac:dyDescent="0.25">
      <c r="A26" s="75" t="s">
        <v>209</v>
      </c>
      <c r="B26" s="106" t="s">
        <v>87</v>
      </c>
      <c r="C26" s="107"/>
      <c r="D26" s="108"/>
    </row>
    <row r="27" spans="1:4" ht="90" customHeight="1" x14ac:dyDescent="0.25">
      <c r="A27" s="75"/>
      <c r="B27" s="9" t="s">
        <v>192</v>
      </c>
      <c r="C27" s="96" t="s">
        <v>122</v>
      </c>
      <c r="D27" s="96"/>
    </row>
    <row r="28" spans="1:4" ht="219" customHeight="1" x14ac:dyDescent="0.25">
      <c r="A28" s="75" t="s">
        <v>216</v>
      </c>
      <c r="B28" s="9" t="s">
        <v>147</v>
      </c>
      <c r="C28" s="9" t="s">
        <v>149</v>
      </c>
      <c r="D28" s="9" t="s">
        <v>127</v>
      </c>
    </row>
    <row r="29" spans="1:4" ht="17.25" customHeight="1" x14ac:dyDescent="0.25">
      <c r="A29" s="75" t="s">
        <v>45</v>
      </c>
      <c r="B29" s="106" t="s">
        <v>116</v>
      </c>
      <c r="C29" s="107"/>
      <c r="D29" s="108"/>
    </row>
    <row r="30" spans="1:4" ht="34.5" customHeight="1" x14ac:dyDescent="0.25">
      <c r="A30" s="75" t="s">
        <v>92</v>
      </c>
      <c r="B30" s="106" t="s">
        <v>144</v>
      </c>
      <c r="C30" s="107"/>
      <c r="D30" s="108"/>
    </row>
    <row r="31" spans="1:4" ht="104.25" customHeight="1" x14ac:dyDescent="0.25">
      <c r="A31" s="63"/>
      <c r="B31" s="9" t="s">
        <v>193</v>
      </c>
      <c r="C31" s="96" t="s">
        <v>122</v>
      </c>
      <c r="D31" s="96"/>
    </row>
    <row r="32" spans="1:4" ht="132" customHeight="1" x14ac:dyDescent="0.25">
      <c r="A32" s="75" t="s">
        <v>93</v>
      </c>
      <c r="B32" s="9" t="s">
        <v>131</v>
      </c>
      <c r="C32" s="9" t="s">
        <v>145</v>
      </c>
      <c r="D32" s="9" t="s">
        <v>114</v>
      </c>
    </row>
    <row r="33" spans="1:4" ht="21" customHeight="1" x14ac:dyDescent="0.25">
      <c r="A33" s="75" t="s">
        <v>46</v>
      </c>
      <c r="B33" s="106" t="s">
        <v>168</v>
      </c>
      <c r="C33" s="107"/>
      <c r="D33" s="108"/>
    </row>
    <row r="34" spans="1:4" ht="28.5" customHeight="1" x14ac:dyDescent="0.25">
      <c r="A34" s="75" t="s">
        <v>139</v>
      </c>
      <c r="B34" s="106" t="s">
        <v>129</v>
      </c>
      <c r="C34" s="107"/>
      <c r="D34" s="108"/>
    </row>
    <row r="35" spans="1:4" ht="51.75" customHeight="1" x14ac:dyDescent="0.25">
      <c r="B35" s="80" t="s">
        <v>113</v>
      </c>
      <c r="C35" s="96" t="s">
        <v>122</v>
      </c>
      <c r="D35" s="96"/>
    </row>
    <row r="36" spans="1:4" ht="50.25" customHeight="1" x14ac:dyDescent="0.25">
      <c r="A36" s="75" t="s">
        <v>140</v>
      </c>
      <c r="B36" s="9" t="s">
        <v>132</v>
      </c>
      <c r="C36" s="9" t="s">
        <v>133</v>
      </c>
      <c r="D36" s="63" t="s">
        <v>23</v>
      </c>
    </row>
    <row r="37" spans="1:4" ht="33.75" customHeight="1" x14ac:dyDescent="0.25">
      <c r="A37" s="75" t="s">
        <v>141</v>
      </c>
      <c r="B37" s="106" t="s">
        <v>128</v>
      </c>
      <c r="C37" s="107"/>
      <c r="D37" s="108"/>
    </row>
    <row r="38" spans="1:4" ht="52.5" customHeight="1" x14ac:dyDescent="0.25">
      <c r="A38" s="75"/>
      <c r="B38" s="9" t="s">
        <v>191</v>
      </c>
      <c r="C38" s="96" t="s">
        <v>122</v>
      </c>
      <c r="D38" s="96"/>
    </row>
    <row r="39" spans="1:4" ht="129" customHeight="1" x14ac:dyDescent="0.25">
      <c r="A39" s="75" t="s">
        <v>142</v>
      </c>
      <c r="B39" s="9" t="s">
        <v>134</v>
      </c>
      <c r="C39" s="9" t="s">
        <v>135</v>
      </c>
      <c r="D39" s="63" t="s">
        <v>23</v>
      </c>
    </row>
    <row r="41" spans="1:4" ht="0.75" customHeight="1" x14ac:dyDescent="0.25">
      <c r="A41" s="102" t="s">
        <v>148</v>
      </c>
      <c r="B41" s="103"/>
      <c r="C41" s="103"/>
      <c r="D41" s="103"/>
    </row>
    <row r="42" spans="1:4" s="15" customFormat="1" ht="18" customHeight="1" x14ac:dyDescent="0.2">
      <c r="A42" s="103"/>
      <c r="B42" s="103"/>
      <c r="C42" s="103"/>
      <c r="D42" s="103"/>
    </row>
    <row r="43" spans="1:4" s="15" customFormat="1" ht="21.75" customHeight="1" x14ac:dyDescent="0.2">
      <c r="A43" s="103"/>
      <c r="B43" s="103"/>
      <c r="C43" s="103"/>
      <c r="D43" s="103"/>
    </row>
    <row r="44" spans="1:4" s="15" customFormat="1" ht="21" customHeight="1" x14ac:dyDescent="0.2">
      <c r="A44" s="103"/>
      <c r="B44" s="103"/>
      <c r="C44" s="103"/>
      <c r="D44" s="103"/>
    </row>
    <row r="45" spans="1:4" s="15" customFormat="1" ht="26.25" customHeight="1" x14ac:dyDescent="0.2">
      <c r="A45" s="103"/>
      <c r="B45" s="103"/>
      <c r="C45" s="103"/>
      <c r="D45" s="103"/>
    </row>
    <row r="46" spans="1:4" s="15" customFormat="1" ht="12" x14ac:dyDescent="0.2">
      <c r="A46" s="103"/>
      <c r="B46" s="103"/>
      <c r="C46" s="103"/>
      <c r="D46" s="103"/>
    </row>
  </sheetData>
  <mergeCells count="29">
    <mergeCell ref="A1:D2"/>
    <mergeCell ref="B5:D5"/>
    <mergeCell ref="B34:D34"/>
    <mergeCell ref="B9:D9"/>
    <mergeCell ref="B6:D6"/>
    <mergeCell ref="C7:D7"/>
    <mergeCell ref="C10:D10"/>
    <mergeCell ref="C16:D16"/>
    <mergeCell ref="B26:D26"/>
    <mergeCell ref="B18:D18"/>
    <mergeCell ref="C19:D19"/>
    <mergeCell ref="B21:D21"/>
    <mergeCell ref="C22:D22"/>
    <mergeCell ref="B12:D12"/>
    <mergeCell ref="C13:D13"/>
    <mergeCell ref="B15:D15"/>
    <mergeCell ref="A41:D46"/>
    <mergeCell ref="A23:A24"/>
    <mergeCell ref="B23:B24"/>
    <mergeCell ref="C23:C24"/>
    <mergeCell ref="C27:D27"/>
    <mergeCell ref="B29:D29"/>
    <mergeCell ref="D23:D25"/>
    <mergeCell ref="B37:D37"/>
    <mergeCell ref="C38:D38"/>
    <mergeCell ref="C35:D35"/>
    <mergeCell ref="C31:D31"/>
    <mergeCell ref="B30:D30"/>
    <mergeCell ref="B33:D33"/>
  </mergeCells>
  <pageMargins left="0.70866141732283472" right="0.70866141732283472" top="0.74803149606299213" bottom="0.74803149606299213" header="0.31496062992125984" footer="0.31496062992125984"/>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794FA-B22E-4C46-A095-1479C4FFF4BF}">
  <sheetPr>
    <pageSetUpPr fitToPage="1"/>
  </sheetPr>
  <dimension ref="A1:J212"/>
  <sheetViews>
    <sheetView zoomScale="80" zoomScaleNormal="80" workbookViewId="0">
      <pane xSplit="1" ySplit="6" topLeftCell="B172" activePane="bottomRight" state="frozen"/>
      <selection pane="topRight" activeCell="C1" sqref="C1"/>
      <selection pane="bottomLeft" activeCell="A7" sqref="A7"/>
      <selection pane="bottomRight" sqref="A1:XFD1048576"/>
    </sheetView>
  </sheetViews>
  <sheetFormatPr defaultRowHeight="16.5" x14ac:dyDescent="0.25"/>
  <cols>
    <col min="1" max="1" width="49.5703125" style="42" customWidth="1"/>
    <col min="2" max="2" width="46.28515625" style="59" customWidth="1"/>
    <col min="3" max="3" width="22.5703125" style="42" customWidth="1"/>
    <col min="4" max="4" width="22.28515625" style="42" customWidth="1"/>
    <col min="5" max="5" width="19.140625" style="42" customWidth="1"/>
    <col min="6" max="8" width="20.28515625" style="42" bestFit="1" customWidth="1"/>
    <col min="9" max="9" width="20" style="42" customWidth="1"/>
    <col min="10" max="16384" width="9.140625" style="42"/>
  </cols>
  <sheetData>
    <row r="1" spans="1:10" x14ac:dyDescent="0.25">
      <c r="B1" s="43"/>
    </row>
    <row r="2" spans="1:10" x14ac:dyDescent="0.25">
      <c r="A2" s="110" t="s">
        <v>59</v>
      </c>
      <c r="B2" s="110"/>
      <c r="C2" s="110"/>
      <c r="D2" s="110"/>
      <c r="E2" s="110"/>
      <c r="F2" s="110"/>
      <c r="G2" s="110"/>
      <c r="H2" s="110"/>
      <c r="I2" s="110"/>
      <c r="J2" s="110"/>
    </row>
    <row r="3" spans="1:10" ht="15" customHeight="1" x14ac:dyDescent="0.25">
      <c r="B3" s="65"/>
    </row>
    <row r="4" spans="1:10" s="44" customFormat="1" ht="45" customHeight="1" x14ac:dyDescent="0.25">
      <c r="A4" s="119" t="s">
        <v>60</v>
      </c>
      <c r="B4" s="120" t="s">
        <v>169</v>
      </c>
      <c r="C4" s="119" t="s">
        <v>61</v>
      </c>
      <c r="D4" s="119"/>
      <c r="E4" s="119"/>
      <c r="F4" s="119"/>
      <c r="G4" s="119"/>
      <c r="H4" s="119"/>
      <c r="I4" s="119"/>
    </row>
    <row r="5" spans="1:10" s="46" customFormat="1" x14ac:dyDescent="0.25">
      <c r="A5" s="119"/>
      <c r="B5" s="121"/>
      <c r="C5" s="45">
        <v>2025</v>
      </c>
      <c r="D5" s="45">
        <v>2026</v>
      </c>
      <c r="E5" s="45">
        <v>2027</v>
      </c>
      <c r="F5" s="45">
        <v>2028</v>
      </c>
      <c r="G5" s="45">
        <v>2029</v>
      </c>
      <c r="H5" s="45">
        <v>2030</v>
      </c>
      <c r="I5" s="66" t="s">
        <v>62</v>
      </c>
    </row>
    <row r="6" spans="1:10" s="46" customFormat="1" x14ac:dyDescent="0.25">
      <c r="A6" s="66">
        <v>2</v>
      </c>
      <c r="B6" s="45">
        <v>3</v>
      </c>
      <c r="C6" s="45">
        <v>4</v>
      </c>
      <c r="D6" s="45">
        <v>5</v>
      </c>
      <c r="E6" s="45">
        <v>6</v>
      </c>
      <c r="F6" s="45">
        <v>7</v>
      </c>
      <c r="G6" s="45">
        <v>8</v>
      </c>
      <c r="H6" s="45">
        <v>9</v>
      </c>
      <c r="I6" s="66">
        <v>10</v>
      </c>
    </row>
    <row r="7" spans="1:10" s="47" customFormat="1" ht="23.25" customHeight="1" x14ac:dyDescent="0.25">
      <c r="A7" s="67" t="s">
        <v>63</v>
      </c>
      <c r="B7" s="114" t="s">
        <v>194</v>
      </c>
      <c r="C7" s="16">
        <f>C8+C9+C10+C11+C12+C14</f>
        <v>2788720.21092</v>
      </c>
      <c r="D7" s="16">
        <f t="shared" ref="D7:I7" si="0">D8+D9+D10+D11+D12+D14</f>
        <v>2743113.452</v>
      </c>
      <c r="E7" s="16">
        <f t="shared" si="0"/>
        <v>2739591.852</v>
      </c>
      <c r="F7" s="16">
        <f t="shared" si="0"/>
        <v>507687.55542999995</v>
      </c>
      <c r="G7" s="16">
        <f t="shared" si="0"/>
        <v>507687.55542999995</v>
      </c>
      <c r="H7" s="16">
        <f t="shared" si="0"/>
        <v>507687.55542999995</v>
      </c>
      <c r="I7" s="16">
        <f t="shared" si="0"/>
        <v>9794488.1812100001</v>
      </c>
    </row>
    <row r="8" spans="1:10" s="47" customFormat="1" ht="15" customHeight="1" x14ac:dyDescent="0.25">
      <c r="A8" s="25" t="s">
        <v>24</v>
      </c>
      <c r="B8" s="115"/>
      <c r="C8" s="19">
        <f t="shared" ref="C8:I12" si="1">C41+C137+C169</f>
        <v>93295</v>
      </c>
      <c r="D8" s="19">
        <f t="shared" si="1"/>
        <v>90110.9</v>
      </c>
      <c r="E8" s="19">
        <f t="shared" si="1"/>
        <v>87949.099999999991</v>
      </c>
      <c r="F8" s="18">
        <f t="shared" si="1"/>
        <v>0</v>
      </c>
      <c r="G8" s="18">
        <f t="shared" si="1"/>
        <v>0</v>
      </c>
      <c r="H8" s="18">
        <f t="shared" si="1"/>
        <v>0</v>
      </c>
      <c r="I8" s="19">
        <f t="shared" si="1"/>
        <v>271355</v>
      </c>
    </row>
    <row r="9" spans="1:10" s="47" customFormat="1" ht="15" customHeight="1" x14ac:dyDescent="0.25">
      <c r="A9" s="25" t="s">
        <v>25</v>
      </c>
      <c r="B9" s="115"/>
      <c r="C9" s="19">
        <f t="shared" si="1"/>
        <v>2059502.2000000002</v>
      </c>
      <c r="D9" s="19">
        <f t="shared" si="1"/>
        <v>2077567.7</v>
      </c>
      <c r="E9" s="19">
        <f t="shared" si="1"/>
        <v>2078207.9</v>
      </c>
      <c r="F9" s="18">
        <f t="shared" si="1"/>
        <v>0</v>
      </c>
      <c r="G9" s="18">
        <f t="shared" si="1"/>
        <v>0</v>
      </c>
      <c r="H9" s="18">
        <f t="shared" si="1"/>
        <v>0</v>
      </c>
      <c r="I9" s="19">
        <f t="shared" si="1"/>
        <v>6215277.7999999998</v>
      </c>
    </row>
    <row r="10" spans="1:10" s="47" customFormat="1" ht="21.75" customHeight="1" x14ac:dyDescent="0.25">
      <c r="A10" s="25" t="s">
        <v>26</v>
      </c>
      <c r="B10" s="115"/>
      <c r="C10" s="19">
        <f t="shared" si="1"/>
        <v>557387.57372999995</v>
      </c>
      <c r="D10" s="48">
        <f t="shared" si="1"/>
        <v>524939.73800000001</v>
      </c>
      <c r="E10" s="19">
        <f t="shared" si="1"/>
        <v>522939.73799999995</v>
      </c>
      <c r="F10" s="19">
        <f t="shared" si="1"/>
        <v>457192.44142999995</v>
      </c>
      <c r="G10" s="19">
        <f t="shared" si="1"/>
        <v>457192.44142999995</v>
      </c>
      <c r="H10" s="19">
        <f t="shared" si="1"/>
        <v>457192.44142999995</v>
      </c>
      <c r="I10" s="19">
        <f t="shared" si="1"/>
        <v>2976844.3740200005</v>
      </c>
    </row>
    <row r="11" spans="1:10" s="47" customFormat="1" ht="33" x14ac:dyDescent="0.25">
      <c r="A11" s="26" t="s">
        <v>64</v>
      </c>
      <c r="B11" s="115"/>
      <c r="C11" s="18">
        <f t="shared" si="1"/>
        <v>0</v>
      </c>
      <c r="D11" s="18">
        <f t="shared" si="1"/>
        <v>0</v>
      </c>
      <c r="E11" s="18">
        <f t="shared" si="1"/>
        <v>0</v>
      </c>
      <c r="F11" s="18">
        <f t="shared" si="1"/>
        <v>0</v>
      </c>
      <c r="G11" s="18">
        <f t="shared" si="1"/>
        <v>0</v>
      </c>
      <c r="H11" s="18">
        <f t="shared" si="1"/>
        <v>0</v>
      </c>
      <c r="I11" s="18">
        <f t="shared" si="1"/>
        <v>0</v>
      </c>
    </row>
    <row r="12" spans="1:10" s="47" customFormat="1" ht="35.25" customHeight="1" x14ac:dyDescent="0.25">
      <c r="A12" s="26" t="s">
        <v>65</v>
      </c>
      <c r="B12" s="115"/>
      <c r="C12" s="18">
        <f t="shared" si="1"/>
        <v>0</v>
      </c>
      <c r="D12" s="18">
        <f t="shared" si="1"/>
        <v>0</v>
      </c>
      <c r="E12" s="18">
        <f t="shared" si="1"/>
        <v>0</v>
      </c>
      <c r="F12" s="18">
        <f t="shared" si="1"/>
        <v>0</v>
      </c>
      <c r="G12" s="18">
        <f t="shared" si="1"/>
        <v>0</v>
      </c>
      <c r="H12" s="18">
        <f t="shared" si="1"/>
        <v>0</v>
      </c>
      <c r="I12" s="18">
        <f t="shared" si="1"/>
        <v>0</v>
      </c>
    </row>
    <row r="13" spans="1:10" s="47" customFormat="1" ht="22.5" customHeight="1" x14ac:dyDescent="0.25">
      <c r="A13" s="25" t="s">
        <v>196</v>
      </c>
      <c r="B13" s="115"/>
      <c r="C13" s="19"/>
      <c r="D13" s="19"/>
      <c r="E13" s="19"/>
      <c r="F13" s="19"/>
      <c r="G13" s="19"/>
      <c r="H13" s="19"/>
      <c r="I13" s="19"/>
    </row>
    <row r="14" spans="1:10" s="47" customFormat="1" ht="22.5" customHeight="1" x14ac:dyDescent="0.25">
      <c r="A14" s="25" t="s">
        <v>66</v>
      </c>
      <c r="B14" s="116"/>
      <c r="C14" s="19">
        <f t="shared" ref="C14:I14" si="2">C47+C143+C175</f>
        <v>78535.437189999997</v>
      </c>
      <c r="D14" s="19">
        <f t="shared" si="2"/>
        <v>50495.114000000001</v>
      </c>
      <c r="E14" s="19">
        <f t="shared" si="2"/>
        <v>50495.114000000001</v>
      </c>
      <c r="F14" s="19">
        <f t="shared" si="2"/>
        <v>50495.114000000001</v>
      </c>
      <c r="G14" s="19">
        <f t="shared" si="2"/>
        <v>50495.114000000001</v>
      </c>
      <c r="H14" s="19">
        <f t="shared" si="2"/>
        <v>50495.114000000001</v>
      </c>
      <c r="I14" s="19">
        <f t="shared" si="2"/>
        <v>331011.00719000003</v>
      </c>
    </row>
    <row r="15" spans="1:10" s="47" customFormat="1" ht="22.5" customHeight="1" x14ac:dyDescent="0.25">
      <c r="A15" s="124" t="s">
        <v>195</v>
      </c>
      <c r="B15" s="124"/>
      <c r="C15" s="124"/>
      <c r="D15" s="124"/>
      <c r="E15" s="124"/>
      <c r="F15" s="124"/>
      <c r="G15" s="124"/>
      <c r="H15" s="124"/>
      <c r="I15" s="124"/>
    </row>
    <row r="16" spans="1:10" s="47" customFormat="1" ht="22.5" customHeight="1" x14ac:dyDescent="0.25">
      <c r="A16" s="67" t="s">
        <v>94</v>
      </c>
      <c r="B16" s="114" t="s">
        <v>69</v>
      </c>
      <c r="C16" s="49">
        <f>SUM(C17:C23)</f>
        <v>2774017.8084100001</v>
      </c>
      <c r="D16" s="49">
        <f t="shared" ref="D16:I16" si="3">SUM(D17:D23)</f>
        <v>2742877.352</v>
      </c>
      <c r="E16" s="49">
        <f t="shared" si="3"/>
        <v>2739355.7519999999</v>
      </c>
      <c r="F16" s="49">
        <f t="shared" si="3"/>
        <v>507451.45542999997</v>
      </c>
      <c r="G16" s="49">
        <f t="shared" si="3"/>
        <v>507451.45542999997</v>
      </c>
      <c r="H16" s="49">
        <f t="shared" si="3"/>
        <v>507451.45542999997</v>
      </c>
      <c r="I16" s="49">
        <f t="shared" si="3"/>
        <v>9778605.2787000015</v>
      </c>
    </row>
    <row r="17" spans="1:9" s="47" customFormat="1" ht="22.5" customHeight="1" x14ac:dyDescent="0.25">
      <c r="A17" s="25" t="s">
        <v>24</v>
      </c>
      <c r="B17" s="115"/>
      <c r="C17" s="19">
        <f>C8-C25-C33</f>
        <v>93295</v>
      </c>
      <c r="D17" s="19">
        <f t="shared" ref="D17:I17" si="4">D8-D25-D33</f>
        <v>90110.9</v>
      </c>
      <c r="E17" s="19">
        <f t="shared" si="4"/>
        <v>87949.099999999991</v>
      </c>
      <c r="F17" s="48">
        <f t="shared" si="4"/>
        <v>0</v>
      </c>
      <c r="G17" s="48">
        <f t="shared" si="4"/>
        <v>0</v>
      </c>
      <c r="H17" s="48">
        <f t="shared" si="4"/>
        <v>0</v>
      </c>
      <c r="I17" s="19">
        <f t="shared" si="4"/>
        <v>271355</v>
      </c>
    </row>
    <row r="18" spans="1:9" s="47" customFormat="1" ht="22.5" customHeight="1" x14ac:dyDescent="0.25">
      <c r="A18" s="25" t="s">
        <v>25</v>
      </c>
      <c r="B18" s="115"/>
      <c r="C18" s="19">
        <f t="shared" ref="C18:I23" si="5">C9-C26-C34</f>
        <v>2059502.2000000002</v>
      </c>
      <c r="D18" s="19">
        <f t="shared" si="5"/>
        <v>2077567.7</v>
      </c>
      <c r="E18" s="19">
        <f t="shared" si="5"/>
        <v>2078207.9</v>
      </c>
      <c r="F18" s="48">
        <f t="shared" si="5"/>
        <v>0</v>
      </c>
      <c r="G18" s="48">
        <f t="shared" si="5"/>
        <v>0</v>
      </c>
      <c r="H18" s="48">
        <f t="shared" si="5"/>
        <v>0</v>
      </c>
      <c r="I18" s="19">
        <f t="shared" si="5"/>
        <v>6215277.7999999998</v>
      </c>
    </row>
    <row r="19" spans="1:9" s="47" customFormat="1" ht="22.5" customHeight="1" x14ac:dyDescent="0.25">
      <c r="A19" s="25" t="s">
        <v>26</v>
      </c>
      <c r="B19" s="115"/>
      <c r="C19" s="19">
        <f t="shared" si="5"/>
        <v>542685.17122000002</v>
      </c>
      <c r="D19" s="19">
        <f t="shared" si="5"/>
        <v>524703.63800000004</v>
      </c>
      <c r="E19" s="19">
        <f t="shared" si="5"/>
        <v>522703.63799999998</v>
      </c>
      <c r="F19" s="19">
        <f t="shared" si="5"/>
        <v>456956.34142999997</v>
      </c>
      <c r="G19" s="19">
        <f t="shared" si="5"/>
        <v>456956.34142999997</v>
      </c>
      <c r="H19" s="19">
        <f t="shared" si="5"/>
        <v>456956.34142999997</v>
      </c>
      <c r="I19" s="19">
        <f t="shared" si="5"/>
        <v>2960961.4715100005</v>
      </c>
    </row>
    <row r="20" spans="1:9" s="47" customFormat="1" ht="36" customHeight="1" x14ac:dyDescent="0.25">
      <c r="A20" s="26" t="s">
        <v>64</v>
      </c>
      <c r="B20" s="115"/>
      <c r="C20" s="48">
        <f t="shared" si="5"/>
        <v>0</v>
      </c>
      <c r="D20" s="48">
        <f t="shared" si="5"/>
        <v>0</v>
      </c>
      <c r="E20" s="48">
        <f t="shared" si="5"/>
        <v>0</v>
      </c>
      <c r="F20" s="48">
        <f t="shared" si="5"/>
        <v>0</v>
      </c>
      <c r="G20" s="48">
        <f t="shared" si="5"/>
        <v>0</v>
      </c>
      <c r="H20" s="48">
        <f t="shared" si="5"/>
        <v>0</v>
      </c>
      <c r="I20" s="48">
        <f t="shared" si="5"/>
        <v>0</v>
      </c>
    </row>
    <row r="21" spans="1:9" s="47" customFormat="1" ht="34.5" customHeight="1" x14ac:dyDescent="0.25">
      <c r="A21" s="26" t="s">
        <v>65</v>
      </c>
      <c r="B21" s="115"/>
      <c r="C21" s="48">
        <f t="shared" si="5"/>
        <v>0</v>
      </c>
      <c r="D21" s="48">
        <f t="shared" si="5"/>
        <v>0</v>
      </c>
      <c r="E21" s="48">
        <f t="shared" si="5"/>
        <v>0</v>
      </c>
      <c r="F21" s="48">
        <f t="shared" si="5"/>
        <v>0</v>
      </c>
      <c r="G21" s="48">
        <f t="shared" si="5"/>
        <v>0</v>
      </c>
      <c r="H21" s="48">
        <f t="shared" si="5"/>
        <v>0</v>
      </c>
      <c r="I21" s="48">
        <f t="shared" si="5"/>
        <v>0</v>
      </c>
    </row>
    <row r="22" spans="1:9" s="47" customFormat="1" ht="22.5" customHeight="1" x14ac:dyDescent="0.25">
      <c r="A22" s="25" t="s">
        <v>196</v>
      </c>
      <c r="B22" s="115"/>
      <c r="C22" s="48">
        <f t="shared" si="5"/>
        <v>0</v>
      </c>
      <c r="D22" s="48">
        <f t="shared" si="5"/>
        <v>0</v>
      </c>
      <c r="E22" s="48">
        <f t="shared" si="5"/>
        <v>0</v>
      </c>
      <c r="F22" s="48">
        <f t="shared" si="5"/>
        <v>0</v>
      </c>
      <c r="G22" s="48">
        <f t="shared" si="5"/>
        <v>0</v>
      </c>
      <c r="H22" s="48">
        <f t="shared" si="5"/>
        <v>0</v>
      </c>
      <c r="I22" s="48">
        <f t="shared" si="5"/>
        <v>0</v>
      </c>
    </row>
    <row r="23" spans="1:9" s="47" customFormat="1" ht="22.5" customHeight="1" x14ac:dyDescent="0.25">
      <c r="A23" s="25" t="s">
        <v>66</v>
      </c>
      <c r="B23" s="116"/>
      <c r="C23" s="19">
        <f t="shared" si="5"/>
        <v>78535.437189999997</v>
      </c>
      <c r="D23" s="19">
        <f t="shared" si="5"/>
        <v>50495.114000000001</v>
      </c>
      <c r="E23" s="19">
        <f t="shared" si="5"/>
        <v>50495.114000000001</v>
      </c>
      <c r="F23" s="19">
        <f t="shared" si="5"/>
        <v>50495.114000000001</v>
      </c>
      <c r="G23" s="19">
        <f t="shared" si="5"/>
        <v>50495.114000000001</v>
      </c>
      <c r="H23" s="19">
        <f t="shared" si="5"/>
        <v>50495.114000000001</v>
      </c>
      <c r="I23" s="19">
        <f t="shared" si="5"/>
        <v>331011.00719000003</v>
      </c>
    </row>
    <row r="24" spans="1:9" s="47" customFormat="1" ht="22.5" customHeight="1" x14ac:dyDescent="0.25">
      <c r="A24" s="67" t="s">
        <v>94</v>
      </c>
      <c r="B24" s="114" t="s">
        <v>68</v>
      </c>
      <c r="C24" s="49">
        <f>SUM(C25:C31)</f>
        <v>236.1</v>
      </c>
      <c r="D24" s="49">
        <f t="shared" ref="D24:I24" si="6">SUM(D25:D31)</f>
        <v>236.1</v>
      </c>
      <c r="E24" s="49">
        <f t="shared" si="6"/>
        <v>236.1</v>
      </c>
      <c r="F24" s="49">
        <f t="shared" si="6"/>
        <v>236.1</v>
      </c>
      <c r="G24" s="49">
        <f t="shared" si="6"/>
        <v>236.1</v>
      </c>
      <c r="H24" s="49">
        <f t="shared" si="6"/>
        <v>236.1</v>
      </c>
      <c r="I24" s="49">
        <f t="shared" si="6"/>
        <v>1416.6</v>
      </c>
    </row>
    <row r="25" spans="1:9" s="47" customFormat="1" ht="22.5" customHeight="1" x14ac:dyDescent="0.25">
      <c r="A25" s="25" t="s">
        <v>24</v>
      </c>
      <c r="B25" s="115"/>
      <c r="C25" s="18">
        <f t="shared" ref="C25:I26" si="7">C129</f>
        <v>0</v>
      </c>
      <c r="D25" s="18">
        <f t="shared" si="7"/>
        <v>0</v>
      </c>
      <c r="E25" s="18">
        <f t="shared" si="7"/>
        <v>0</v>
      </c>
      <c r="F25" s="18">
        <f t="shared" si="7"/>
        <v>0</v>
      </c>
      <c r="G25" s="18">
        <f t="shared" si="7"/>
        <v>0</v>
      </c>
      <c r="H25" s="18">
        <f t="shared" si="7"/>
        <v>0</v>
      </c>
      <c r="I25" s="18">
        <f t="shared" si="7"/>
        <v>0</v>
      </c>
    </row>
    <row r="26" spans="1:9" s="47" customFormat="1" ht="22.5" customHeight="1" x14ac:dyDescent="0.25">
      <c r="A26" s="25" t="s">
        <v>25</v>
      </c>
      <c r="B26" s="115"/>
      <c r="C26" s="18">
        <f t="shared" si="7"/>
        <v>0</v>
      </c>
      <c r="D26" s="18">
        <f t="shared" si="7"/>
        <v>0</v>
      </c>
      <c r="E26" s="18">
        <f t="shared" si="7"/>
        <v>0</v>
      </c>
      <c r="F26" s="18">
        <f t="shared" si="7"/>
        <v>0</v>
      </c>
      <c r="G26" s="18">
        <f t="shared" si="7"/>
        <v>0</v>
      </c>
      <c r="H26" s="18">
        <f t="shared" si="7"/>
        <v>0</v>
      </c>
      <c r="I26" s="18">
        <f t="shared" si="7"/>
        <v>0</v>
      </c>
    </row>
    <row r="27" spans="1:9" s="47" customFormat="1" ht="22.5" customHeight="1" x14ac:dyDescent="0.25">
      <c r="A27" s="25" t="s">
        <v>26</v>
      </c>
      <c r="B27" s="115"/>
      <c r="C27" s="19">
        <f>C131</f>
        <v>236.1</v>
      </c>
      <c r="D27" s="19">
        <f t="shared" ref="D27:I27" si="8">D131</f>
        <v>236.1</v>
      </c>
      <c r="E27" s="19">
        <f t="shared" si="8"/>
        <v>236.1</v>
      </c>
      <c r="F27" s="19">
        <f t="shared" si="8"/>
        <v>236.1</v>
      </c>
      <c r="G27" s="19">
        <f t="shared" si="8"/>
        <v>236.1</v>
      </c>
      <c r="H27" s="19">
        <f t="shared" si="8"/>
        <v>236.1</v>
      </c>
      <c r="I27" s="19">
        <f t="shared" si="8"/>
        <v>1416.6</v>
      </c>
    </row>
    <row r="28" spans="1:9" s="47" customFormat="1" ht="36" customHeight="1" x14ac:dyDescent="0.25">
      <c r="A28" s="26" t="s">
        <v>64</v>
      </c>
      <c r="B28" s="115"/>
      <c r="C28" s="18">
        <f>C132</f>
        <v>0</v>
      </c>
      <c r="D28" s="18">
        <f t="shared" ref="D28:I30" si="9">D132</f>
        <v>0</v>
      </c>
      <c r="E28" s="18">
        <f t="shared" si="9"/>
        <v>0</v>
      </c>
      <c r="F28" s="18">
        <f t="shared" si="9"/>
        <v>0</v>
      </c>
      <c r="G28" s="18">
        <f t="shared" si="9"/>
        <v>0</v>
      </c>
      <c r="H28" s="18">
        <f t="shared" si="9"/>
        <v>0</v>
      </c>
      <c r="I28" s="18">
        <f t="shared" si="9"/>
        <v>0</v>
      </c>
    </row>
    <row r="29" spans="1:9" s="47" customFormat="1" ht="34.5" customHeight="1" x14ac:dyDescent="0.25">
      <c r="A29" s="26" t="s">
        <v>65</v>
      </c>
      <c r="B29" s="115"/>
      <c r="C29" s="18">
        <f>C133</f>
        <v>0</v>
      </c>
      <c r="D29" s="18">
        <f t="shared" si="9"/>
        <v>0</v>
      </c>
      <c r="E29" s="18">
        <f t="shared" si="9"/>
        <v>0</v>
      </c>
      <c r="F29" s="18">
        <f t="shared" si="9"/>
        <v>0</v>
      </c>
      <c r="G29" s="18">
        <f t="shared" si="9"/>
        <v>0</v>
      </c>
      <c r="H29" s="18">
        <f t="shared" si="9"/>
        <v>0</v>
      </c>
      <c r="I29" s="18">
        <f t="shared" si="9"/>
        <v>0</v>
      </c>
    </row>
    <row r="30" spans="1:9" s="47" customFormat="1" ht="34.5" customHeight="1" x14ac:dyDescent="0.25">
      <c r="A30" s="26" t="s">
        <v>196</v>
      </c>
      <c r="B30" s="115"/>
      <c r="C30" s="18">
        <f>C134</f>
        <v>0</v>
      </c>
      <c r="D30" s="18">
        <f t="shared" si="9"/>
        <v>0</v>
      </c>
      <c r="E30" s="18">
        <f t="shared" si="9"/>
        <v>0</v>
      </c>
      <c r="F30" s="18">
        <f t="shared" si="9"/>
        <v>0</v>
      </c>
      <c r="G30" s="18">
        <f t="shared" si="9"/>
        <v>0</v>
      </c>
      <c r="H30" s="18">
        <f t="shared" si="9"/>
        <v>0</v>
      </c>
      <c r="I30" s="18">
        <f t="shared" si="9"/>
        <v>0</v>
      </c>
    </row>
    <row r="31" spans="1:9" s="47" customFormat="1" ht="22.5" customHeight="1" x14ac:dyDescent="0.25">
      <c r="A31" s="25" t="s">
        <v>66</v>
      </c>
      <c r="B31" s="116"/>
      <c r="C31" s="18">
        <f t="shared" ref="C31:I31" si="10">C135</f>
        <v>0</v>
      </c>
      <c r="D31" s="18">
        <f t="shared" si="10"/>
        <v>0</v>
      </c>
      <c r="E31" s="18">
        <f t="shared" si="10"/>
        <v>0</v>
      </c>
      <c r="F31" s="18">
        <f t="shared" si="10"/>
        <v>0</v>
      </c>
      <c r="G31" s="18">
        <f t="shared" si="10"/>
        <v>0</v>
      </c>
      <c r="H31" s="18">
        <f t="shared" si="10"/>
        <v>0</v>
      </c>
      <c r="I31" s="18">
        <f t="shared" si="10"/>
        <v>0</v>
      </c>
    </row>
    <row r="32" spans="1:9" s="47" customFormat="1" ht="22.5" customHeight="1" x14ac:dyDescent="0.25">
      <c r="A32" s="25" t="s">
        <v>94</v>
      </c>
      <c r="B32" s="114" t="s">
        <v>70</v>
      </c>
      <c r="C32" s="49">
        <f>SUM(C33:C39)</f>
        <v>14466.30251</v>
      </c>
      <c r="D32" s="50">
        <f t="shared" ref="D32:I32" si="11">SUM(D33:D39)</f>
        <v>0</v>
      </c>
      <c r="E32" s="50">
        <f t="shared" si="11"/>
        <v>0</v>
      </c>
      <c r="F32" s="50">
        <f t="shared" si="11"/>
        <v>0</v>
      </c>
      <c r="G32" s="50">
        <f t="shared" si="11"/>
        <v>0</v>
      </c>
      <c r="H32" s="50">
        <f t="shared" si="11"/>
        <v>0</v>
      </c>
      <c r="I32" s="49">
        <f t="shared" si="11"/>
        <v>14466.30251</v>
      </c>
    </row>
    <row r="33" spans="1:9" s="47" customFormat="1" ht="22.5" customHeight="1" x14ac:dyDescent="0.25">
      <c r="A33" s="25" t="s">
        <v>24</v>
      </c>
      <c r="B33" s="115"/>
      <c r="C33" s="18">
        <f t="shared" ref="C33:I34" si="12">C161</f>
        <v>0</v>
      </c>
      <c r="D33" s="18">
        <f t="shared" si="12"/>
        <v>0</v>
      </c>
      <c r="E33" s="18">
        <f t="shared" si="12"/>
        <v>0</v>
      </c>
      <c r="F33" s="18">
        <f t="shared" si="12"/>
        <v>0</v>
      </c>
      <c r="G33" s="18">
        <f t="shared" si="12"/>
        <v>0</v>
      </c>
      <c r="H33" s="18">
        <f t="shared" si="12"/>
        <v>0</v>
      </c>
      <c r="I33" s="18">
        <f t="shared" si="12"/>
        <v>0</v>
      </c>
    </row>
    <row r="34" spans="1:9" s="47" customFormat="1" ht="22.5" customHeight="1" x14ac:dyDescent="0.25">
      <c r="A34" s="25" t="s">
        <v>25</v>
      </c>
      <c r="B34" s="115"/>
      <c r="C34" s="18">
        <f t="shared" si="12"/>
        <v>0</v>
      </c>
      <c r="D34" s="18">
        <f t="shared" si="12"/>
        <v>0</v>
      </c>
      <c r="E34" s="18">
        <f t="shared" si="12"/>
        <v>0</v>
      </c>
      <c r="F34" s="18">
        <f t="shared" si="12"/>
        <v>0</v>
      </c>
      <c r="G34" s="18">
        <f t="shared" si="12"/>
        <v>0</v>
      </c>
      <c r="H34" s="18">
        <f t="shared" si="12"/>
        <v>0</v>
      </c>
      <c r="I34" s="18">
        <f t="shared" si="12"/>
        <v>0</v>
      </c>
    </row>
    <row r="35" spans="1:9" s="47" customFormat="1" ht="22.5" customHeight="1" x14ac:dyDescent="0.25">
      <c r="A35" s="25" t="s">
        <v>26</v>
      </c>
      <c r="B35" s="115"/>
      <c r="C35" s="19">
        <f>C163</f>
        <v>14466.30251</v>
      </c>
      <c r="D35" s="18">
        <f t="shared" ref="D35:I35" si="13">D163</f>
        <v>0</v>
      </c>
      <c r="E35" s="18">
        <f t="shared" si="13"/>
        <v>0</v>
      </c>
      <c r="F35" s="18">
        <f t="shared" si="13"/>
        <v>0</v>
      </c>
      <c r="G35" s="18">
        <f t="shared" si="13"/>
        <v>0</v>
      </c>
      <c r="H35" s="18">
        <f t="shared" si="13"/>
        <v>0</v>
      </c>
      <c r="I35" s="19">
        <f t="shared" si="13"/>
        <v>14466.30251</v>
      </c>
    </row>
    <row r="36" spans="1:9" s="47" customFormat="1" ht="35.25" customHeight="1" x14ac:dyDescent="0.25">
      <c r="A36" s="26" t="s">
        <v>64</v>
      </c>
      <c r="B36" s="115"/>
      <c r="C36" s="18">
        <f>C164</f>
        <v>0</v>
      </c>
      <c r="D36" s="18">
        <f t="shared" ref="D36:I37" si="14">D164</f>
        <v>0</v>
      </c>
      <c r="E36" s="18">
        <f t="shared" si="14"/>
        <v>0</v>
      </c>
      <c r="F36" s="18">
        <f t="shared" si="14"/>
        <v>0</v>
      </c>
      <c r="G36" s="18">
        <f t="shared" si="14"/>
        <v>0</v>
      </c>
      <c r="H36" s="18">
        <f t="shared" si="14"/>
        <v>0</v>
      </c>
      <c r="I36" s="18">
        <f t="shared" si="14"/>
        <v>0</v>
      </c>
    </row>
    <row r="37" spans="1:9" s="47" customFormat="1" ht="32.25" customHeight="1" x14ac:dyDescent="0.25">
      <c r="A37" s="26" t="s">
        <v>65</v>
      </c>
      <c r="B37" s="115"/>
      <c r="C37" s="18">
        <f>C165</f>
        <v>0</v>
      </c>
      <c r="D37" s="18">
        <f t="shared" si="14"/>
        <v>0</v>
      </c>
      <c r="E37" s="18">
        <f t="shared" si="14"/>
        <v>0</v>
      </c>
      <c r="F37" s="18">
        <f t="shared" si="14"/>
        <v>0</v>
      </c>
      <c r="G37" s="18">
        <f t="shared" si="14"/>
        <v>0</v>
      </c>
      <c r="H37" s="18">
        <f t="shared" si="14"/>
        <v>0</v>
      </c>
      <c r="I37" s="18">
        <f t="shared" si="14"/>
        <v>0</v>
      </c>
    </row>
    <row r="38" spans="1:9" s="47" customFormat="1" ht="32.25" customHeight="1" x14ac:dyDescent="0.25">
      <c r="A38" s="26" t="s">
        <v>196</v>
      </c>
      <c r="B38" s="115"/>
      <c r="C38" s="18">
        <f>C142</f>
        <v>0</v>
      </c>
      <c r="D38" s="18">
        <f t="shared" ref="D38:I38" si="15">D142</f>
        <v>0</v>
      </c>
      <c r="E38" s="18">
        <f t="shared" si="15"/>
        <v>0</v>
      </c>
      <c r="F38" s="18">
        <f t="shared" si="15"/>
        <v>0</v>
      </c>
      <c r="G38" s="18">
        <f t="shared" si="15"/>
        <v>0</v>
      </c>
      <c r="H38" s="18">
        <f t="shared" si="15"/>
        <v>0</v>
      </c>
      <c r="I38" s="18">
        <f t="shared" si="15"/>
        <v>0</v>
      </c>
    </row>
    <row r="39" spans="1:9" s="47" customFormat="1" ht="29.25" customHeight="1" x14ac:dyDescent="0.25">
      <c r="A39" s="25" t="s">
        <v>66</v>
      </c>
      <c r="B39" s="116"/>
      <c r="C39" s="18">
        <f t="shared" ref="C39:I39" si="16">C167</f>
        <v>0</v>
      </c>
      <c r="D39" s="18">
        <f t="shared" si="16"/>
        <v>0</v>
      </c>
      <c r="E39" s="18">
        <f t="shared" si="16"/>
        <v>0</v>
      </c>
      <c r="F39" s="18">
        <f t="shared" si="16"/>
        <v>0</v>
      </c>
      <c r="G39" s="18">
        <f t="shared" si="16"/>
        <v>0</v>
      </c>
      <c r="H39" s="18">
        <f t="shared" si="16"/>
        <v>0</v>
      </c>
      <c r="I39" s="18">
        <f t="shared" si="16"/>
        <v>0</v>
      </c>
    </row>
    <row r="40" spans="1:9" s="17" customFormat="1" ht="52.5" x14ac:dyDescent="0.3">
      <c r="A40" s="24" t="s">
        <v>172</v>
      </c>
      <c r="B40" s="114" t="s">
        <v>173</v>
      </c>
      <c r="C40" s="16">
        <f>C41+C42+C43+C44+C45+C47</f>
        <v>2696083.1554300003</v>
      </c>
      <c r="D40" s="16">
        <f t="shared" ref="D40:H40" si="17">D41+D42+D43+D44+D45+D47</f>
        <v>2659761.0436</v>
      </c>
      <c r="E40" s="16">
        <f t="shared" si="17"/>
        <v>2659565.0490199998</v>
      </c>
      <c r="F40" s="16">
        <f t="shared" si="17"/>
        <v>467802.99244999996</v>
      </c>
      <c r="G40" s="16">
        <f t="shared" si="17"/>
        <v>467802.99244999996</v>
      </c>
      <c r="H40" s="16">
        <f t="shared" si="17"/>
        <v>467802.99244999996</v>
      </c>
      <c r="I40" s="16">
        <f>I41+I42+I43+I44+I45+I47</f>
        <v>9418818.2254000008</v>
      </c>
    </row>
    <row r="41" spans="1:9" s="17" customFormat="1" ht="15" customHeight="1" x14ac:dyDescent="0.3">
      <c r="A41" s="25" t="s">
        <v>24</v>
      </c>
      <c r="B41" s="115"/>
      <c r="C41" s="19">
        <f t="shared" ref="C41:I41" si="18">+C49+C89+C97+C105+C121</f>
        <v>93295</v>
      </c>
      <c r="D41" s="19">
        <f t="shared" si="18"/>
        <v>90110.9</v>
      </c>
      <c r="E41" s="19">
        <f t="shared" si="18"/>
        <v>87949.099999999991</v>
      </c>
      <c r="F41" s="18">
        <f t="shared" si="18"/>
        <v>0</v>
      </c>
      <c r="G41" s="18">
        <f t="shared" si="18"/>
        <v>0</v>
      </c>
      <c r="H41" s="18">
        <f t="shared" si="18"/>
        <v>0</v>
      </c>
      <c r="I41" s="19">
        <f t="shared" si="18"/>
        <v>271355</v>
      </c>
    </row>
    <row r="42" spans="1:9" s="17" customFormat="1" ht="15" customHeight="1" x14ac:dyDescent="0.3">
      <c r="A42" s="25" t="s">
        <v>25</v>
      </c>
      <c r="B42" s="115"/>
      <c r="C42" s="19">
        <f t="shared" ref="C42:I42" si="19">C50+C90+C98+C106+C122</f>
        <v>2035144.2000000002</v>
      </c>
      <c r="D42" s="19">
        <f t="shared" si="19"/>
        <v>2053140.7</v>
      </c>
      <c r="E42" s="19">
        <f t="shared" si="19"/>
        <v>2053780.9</v>
      </c>
      <c r="F42" s="18">
        <f t="shared" si="19"/>
        <v>0</v>
      </c>
      <c r="G42" s="18">
        <f t="shared" si="19"/>
        <v>0</v>
      </c>
      <c r="H42" s="18">
        <f t="shared" si="19"/>
        <v>0</v>
      </c>
      <c r="I42" s="19">
        <f t="shared" si="19"/>
        <v>6142065.7999999998</v>
      </c>
    </row>
    <row r="43" spans="1:9" s="17" customFormat="1" ht="15" customHeight="1" x14ac:dyDescent="0.3">
      <c r="A43" s="25" t="s">
        <v>26</v>
      </c>
      <c r="B43" s="115"/>
      <c r="C43" s="20">
        <f t="shared" ref="C43:I43" si="20">C51+C91+C99+C107+C123+C131</f>
        <v>489108.51823999995</v>
      </c>
      <c r="D43" s="20">
        <f t="shared" si="20"/>
        <v>466014.3296</v>
      </c>
      <c r="E43" s="20">
        <f t="shared" si="20"/>
        <v>467339.93501999998</v>
      </c>
      <c r="F43" s="20">
        <f t="shared" si="20"/>
        <v>417307.87844999996</v>
      </c>
      <c r="G43" s="20">
        <f t="shared" si="20"/>
        <v>417307.87844999996</v>
      </c>
      <c r="H43" s="20">
        <f t="shared" si="20"/>
        <v>417307.87844999996</v>
      </c>
      <c r="I43" s="19">
        <f t="shared" si="20"/>
        <v>2674386.4182100003</v>
      </c>
    </row>
    <row r="44" spans="1:9" s="17" customFormat="1" ht="33" x14ac:dyDescent="0.3">
      <c r="A44" s="26" t="s">
        <v>64</v>
      </c>
      <c r="B44" s="115"/>
      <c r="C44" s="18">
        <f t="shared" ref="C44:I45" si="21">C52+C92+C100+C108+C124</f>
        <v>0</v>
      </c>
      <c r="D44" s="18">
        <f t="shared" si="21"/>
        <v>0</v>
      </c>
      <c r="E44" s="18">
        <f t="shared" si="21"/>
        <v>0</v>
      </c>
      <c r="F44" s="18">
        <f t="shared" si="21"/>
        <v>0</v>
      </c>
      <c r="G44" s="18">
        <f t="shared" si="21"/>
        <v>0</v>
      </c>
      <c r="H44" s="18">
        <f t="shared" si="21"/>
        <v>0</v>
      </c>
      <c r="I44" s="19">
        <f t="shared" si="21"/>
        <v>0</v>
      </c>
    </row>
    <row r="45" spans="1:9" s="17" customFormat="1" ht="33" x14ac:dyDescent="0.3">
      <c r="A45" s="26" t="s">
        <v>65</v>
      </c>
      <c r="B45" s="115"/>
      <c r="C45" s="18">
        <f t="shared" si="21"/>
        <v>0</v>
      </c>
      <c r="D45" s="18">
        <f t="shared" si="21"/>
        <v>0</v>
      </c>
      <c r="E45" s="18">
        <f t="shared" si="21"/>
        <v>0</v>
      </c>
      <c r="F45" s="18">
        <f t="shared" si="21"/>
        <v>0</v>
      </c>
      <c r="G45" s="18">
        <f t="shared" si="21"/>
        <v>0</v>
      </c>
      <c r="H45" s="18">
        <f t="shared" si="21"/>
        <v>0</v>
      </c>
      <c r="I45" s="19">
        <f t="shared" si="21"/>
        <v>0</v>
      </c>
    </row>
    <row r="46" spans="1:9" s="17" customFormat="1" ht="17.25" x14ac:dyDescent="0.3">
      <c r="A46" s="26" t="s">
        <v>196</v>
      </c>
      <c r="B46" s="115"/>
      <c r="C46" s="18">
        <f>C150</f>
        <v>0</v>
      </c>
      <c r="D46" s="18">
        <f t="shared" ref="D46:I46" si="22">D150</f>
        <v>0</v>
      </c>
      <c r="E46" s="18">
        <f t="shared" si="22"/>
        <v>0</v>
      </c>
      <c r="F46" s="18">
        <f t="shared" si="22"/>
        <v>0</v>
      </c>
      <c r="G46" s="18">
        <f t="shared" si="22"/>
        <v>0</v>
      </c>
      <c r="H46" s="18">
        <f t="shared" si="22"/>
        <v>0</v>
      </c>
      <c r="I46" s="18">
        <f t="shared" si="22"/>
        <v>0</v>
      </c>
    </row>
    <row r="47" spans="1:9" s="17" customFormat="1" ht="15" customHeight="1" x14ac:dyDescent="0.3">
      <c r="A47" s="25" t="s">
        <v>66</v>
      </c>
      <c r="B47" s="116"/>
      <c r="C47" s="19">
        <f t="shared" ref="C47:I47" si="23">C55+C95+C103+C111+C127</f>
        <v>78535.437189999997</v>
      </c>
      <c r="D47" s="19">
        <f t="shared" si="23"/>
        <v>50495.114000000001</v>
      </c>
      <c r="E47" s="19">
        <f t="shared" si="23"/>
        <v>50495.114000000001</v>
      </c>
      <c r="F47" s="19">
        <f t="shared" si="23"/>
        <v>50495.114000000001</v>
      </c>
      <c r="G47" s="19">
        <f t="shared" si="23"/>
        <v>50495.114000000001</v>
      </c>
      <c r="H47" s="19">
        <f t="shared" si="23"/>
        <v>50495.114000000001</v>
      </c>
      <c r="I47" s="19">
        <f t="shared" si="23"/>
        <v>331011.00719000003</v>
      </c>
    </row>
    <row r="48" spans="1:9" s="17" customFormat="1" ht="44.25" customHeight="1" x14ac:dyDescent="0.3">
      <c r="A48" s="24" t="s">
        <v>171</v>
      </c>
      <c r="B48" s="111" t="s">
        <v>67</v>
      </c>
      <c r="C48" s="16">
        <f t="shared" ref="C48:I48" si="24">C49+C50+C51+C52+C53+C55</f>
        <v>82654.798999999999</v>
      </c>
      <c r="D48" s="16">
        <f t="shared" si="24"/>
        <v>82075.156569999992</v>
      </c>
      <c r="E48" s="16">
        <f t="shared" si="24"/>
        <v>81186.056570000001</v>
      </c>
      <c r="F48" s="50">
        <f t="shared" si="24"/>
        <v>0</v>
      </c>
      <c r="G48" s="50">
        <f t="shared" si="24"/>
        <v>0</v>
      </c>
      <c r="H48" s="50">
        <f t="shared" si="24"/>
        <v>0</v>
      </c>
      <c r="I48" s="16">
        <f t="shared" si="24"/>
        <v>245916.01213999995</v>
      </c>
    </row>
    <row r="49" spans="1:9" s="17" customFormat="1" ht="15" customHeight="1" x14ac:dyDescent="0.3">
      <c r="A49" s="25" t="s">
        <v>24</v>
      </c>
      <c r="B49" s="112"/>
      <c r="C49" s="19">
        <v>81021.899999999994</v>
      </c>
      <c r="D49" s="19">
        <v>80412.399999999994</v>
      </c>
      <c r="E49" s="19">
        <v>79466.7</v>
      </c>
      <c r="F49" s="18">
        <v>0</v>
      </c>
      <c r="G49" s="18">
        <v>0</v>
      </c>
      <c r="H49" s="18">
        <v>0</v>
      </c>
      <c r="I49" s="19">
        <f t="shared" ref="I49:I55" si="25">H49+G49+F49+E49+D49+C49</f>
        <v>240900.99999999997</v>
      </c>
    </row>
    <row r="50" spans="1:9" s="17" customFormat="1" ht="15" customHeight="1" x14ac:dyDescent="0.3">
      <c r="A50" s="25" t="s">
        <v>25</v>
      </c>
      <c r="B50" s="112"/>
      <c r="C50" s="19">
        <f>1601.5+4.8</f>
        <v>1606.3</v>
      </c>
      <c r="D50" s="19">
        <f>2126.3-495.6</f>
        <v>1630.7000000000003</v>
      </c>
      <c r="E50" s="19">
        <f>2126.3-439</f>
        <v>1687.3000000000002</v>
      </c>
      <c r="F50" s="18">
        <v>0</v>
      </c>
      <c r="G50" s="18">
        <v>0</v>
      </c>
      <c r="H50" s="18">
        <v>0</v>
      </c>
      <c r="I50" s="51">
        <f t="shared" si="25"/>
        <v>4924.3</v>
      </c>
    </row>
    <row r="51" spans="1:9" s="17" customFormat="1" ht="15" customHeight="1" x14ac:dyDescent="0.3">
      <c r="A51" s="25" t="s">
        <v>26</v>
      </c>
      <c r="B51" s="112"/>
      <c r="C51" s="20">
        <f>26.519+0.08</f>
        <v>26.598999999999997</v>
      </c>
      <c r="D51" s="20">
        <v>32.056570000000001</v>
      </c>
      <c r="E51" s="20">
        <v>32.056570000000001</v>
      </c>
      <c r="F51" s="18">
        <v>0</v>
      </c>
      <c r="G51" s="18">
        <v>0</v>
      </c>
      <c r="H51" s="18">
        <v>0</v>
      </c>
      <c r="I51" s="20">
        <f>H51+G51+F51+E51+D51+C51</f>
        <v>90.712140000000005</v>
      </c>
    </row>
    <row r="52" spans="1:9" s="17" customFormat="1" ht="30.75" customHeight="1" x14ac:dyDescent="0.3">
      <c r="A52" s="26" t="s">
        <v>64</v>
      </c>
      <c r="B52" s="112"/>
      <c r="C52" s="18">
        <v>0</v>
      </c>
      <c r="D52" s="18">
        <v>0</v>
      </c>
      <c r="E52" s="18">
        <v>0</v>
      </c>
      <c r="F52" s="18">
        <v>0</v>
      </c>
      <c r="G52" s="18">
        <v>0</v>
      </c>
      <c r="H52" s="18">
        <v>0</v>
      </c>
      <c r="I52" s="18">
        <f t="shared" si="25"/>
        <v>0</v>
      </c>
    </row>
    <row r="53" spans="1:9" s="17" customFormat="1" ht="30.75" customHeight="1" x14ac:dyDescent="0.3">
      <c r="A53" s="26" t="s">
        <v>65</v>
      </c>
      <c r="B53" s="112"/>
      <c r="C53" s="18">
        <v>0</v>
      </c>
      <c r="D53" s="18">
        <v>0</v>
      </c>
      <c r="E53" s="18">
        <v>0</v>
      </c>
      <c r="F53" s="18">
        <v>0</v>
      </c>
      <c r="G53" s="18">
        <v>0</v>
      </c>
      <c r="H53" s="18">
        <v>0</v>
      </c>
      <c r="I53" s="18">
        <f t="shared" si="25"/>
        <v>0</v>
      </c>
    </row>
    <row r="54" spans="1:9" s="17" customFormat="1" ht="17.25" x14ac:dyDescent="0.3">
      <c r="A54" s="26" t="s">
        <v>196</v>
      </c>
      <c r="B54" s="112"/>
      <c r="C54" s="18">
        <f>C158</f>
        <v>0</v>
      </c>
      <c r="D54" s="18">
        <f t="shared" ref="D54:I54" si="26">D158</f>
        <v>0</v>
      </c>
      <c r="E54" s="18">
        <f t="shared" si="26"/>
        <v>0</v>
      </c>
      <c r="F54" s="18">
        <f t="shared" si="26"/>
        <v>0</v>
      </c>
      <c r="G54" s="18">
        <f t="shared" si="26"/>
        <v>0</v>
      </c>
      <c r="H54" s="18">
        <f t="shared" si="26"/>
        <v>0</v>
      </c>
      <c r="I54" s="18">
        <f t="shared" si="26"/>
        <v>0</v>
      </c>
    </row>
    <row r="55" spans="1:9" s="17" customFormat="1" ht="15" customHeight="1" x14ac:dyDescent="0.3">
      <c r="A55" s="25" t="s">
        <v>66</v>
      </c>
      <c r="B55" s="113"/>
      <c r="C55" s="18">
        <v>0</v>
      </c>
      <c r="D55" s="18">
        <v>0</v>
      </c>
      <c r="E55" s="18">
        <v>0</v>
      </c>
      <c r="F55" s="18">
        <v>0</v>
      </c>
      <c r="G55" s="18">
        <v>0</v>
      </c>
      <c r="H55" s="18">
        <v>0</v>
      </c>
      <c r="I55" s="18">
        <f t="shared" si="25"/>
        <v>0</v>
      </c>
    </row>
    <row r="56" spans="1:9" s="17" customFormat="1" ht="38.25" customHeight="1" x14ac:dyDescent="0.3">
      <c r="A56" s="24" t="s">
        <v>225</v>
      </c>
      <c r="B56" s="114" t="s">
        <v>173</v>
      </c>
      <c r="C56" s="16">
        <f>C57+C58+C59+C60+C61+C63</f>
        <v>0</v>
      </c>
      <c r="D56" s="16">
        <f t="shared" ref="D56:I56" si="27">D57+D58+D59+D60+D61+D63</f>
        <v>0</v>
      </c>
      <c r="E56" s="16">
        <f t="shared" si="27"/>
        <v>0</v>
      </c>
      <c r="F56" s="16">
        <f t="shared" si="27"/>
        <v>0</v>
      </c>
      <c r="G56" s="16">
        <f t="shared" si="27"/>
        <v>0</v>
      </c>
      <c r="H56" s="16">
        <f t="shared" si="27"/>
        <v>0</v>
      </c>
      <c r="I56" s="16">
        <f t="shared" si="27"/>
        <v>0</v>
      </c>
    </row>
    <row r="57" spans="1:9" s="17" customFormat="1" ht="15" customHeight="1" x14ac:dyDescent="0.3">
      <c r="A57" s="25" t="s">
        <v>24</v>
      </c>
      <c r="B57" s="115"/>
      <c r="C57" s="18">
        <v>0</v>
      </c>
      <c r="D57" s="18">
        <v>0</v>
      </c>
      <c r="E57" s="18">
        <v>0</v>
      </c>
      <c r="F57" s="18">
        <v>0</v>
      </c>
      <c r="G57" s="18">
        <v>0</v>
      </c>
      <c r="H57" s="18">
        <v>0</v>
      </c>
      <c r="I57" s="18">
        <f t="shared" ref="I57:I63" si="28">H57+G57+F57+E57+D57+C57</f>
        <v>0</v>
      </c>
    </row>
    <row r="58" spans="1:9" s="17" customFormat="1" ht="15" customHeight="1" x14ac:dyDescent="0.3">
      <c r="A58" s="25" t="s">
        <v>25</v>
      </c>
      <c r="B58" s="115"/>
      <c r="C58" s="18">
        <v>0</v>
      </c>
      <c r="D58" s="18">
        <v>0</v>
      </c>
      <c r="E58" s="18">
        <v>0</v>
      </c>
      <c r="F58" s="18">
        <v>0</v>
      </c>
      <c r="G58" s="18">
        <v>0</v>
      </c>
      <c r="H58" s="18">
        <v>0</v>
      </c>
      <c r="I58" s="18">
        <f t="shared" si="28"/>
        <v>0</v>
      </c>
    </row>
    <row r="59" spans="1:9" s="17" customFormat="1" ht="15" customHeight="1" x14ac:dyDescent="0.3">
      <c r="A59" s="25" t="s">
        <v>26</v>
      </c>
      <c r="B59" s="115"/>
      <c r="C59" s="18">
        <v>0</v>
      </c>
      <c r="D59" s="18">
        <v>0</v>
      </c>
      <c r="E59" s="18">
        <v>0</v>
      </c>
      <c r="F59" s="18">
        <v>0</v>
      </c>
      <c r="G59" s="18">
        <v>0</v>
      </c>
      <c r="H59" s="18">
        <v>0</v>
      </c>
      <c r="I59" s="18">
        <f t="shared" si="28"/>
        <v>0</v>
      </c>
    </row>
    <row r="60" spans="1:9" s="17" customFormat="1" ht="34.5" customHeight="1" x14ac:dyDescent="0.3">
      <c r="A60" s="26" t="s">
        <v>64</v>
      </c>
      <c r="B60" s="115"/>
      <c r="C60" s="18">
        <v>0</v>
      </c>
      <c r="D60" s="18">
        <v>0</v>
      </c>
      <c r="E60" s="18">
        <v>0</v>
      </c>
      <c r="F60" s="18">
        <v>0</v>
      </c>
      <c r="G60" s="18">
        <v>0</v>
      </c>
      <c r="H60" s="18">
        <v>0</v>
      </c>
      <c r="I60" s="18">
        <f t="shared" si="28"/>
        <v>0</v>
      </c>
    </row>
    <row r="61" spans="1:9" s="17" customFormat="1" ht="36" customHeight="1" x14ac:dyDescent="0.3">
      <c r="A61" s="26" t="s">
        <v>65</v>
      </c>
      <c r="B61" s="115"/>
      <c r="C61" s="18">
        <v>0</v>
      </c>
      <c r="D61" s="18">
        <v>0</v>
      </c>
      <c r="E61" s="18">
        <v>0</v>
      </c>
      <c r="F61" s="18">
        <v>0</v>
      </c>
      <c r="G61" s="18">
        <v>0</v>
      </c>
      <c r="H61" s="18">
        <v>0</v>
      </c>
      <c r="I61" s="18">
        <f t="shared" si="28"/>
        <v>0</v>
      </c>
    </row>
    <row r="62" spans="1:9" s="17" customFormat="1" ht="18" customHeight="1" x14ac:dyDescent="0.3">
      <c r="A62" s="26" t="s">
        <v>196</v>
      </c>
      <c r="B62" s="115"/>
      <c r="C62" s="18">
        <v>0</v>
      </c>
      <c r="D62" s="18">
        <v>0</v>
      </c>
      <c r="E62" s="18">
        <v>0</v>
      </c>
      <c r="F62" s="18">
        <v>0</v>
      </c>
      <c r="G62" s="18">
        <v>0</v>
      </c>
      <c r="H62" s="18">
        <v>0</v>
      </c>
      <c r="I62" s="18">
        <f t="shared" si="28"/>
        <v>0</v>
      </c>
    </row>
    <row r="63" spans="1:9" s="17" customFormat="1" ht="21" customHeight="1" x14ac:dyDescent="0.3">
      <c r="A63" s="25" t="s">
        <v>66</v>
      </c>
      <c r="B63" s="116"/>
      <c r="C63" s="18">
        <v>0</v>
      </c>
      <c r="D63" s="18">
        <v>0</v>
      </c>
      <c r="E63" s="18">
        <v>0</v>
      </c>
      <c r="F63" s="18">
        <v>0</v>
      </c>
      <c r="G63" s="18">
        <v>0</v>
      </c>
      <c r="H63" s="18">
        <v>0</v>
      </c>
      <c r="I63" s="18">
        <f t="shared" si="28"/>
        <v>0</v>
      </c>
    </row>
    <row r="64" spans="1:9" s="17" customFormat="1" ht="21" customHeight="1" x14ac:dyDescent="0.3">
      <c r="A64" s="24" t="s">
        <v>94</v>
      </c>
      <c r="B64" s="114" t="s">
        <v>67</v>
      </c>
      <c r="C64" s="16">
        <f>C65+C66+C67+C68+C69+C71</f>
        <v>0</v>
      </c>
      <c r="D64" s="16">
        <f t="shared" ref="D64" si="29">D65+D66+D67+D68+D69+D71</f>
        <v>0</v>
      </c>
      <c r="E64" s="16">
        <f t="shared" ref="E64" si="30">E65+E66+E67+E68+E69+E71</f>
        <v>0</v>
      </c>
      <c r="F64" s="16">
        <f t="shared" ref="F64" si="31">F65+F66+F67+F68+F69+F71</f>
        <v>0</v>
      </c>
      <c r="G64" s="16">
        <f t="shared" ref="G64" si="32">G65+G66+G67+G68+G69+G71</f>
        <v>0</v>
      </c>
      <c r="H64" s="16">
        <f t="shared" ref="H64" si="33">H65+H66+H67+H68+H69+H71</f>
        <v>0</v>
      </c>
      <c r="I64" s="16">
        <f t="shared" ref="I64" si="34">I65+I66+I67+I68+I69+I71</f>
        <v>0</v>
      </c>
    </row>
    <row r="65" spans="1:9" s="17" customFormat="1" ht="21" customHeight="1" x14ac:dyDescent="0.3">
      <c r="A65" s="25" t="s">
        <v>24</v>
      </c>
      <c r="B65" s="115"/>
      <c r="C65" s="18">
        <v>0</v>
      </c>
      <c r="D65" s="18">
        <v>0</v>
      </c>
      <c r="E65" s="18">
        <v>0</v>
      </c>
      <c r="F65" s="18">
        <v>0</v>
      </c>
      <c r="G65" s="18">
        <v>0</v>
      </c>
      <c r="H65" s="18">
        <v>0</v>
      </c>
      <c r="I65" s="18">
        <f t="shared" ref="I65:I71" si="35">H65+G65+F65+E65+D65+C65</f>
        <v>0</v>
      </c>
    </row>
    <row r="66" spans="1:9" s="17" customFormat="1" ht="21" customHeight="1" x14ac:dyDescent="0.3">
      <c r="A66" s="25" t="s">
        <v>25</v>
      </c>
      <c r="B66" s="115"/>
      <c r="C66" s="18">
        <v>0</v>
      </c>
      <c r="D66" s="18">
        <v>0</v>
      </c>
      <c r="E66" s="18">
        <v>0</v>
      </c>
      <c r="F66" s="18">
        <v>0</v>
      </c>
      <c r="G66" s="18">
        <v>0</v>
      </c>
      <c r="H66" s="18">
        <v>0</v>
      </c>
      <c r="I66" s="18">
        <f t="shared" si="35"/>
        <v>0</v>
      </c>
    </row>
    <row r="67" spans="1:9" s="17" customFormat="1" ht="21" customHeight="1" x14ac:dyDescent="0.3">
      <c r="A67" s="25" t="s">
        <v>26</v>
      </c>
      <c r="B67" s="115"/>
      <c r="C67" s="18">
        <v>0</v>
      </c>
      <c r="D67" s="18">
        <v>0</v>
      </c>
      <c r="E67" s="18">
        <v>0</v>
      </c>
      <c r="F67" s="18">
        <v>0</v>
      </c>
      <c r="G67" s="18">
        <v>0</v>
      </c>
      <c r="H67" s="18">
        <v>0</v>
      </c>
      <c r="I67" s="18">
        <f t="shared" si="35"/>
        <v>0</v>
      </c>
    </row>
    <row r="68" spans="1:9" s="17" customFormat="1" ht="36.75" customHeight="1" x14ac:dyDescent="0.3">
      <c r="A68" s="26" t="s">
        <v>64</v>
      </c>
      <c r="B68" s="115"/>
      <c r="C68" s="18">
        <v>0</v>
      </c>
      <c r="D68" s="18">
        <v>0</v>
      </c>
      <c r="E68" s="18">
        <v>0</v>
      </c>
      <c r="F68" s="18">
        <v>0</v>
      </c>
      <c r="G68" s="18">
        <v>0</v>
      </c>
      <c r="H68" s="18">
        <v>0</v>
      </c>
      <c r="I68" s="18">
        <f t="shared" si="35"/>
        <v>0</v>
      </c>
    </row>
    <row r="69" spans="1:9" s="17" customFormat="1" ht="31.5" customHeight="1" x14ac:dyDescent="0.3">
      <c r="A69" s="26" t="s">
        <v>65</v>
      </c>
      <c r="B69" s="115"/>
      <c r="C69" s="18">
        <v>0</v>
      </c>
      <c r="D69" s="18">
        <v>0</v>
      </c>
      <c r="E69" s="18">
        <v>0</v>
      </c>
      <c r="F69" s="18">
        <v>0</v>
      </c>
      <c r="G69" s="18">
        <v>0</v>
      </c>
      <c r="H69" s="18">
        <v>0</v>
      </c>
      <c r="I69" s="18">
        <f t="shared" si="35"/>
        <v>0</v>
      </c>
    </row>
    <row r="70" spans="1:9" s="17" customFormat="1" ht="21" customHeight="1" x14ac:dyDescent="0.3">
      <c r="A70" s="26" t="s">
        <v>196</v>
      </c>
      <c r="B70" s="115"/>
      <c r="C70" s="18">
        <v>0</v>
      </c>
      <c r="D70" s="18">
        <v>0</v>
      </c>
      <c r="E70" s="18">
        <v>0</v>
      </c>
      <c r="F70" s="18">
        <v>0</v>
      </c>
      <c r="G70" s="18">
        <v>0</v>
      </c>
      <c r="H70" s="18">
        <v>0</v>
      </c>
      <c r="I70" s="18">
        <f t="shared" si="35"/>
        <v>0</v>
      </c>
    </row>
    <row r="71" spans="1:9" s="17" customFormat="1" ht="21" customHeight="1" x14ac:dyDescent="0.3">
      <c r="A71" s="25" t="s">
        <v>66</v>
      </c>
      <c r="B71" s="116"/>
      <c r="C71" s="18">
        <v>0</v>
      </c>
      <c r="D71" s="18">
        <v>0</v>
      </c>
      <c r="E71" s="18">
        <v>0</v>
      </c>
      <c r="F71" s="18">
        <v>0</v>
      </c>
      <c r="G71" s="18">
        <v>0</v>
      </c>
      <c r="H71" s="18">
        <v>0</v>
      </c>
      <c r="I71" s="18">
        <f t="shared" si="35"/>
        <v>0</v>
      </c>
    </row>
    <row r="72" spans="1:9" s="17" customFormat="1" ht="21" customHeight="1" x14ac:dyDescent="0.3">
      <c r="A72" s="24" t="s">
        <v>170</v>
      </c>
      <c r="B72" s="114" t="s">
        <v>68</v>
      </c>
      <c r="C72" s="16">
        <f>C73+C74+C75+C76+C77+C79</f>
        <v>0</v>
      </c>
      <c r="D72" s="16">
        <f t="shared" ref="D72" si="36">D73+D74+D75+D76+D77+D79</f>
        <v>0</v>
      </c>
      <c r="E72" s="16">
        <f t="shared" ref="E72" si="37">E73+E74+E75+E76+E77+E79</f>
        <v>0</v>
      </c>
      <c r="F72" s="16">
        <f t="shared" ref="F72" si="38">F73+F74+F75+F76+F77+F79</f>
        <v>0</v>
      </c>
      <c r="G72" s="16">
        <f t="shared" ref="G72" si="39">G73+G74+G75+G76+G77+G79</f>
        <v>0</v>
      </c>
      <c r="H72" s="16">
        <f t="shared" ref="H72" si="40">H73+H74+H75+H76+H77+H79</f>
        <v>0</v>
      </c>
      <c r="I72" s="16">
        <f t="shared" ref="I72" si="41">I73+I74+I75+I76+I77+I79</f>
        <v>0</v>
      </c>
    </row>
    <row r="73" spans="1:9" s="17" customFormat="1" ht="21" customHeight="1" x14ac:dyDescent="0.3">
      <c r="A73" s="25" t="s">
        <v>24</v>
      </c>
      <c r="B73" s="115"/>
      <c r="C73" s="18">
        <v>0</v>
      </c>
      <c r="D73" s="18">
        <v>0</v>
      </c>
      <c r="E73" s="18">
        <v>0</v>
      </c>
      <c r="F73" s="18">
        <v>0</v>
      </c>
      <c r="G73" s="18">
        <v>0</v>
      </c>
      <c r="H73" s="18">
        <v>0</v>
      </c>
      <c r="I73" s="18">
        <f t="shared" ref="I73:I79" si="42">H73+G73+F73+E73+D73+C73</f>
        <v>0</v>
      </c>
    </row>
    <row r="74" spans="1:9" s="17" customFormat="1" ht="21" customHeight="1" x14ac:dyDescent="0.3">
      <c r="A74" s="25" t="s">
        <v>25</v>
      </c>
      <c r="B74" s="115"/>
      <c r="C74" s="18">
        <v>0</v>
      </c>
      <c r="D74" s="18">
        <v>0</v>
      </c>
      <c r="E74" s="18">
        <v>0</v>
      </c>
      <c r="F74" s="18">
        <v>0</v>
      </c>
      <c r="G74" s="18">
        <v>0</v>
      </c>
      <c r="H74" s="18">
        <v>0</v>
      </c>
      <c r="I74" s="18">
        <f t="shared" si="42"/>
        <v>0</v>
      </c>
    </row>
    <row r="75" spans="1:9" s="17" customFormat="1" ht="21" customHeight="1" x14ac:dyDescent="0.3">
      <c r="A75" s="25" t="s">
        <v>26</v>
      </c>
      <c r="B75" s="115"/>
      <c r="C75" s="18">
        <v>0</v>
      </c>
      <c r="D75" s="18">
        <v>0</v>
      </c>
      <c r="E75" s="18">
        <v>0</v>
      </c>
      <c r="F75" s="18">
        <v>0</v>
      </c>
      <c r="G75" s="18">
        <v>0</v>
      </c>
      <c r="H75" s="18">
        <v>0</v>
      </c>
      <c r="I75" s="18">
        <f t="shared" si="42"/>
        <v>0</v>
      </c>
    </row>
    <row r="76" spans="1:9" s="17" customFormat="1" ht="34.5" customHeight="1" x14ac:dyDescent="0.3">
      <c r="A76" s="26" t="s">
        <v>64</v>
      </c>
      <c r="B76" s="115"/>
      <c r="C76" s="18">
        <v>0</v>
      </c>
      <c r="D76" s="18">
        <v>0</v>
      </c>
      <c r="E76" s="18">
        <v>0</v>
      </c>
      <c r="F76" s="18">
        <v>0</v>
      </c>
      <c r="G76" s="18">
        <v>0</v>
      </c>
      <c r="H76" s="18">
        <v>0</v>
      </c>
      <c r="I76" s="18">
        <f t="shared" si="42"/>
        <v>0</v>
      </c>
    </row>
    <row r="77" spans="1:9" s="17" customFormat="1" ht="34.5" customHeight="1" x14ac:dyDescent="0.3">
      <c r="A77" s="26" t="s">
        <v>65</v>
      </c>
      <c r="B77" s="115"/>
      <c r="C77" s="18">
        <v>0</v>
      </c>
      <c r="D77" s="18">
        <v>0</v>
      </c>
      <c r="E77" s="18">
        <v>0</v>
      </c>
      <c r="F77" s="18">
        <v>0</v>
      </c>
      <c r="G77" s="18">
        <v>0</v>
      </c>
      <c r="H77" s="18">
        <v>0</v>
      </c>
      <c r="I77" s="18">
        <f t="shared" si="42"/>
        <v>0</v>
      </c>
    </row>
    <row r="78" spans="1:9" s="17" customFormat="1" ht="21" customHeight="1" x14ac:dyDescent="0.3">
      <c r="A78" s="26" t="s">
        <v>196</v>
      </c>
      <c r="B78" s="115"/>
      <c r="C78" s="18">
        <v>0</v>
      </c>
      <c r="D78" s="18">
        <v>0</v>
      </c>
      <c r="E78" s="18">
        <v>0</v>
      </c>
      <c r="F78" s="18">
        <v>0</v>
      </c>
      <c r="G78" s="18">
        <v>0</v>
      </c>
      <c r="H78" s="18">
        <v>0</v>
      </c>
      <c r="I78" s="18">
        <f t="shared" si="42"/>
        <v>0</v>
      </c>
    </row>
    <row r="79" spans="1:9" s="17" customFormat="1" ht="21" customHeight="1" x14ac:dyDescent="0.3">
      <c r="A79" s="25" t="s">
        <v>66</v>
      </c>
      <c r="B79" s="116"/>
      <c r="C79" s="18">
        <v>0</v>
      </c>
      <c r="D79" s="18">
        <v>0</v>
      </c>
      <c r="E79" s="18">
        <v>0</v>
      </c>
      <c r="F79" s="18">
        <v>0</v>
      </c>
      <c r="G79" s="18">
        <v>0</v>
      </c>
      <c r="H79" s="18">
        <v>0</v>
      </c>
      <c r="I79" s="18">
        <f t="shared" si="42"/>
        <v>0</v>
      </c>
    </row>
    <row r="80" spans="1:9" s="17" customFormat="1" ht="36" customHeight="1" x14ac:dyDescent="0.3">
      <c r="A80" s="24" t="s">
        <v>229</v>
      </c>
      <c r="B80" s="111" t="s">
        <v>67</v>
      </c>
      <c r="C80" s="16">
        <f>C81+C82+C83+C84+C85+C87</f>
        <v>0</v>
      </c>
      <c r="D80" s="16">
        <f t="shared" ref="D80" si="43">D81+D82+D83+D84+D85+D87</f>
        <v>0</v>
      </c>
      <c r="E80" s="16">
        <f t="shared" ref="E80" si="44">E81+E82+E83+E84+E85+E87</f>
        <v>0</v>
      </c>
      <c r="F80" s="16">
        <f t="shared" ref="F80" si="45">F81+F82+F83+F84+F85+F87</f>
        <v>0</v>
      </c>
      <c r="G80" s="16">
        <f t="shared" ref="G80" si="46">G81+G82+G83+G84+G85+G87</f>
        <v>0</v>
      </c>
      <c r="H80" s="16">
        <f t="shared" ref="H80" si="47">H81+H82+H83+H84+H85+H87</f>
        <v>0</v>
      </c>
      <c r="I80" s="16">
        <f t="shared" ref="I80" si="48">I81+I82+I83+I84+I85+I87</f>
        <v>0</v>
      </c>
    </row>
    <row r="81" spans="1:9" s="17" customFormat="1" ht="15" customHeight="1" x14ac:dyDescent="0.3">
      <c r="A81" s="25" t="s">
        <v>24</v>
      </c>
      <c r="B81" s="112"/>
      <c r="C81" s="18">
        <v>0</v>
      </c>
      <c r="D81" s="18">
        <v>0</v>
      </c>
      <c r="E81" s="18">
        <v>0</v>
      </c>
      <c r="F81" s="18">
        <v>0</v>
      </c>
      <c r="G81" s="18">
        <v>0</v>
      </c>
      <c r="H81" s="18">
        <v>0</v>
      </c>
      <c r="I81" s="18">
        <f t="shared" ref="I81:I87" si="49">H81+G81+F81+E81+D81+C81</f>
        <v>0</v>
      </c>
    </row>
    <row r="82" spans="1:9" s="17" customFormat="1" ht="15" customHeight="1" x14ac:dyDescent="0.3">
      <c r="A82" s="25" t="s">
        <v>25</v>
      </c>
      <c r="B82" s="112"/>
      <c r="C82" s="18">
        <v>0</v>
      </c>
      <c r="D82" s="18">
        <v>0</v>
      </c>
      <c r="E82" s="18">
        <v>0</v>
      </c>
      <c r="F82" s="18">
        <v>0</v>
      </c>
      <c r="G82" s="18">
        <v>0</v>
      </c>
      <c r="H82" s="18">
        <v>0</v>
      </c>
      <c r="I82" s="18">
        <f t="shared" si="49"/>
        <v>0</v>
      </c>
    </row>
    <row r="83" spans="1:9" s="17" customFormat="1" ht="15" customHeight="1" x14ac:dyDescent="0.3">
      <c r="A83" s="25" t="s">
        <v>26</v>
      </c>
      <c r="B83" s="112"/>
      <c r="C83" s="18">
        <v>0</v>
      </c>
      <c r="D83" s="18">
        <v>0</v>
      </c>
      <c r="E83" s="18">
        <v>0</v>
      </c>
      <c r="F83" s="18">
        <v>0</v>
      </c>
      <c r="G83" s="18">
        <v>0</v>
      </c>
      <c r="H83" s="18">
        <v>0</v>
      </c>
      <c r="I83" s="18">
        <f t="shared" si="49"/>
        <v>0</v>
      </c>
    </row>
    <row r="84" spans="1:9" s="17" customFormat="1" ht="15" customHeight="1" x14ac:dyDescent="0.3">
      <c r="A84" s="26" t="s">
        <v>64</v>
      </c>
      <c r="B84" s="112"/>
      <c r="C84" s="18">
        <v>0</v>
      </c>
      <c r="D84" s="18">
        <v>0</v>
      </c>
      <c r="E84" s="18">
        <v>0</v>
      </c>
      <c r="F84" s="18">
        <v>0</v>
      </c>
      <c r="G84" s="18">
        <v>0</v>
      </c>
      <c r="H84" s="18">
        <v>0</v>
      </c>
      <c r="I84" s="18">
        <f t="shared" si="49"/>
        <v>0</v>
      </c>
    </row>
    <row r="85" spans="1:9" s="17" customFormat="1" ht="37.5" customHeight="1" x14ac:dyDescent="0.3">
      <c r="A85" s="26" t="s">
        <v>65</v>
      </c>
      <c r="B85" s="112"/>
      <c r="C85" s="18">
        <v>0</v>
      </c>
      <c r="D85" s="18">
        <v>0</v>
      </c>
      <c r="E85" s="18">
        <v>0</v>
      </c>
      <c r="F85" s="18">
        <v>0</v>
      </c>
      <c r="G85" s="18">
        <v>0</v>
      </c>
      <c r="H85" s="18">
        <v>0</v>
      </c>
      <c r="I85" s="18">
        <f t="shared" si="49"/>
        <v>0</v>
      </c>
    </row>
    <row r="86" spans="1:9" s="17" customFormat="1" ht="18" customHeight="1" x14ac:dyDescent="0.3">
      <c r="A86" s="26" t="s">
        <v>196</v>
      </c>
      <c r="B86" s="112"/>
      <c r="C86" s="18">
        <v>0</v>
      </c>
      <c r="D86" s="18">
        <v>0</v>
      </c>
      <c r="E86" s="18">
        <v>0</v>
      </c>
      <c r="F86" s="18">
        <v>0</v>
      </c>
      <c r="G86" s="18">
        <v>0</v>
      </c>
      <c r="H86" s="18">
        <v>0</v>
      </c>
      <c r="I86" s="18">
        <f t="shared" si="49"/>
        <v>0</v>
      </c>
    </row>
    <row r="87" spans="1:9" s="17" customFormat="1" ht="19.5" customHeight="1" x14ac:dyDescent="0.3">
      <c r="A87" s="25" t="s">
        <v>66</v>
      </c>
      <c r="B87" s="113"/>
      <c r="C87" s="18">
        <v>0</v>
      </c>
      <c r="D87" s="18">
        <v>0</v>
      </c>
      <c r="E87" s="18">
        <v>0</v>
      </c>
      <c r="F87" s="18">
        <v>0</v>
      </c>
      <c r="G87" s="18">
        <v>0</v>
      </c>
      <c r="H87" s="18">
        <v>0</v>
      </c>
      <c r="I87" s="18">
        <f t="shared" si="49"/>
        <v>0</v>
      </c>
    </row>
    <row r="88" spans="1:9" s="17" customFormat="1" ht="120.75" customHeight="1" x14ac:dyDescent="0.3">
      <c r="A88" s="24" t="s">
        <v>230</v>
      </c>
      <c r="B88" s="111" t="s">
        <v>67</v>
      </c>
      <c r="C88" s="16">
        <f>C89+C90+C91+C92+C93+C95</f>
        <v>1159.27</v>
      </c>
      <c r="D88" s="16">
        <f>D89+D90+D91+D92+D93+D95</f>
        <v>1161.45</v>
      </c>
      <c r="E88" s="16">
        <f>E89+E90+E91+E92+E93+E95</f>
        <v>1161.45</v>
      </c>
      <c r="F88" s="16">
        <f t="shared" ref="F88:H88" si="50">F89+F90+F91+F92+F93+F95</f>
        <v>1161.45</v>
      </c>
      <c r="G88" s="16">
        <f t="shared" si="50"/>
        <v>1161.45</v>
      </c>
      <c r="H88" s="16">
        <f t="shared" si="50"/>
        <v>1161.45</v>
      </c>
      <c r="I88" s="16">
        <f>I89+I90+I91+I92+I93+I95</f>
        <v>6966.52</v>
      </c>
    </row>
    <row r="89" spans="1:9" s="17" customFormat="1" ht="15" customHeight="1" x14ac:dyDescent="0.3">
      <c r="A89" s="25" t="s">
        <v>24</v>
      </c>
      <c r="B89" s="112"/>
      <c r="C89" s="18">
        <v>0</v>
      </c>
      <c r="D89" s="18">
        <v>0</v>
      </c>
      <c r="E89" s="18">
        <v>0</v>
      </c>
      <c r="F89" s="18">
        <v>0</v>
      </c>
      <c r="G89" s="18">
        <v>0</v>
      </c>
      <c r="H89" s="18">
        <v>0</v>
      </c>
      <c r="I89" s="18">
        <f t="shared" ref="I89:I95" si="51">H89+G89+F89+E89+D89+C89</f>
        <v>0</v>
      </c>
    </row>
    <row r="90" spans="1:9" s="17" customFormat="1" ht="15" customHeight="1" x14ac:dyDescent="0.3">
      <c r="A90" s="25" t="s">
        <v>25</v>
      </c>
      <c r="B90" s="112"/>
      <c r="C90" s="18">
        <v>0</v>
      </c>
      <c r="D90" s="18">
        <v>0</v>
      </c>
      <c r="E90" s="18">
        <v>0</v>
      </c>
      <c r="F90" s="18">
        <v>0</v>
      </c>
      <c r="G90" s="18">
        <v>0</v>
      </c>
      <c r="H90" s="18">
        <v>0</v>
      </c>
      <c r="I90" s="18">
        <f t="shared" si="51"/>
        <v>0</v>
      </c>
    </row>
    <row r="91" spans="1:9" s="17" customFormat="1" ht="15" customHeight="1" x14ac:dyDescent="0.3">
      <c r="A91" s="25" t="s">
        <v>26</v>
      </c>
      <c r="B91" s="112"/>
      <c r="C91" s="20">
        <f>1161.45-2.18</f>
        <v>1159.27</v>
      </c>
      <c r="D91" s="20">
        <f>1161.45</f>
        <v>1161.45</v>
      </c>
      <c r="E91" s="20">
        <v>1161.45</v>
      </c>
      <c r="F91" s="20">
        <v>1161.45</v>
      </c>
      <c r="G91" s="20">
        <v>1161.45</v>
      </c>
      <c r="H91" s="20">
        <v>1161.45</v>
      </c>
      <c r="I91" s="20">
        <f>H91+G91+F91+E91+D91+C91</f>
        <v>6966.52</v>
      </c>
    </row>
    <row r="92" spans="1:9" s="17" customFormat="1" ht="33" x14ac:dyDescent="0.3">
      <c r="A92" s="26" t="s">
        <v>64</v>
      </c>
      <c r="B92" s="112"/>
      <c r="C92" s="18">
        <v>0</v>
      </c>
      <c r="D92" s="18">
        <v>0</v>
      </c>
      <c r="E92" s="18">
        <v>0</v>
      </c>
      <c r="F92" s="18">
        <v>0</v>
      </c>
      <c r="G92" s="18">
        <v>0</v>
      </c>
      <c r="H92" s="18">
        <v>0</v>
      </c>
      <c r="I92" s="18">
        <f t="shared" si="51"/>
        <v>0</v>
      </c>
    </row>
    <row r="93" spans="1:9" s="17" customFormat="1" ht="33" x14ac:dyDescent="0.3">
      <c r="A93" s="26" t="s">
        <v>65</v>
      </c>
      <c r="B93" s="112"/>
      <c r="C93" s="18">
        <v>0</v>
      </c>
      <c r="D93" s="18">
        <v>0</v>
      </c>
      <c r="E93" s="18">
        <v>0</v>
      </c>
      <c r="F93" s="18">
        <v>0</v>
      </c>
      <c r="G93" s="18">
        <v>0</v>
      </c>
      <c r="H93" s="18">
        <v>0</v>
      </c>
      <c r="I93" s="18">
        <f t="shared" si="51"/>
        <v>0</v>
      </c>
    </row>
    <row r="94" spans="1:9" s="17" customFormat="1" ht="17.25" x14ac:dyDescent="0.3">
      <c r="A94" s="26" t="s">
        <v>196</v>
      </c>
      <c r="B94" s="112"/>
      <c r="C94" s="18">
        <f>C166</f>
        <v>0</v>
      </c>
      <c r="D94" s="18">
        <f t="shared" ref="D94:I94" si="52">D166</f>
        <v>0</v>
      </c>
      <c r="E94" s="18">
        <f t="shared" si="52"/>
        <v>0</v>
      </c>
      <c r="F94" s="18">
        <f t="shared" si="52"/>
        <v>0</v>
      </c>
      <c r="G94" s="18">
        <f t="shared" si="52"/>
        <v>0</v>
      </c>
      <c r="H94" s="18">
        <f t="shared" si="52"/>
        <v>0</v>
      </c>
      <c r="I94" s="18">
        <f t="shared" si="52"/>
        <v>0</v>
      </c>
    </row>
    <row r="95" spans="1:9" s="17" customFormat="1" ht="15" customHeight="1" x14ac:dyDescent="0.3">
      <c r="A95" s="25" t="s">
        <v>66</v>
      </c>
      <c r="B95" s="113"/>
      <c r="C95" s="18">
        <v>0</v>
      </c>
      <c r="D95" s="18">
        <v>0</v>
      </c>
      <c r="E95" s="18">
        <v>0</v>
      </c>
      <c r="F95" s="18">
        <v>0</v>
      </c>
      <c r="G95" s="18">
        <v>0</v>
      </c>
      <c r="H95" s="18">
        <v>0</v>
      </c>
      <c r="I95" s="18">
        <f t="shared" si="51"/>
        <v>0</v>
      </c>
    </row>
    <row r="96" spans="1:9" s="17" customFormat="1" ht="114" customHeight="1" x14ac:dyDescent="0.3">
      <c r="A96" s="24" t="s">
        <v>231</v>
      </c>
      <c r="B96" s="111" t="s">
        <v>67</v>
      </c>
      <c r="C96" s="16">
        <f>C97+C98+C99+C100+C101+C103</f>
        <v>19416.889149999999</v>
      </c>
      <c r="D96" s="16">
        <f t="shared" ref="D96:I96" si="53">D97+D98+D99+D100+D101+D103</f>
        <v>21337.35</v>
      </c>
      <c r="E96" s="16">
        <f t="shared" si="53"/>
        <v>21337.35</v>
      </c>
      <c r="F96" s="16">
        <f t="shared" si="53"/>
        <v>21337.35</v>
      </c>
      <c r="G96" s="16">
        <f t="shared" si="53"/>
        <v>21337.35</v>
      </c>
      <c r="H96" s="16">
        <f t="shared" si="53"/>
        <v>21337.35</v>
      </c>
      <c r="I96" s="16">
        <f t="shared" si="53"/>
        <v>126103.63915</v>
      </c>
    </row>
    <row r="97" spans="1:9" s="17" customFormat="1" ht="15" customHeight="1" x14ac:dyDescent="0.3">
      <c r="A97" s="25" t="s">
        <v>24</v>
      </c>
      <c r="B97" s="112"/>
      <c r="C97" s="18">
        <v>0</v>
      </c>
      <c r="D97" s="18">
        <v>0</v>
      </c>
      <c r="E97" s="18">
        <v>0</v>
      </c>
      <c r="F97" s="18">
        <v>0</v>
      </c>
      <c r="G97" s="18">
        <v>0</v>
      </c>
      <c r="H97" s="18">
        <v>0</v>
      </c>
      <c r="I97" s="18">
        <f t="shared" ref="I97:I103" si="54">H97+G97+F97+E97+D97+C97</f>
        <v>0</v>
      </c>
    </row>
    <row r="98" spans="1:9" s="17" customFormat="1" ht="15" customHeight="1" x14ac:dyDescent="0.3">
      <c r="A98" s="25" t="s">
        <v>25</v>
      </c>
      <c r="B98" s="112"/>
      <c r="C98" s="18">
        <v>0</v>
      </c>
      <c r="D98" s="18">
        <v>0</v>
      </c>
      <c r="E98" s="18">
        <v>0</v>
      </c>
      <c r="F98" s="18">
        <v>0</v>
      </c>
      <c r="G98" s="18">
        <v>0</v>
      </c>
      <c r="H98" s="18">
        <v>0</v>
      </c>
      <c r="I98" s="18">
        <f t="shared" si="54"/>
        <v>0</v>
      </c>
    </row>
    <row r="99" spans="1:9" s="17" customFormat="1" ht="15" customHeight="1" x14ac:dyDescent="0.3">
      <c r="A99" s="25" t="s">
        <v>26</v>
      </c>
      <c r="B99" s="112"/>
      <c r="C99" s="20">
        <f>10545.01+10792.34-56.54506-3843.705-0.182+1980.33183-0.36062</f>
        <v>19416.889149999999</v>
      </c>
      <c r="D99" s="20">
        <f t="shared" ref="D99:H99" si="55">10545.01+10792.34</f>
        <v>21337.35</v>
      </c>
      <c r="E99" s="20">
        <f t="shared" si="55"/>
        <v>21337.35</v>
      </c>
      <c r="F99" s="20">
        <f t="shared" si="55"/>
        <v>21337.35</v>
      </c>
      <c r="G99" s="20">
        <f t="shared" si="55"/>
        <v>21337.35</v>
      </c>
      <c r="H99" s="20">
        <f t="shared" si="55"/>
        <v>21337.35</v>
      </c>
      <c r="I99" s="20">
        <f t="shared" si="54"/>
        <v>126103.63915</v>
      </c>
    </row>
    <row r="100" spans="1:9" s="17" customFormat="1" ht="33" x14ac:dyDescent="0.3">
      <c r="A100" s="26" t="s">
        <v>64</v>
      </c>
      <c r="B100" s="112"/>
      <c r="C100" s="18">
        <v>0</v>
      </c>
      <c r="D100" s="18">
        <v>0</v>
      </c>
      <c r="E100" s="18">
        <v>0</v>
      </c>
      <c r="F100" s="18">
        <v>0</v>
      </c>
      <c r="G100" s="18">
        <v>0</v>
      </c>
      <c r="H100" s="18">
        <v>0</v>
      </c>
      <c r="I100" s="18">
        <f t="shared" si="54"/>
        <v>0</v>
      </c>
    </row>
    <row r="101" spans="1:9" s="17" customFormat="1" ht="33" x14ac:dyDescent="0.3">
      <c r="A101" s="26" t="s">
        <v>65</v>
      </c>
      <c r="B101" s="112"/>
      <c r="C101" s="18">
        <v>0</v>
      </c>
      <c r="D101" s="18">
        <v>0</v>
      </c>
      <c r="E101" s="18">
        <v>0</v>
      </c>
      <c r="F101" s="18">
        <v>0</v>
      </c>
      <c r="G101" s="18">
        <v>0</v>
      </c>
      <c r="H101" s="18">
        <v>0</v>
      </c>
      <c r="I101" s="18">
        <f t="shared" si="54"/>
        <v>0</v>
      </c>
    </row>
    <row r="102" spans="1:9" s="17" customFormat="1" ht="17.25" x14ac:dyDescent="0.3">
      <c r="A102" s="26" t="s">
        <v>196</v>
      </c>
      <c r="B102" s="112"/>
      <c r="C102" s="18">
        <f>C174</f>
        <v>0</v>
      </c>
      <c r="D102" s="18">
        <f t="shared" ref="D102:I102" si="56">D174</f>
        <v>0</v>
      </c>
      <c r="E102" s="18">
        <f t="shared" si="56"/>
        <v>0</v>
      </c>
      <c r="F102" s="18">
        <f t="shared" si="56"/>
        <v>0</v>
      </c>
      <c r="G102" s="18">
        <f t="shared" si="56"/>
        <v>0</v>
      </c>
      <c r="H102" s="18">
        <f t="shared" si="56"/>
        <v>0</v>
      </c>
      <c r="I102" s="18">
        <f t="shared" si="56"/>
        <v>0</v>
      </c>
    </row>
    <row r="103" spans="1:9" s="17" customFormat="1" ht="19.5" customHeight="1" x14ac:dyDescent="0.3">
      <c r="A103" s="25" t="s">
        <v>66</v>
      </c>
      <c r="B103" s="113"/>
      <c r="C103" s="18">
        <v>0</v>
      </c>
      <c r="D103" s="18">
        <v>0</v>
      </c>
      <c r="E103" s="18">
        <v>0</v>
      </c>
      <c r="F103" s="18">
        <v>0</v>
      </c>
      <c r="G103" s="18">
        <v>0</v>
      </c>
      <c r="H103" s="18">
        <v>0</v>
      </c>
      <c r="I103" s="18">
        <f t="shared" si="54"/>
        <v>0</v>
      </c>
    </row>
    <row r="104" spans="1:9" s="17" customFormat="1" ht="93.75" customHeight="1" x14ac:dyDescent="0.3">
      <c r="A104" s="24" t="s">
        <v>232</v>
      </c>
      <c r="B104" s="111" t="s">
        <v>67</v>
      </c>
      <c r="C104" s="16">
        <f>C105+C106+C107+C108+C109+C111</f>
        <v>2562423.2248900002</v>
      </c>
      <c r="D104" s="16">
        <f>D105+D106+D107+D108+D109+D111</f>
        <v>2523975.5013899999</v>
      </c>
      <c r="E104" s="16">
        <f>E105+E106+E107+E108+E109+E111</f>
        <v>2524668.6068099998</v>
      </c>
      <c r="F104" s="16">
        <f t="shared" ref="F104:H104" si="57">F105+F106+F107+F108+F109+F111</f>
        <v>437491.80680999998</v>
      </c>
      <c r="G104" s="16">
        <f t="shared" si="57"/>
        <v>437491.80680999998</v>
      </c>
      <c r="H104" s="16">
        <f t="shared" si="57"/>
        <v>437491.80680999998</v>
      </c>
      <c r="I104" s="16">
        <f>I105+I106+I107+I108+I109+I111</f>
        <v>8923542.7535200007</v>
      </c>
    </row>
    <row r="105" spans="1:9" s="17" customFormat="1" ht="15" customHeight="1" x14ac:dyDescent="0.3">
      <c r="A105" s="25" t="s">
        <v>24</v>
      </c>
      <c r="B105" s="112"/>
      <c r="C105" s="19">
        <v>12273.1</v>
      </c>
      <c r="D105" s="19">
        <v>9698.5</v>
      </c>
      <c r="E105" s="19">
        <v>8482.4</v>
      </c>
      <c r="F105" s="18">
        <v>0</v>
      </c>
      <c r="G105" s="18">
        <v>0</v>
      </c>
      <c r="H105" s="18">
        <v>0</v>
      </c>
      <c r="I105" s="19">
        <f>G105+F105+H105+E105+D105+C105</f>
        <v>30454</v>
      </c>
    </row>
    <row r="106" spans="1:9" s="17" customFormat="1" ht="15" customHeight="1" x14ac:dyDescent="0.3">
      <c r="A106" s="25" t="s">
        <v>25</v>
      </c>
      <c r="B106" s="112"/>
      <c r="C106" s="19">
        <f>2880+106973.3+15281.3+1884665.1+339</f>
        <v>2010138.7000000002</v>
      </c>
      <c r="D106" s="19">
        <f>2880+106973.3+12857.5+1903088+2312</f>
        <v>2028110.8</v>
      </c>
      <c r="E106" s="19">
        <f>2880+106973.3+14880.4+1903088+872.7</f>
        <v>2028694.4</v>
      </c>
      <c r="F106" s="18">
        <v>0</v>
      </c>
      <c r="G106" s="18">
        <v>0</v>
      </c>
      <c r="H106" s="18">
        <v>0</v>
      </c>
      <c r="I106" s="19">
        <f t="shared" ref="I106" si="58">G106+F106+H106+E106+D106+C106</f>
        <v>6066943.9000000004</v>
      </c>
    </row>
    <row r="107" spans="1:9" s="17" customFormat="1" ht="15" customHeight="1" x14ac:dyDescent="0.3">
      <c r="A107" s="25" t="s">
        <v>26</v>
      </c>
      <c r="B107" s="112"/>
      <c r="C107" s="20">
        <f>277216.8315+128101.62+672.739+95.848+56.54506+652.80231+3843.705+19+50671.49883+121.398+24</f>
        <v>461475.98769999994</v>
      </c>
      <c r="D107" s="20">
        <f>284505.92796+75492.42043+672.739+75000</f>
        <v>435671.08739</v>
      </c>
      <c r="E107" s="20">
        <f>287831.53338+98492.42043+672.739+50000</f>
        <v>436996.69280999998</v>
      </c>
      <c r="F107" s="20">
        <f>287831.53338+98492.42043+672.739</f>
        <v>386996.69280999998</v>
      </c>
      <c r="G107" s="20">
        <f>287831.53338+98492.42043+672.739</f>
        <v>386996.69280999998</v>
      </c>
      <c r="H107" s="20">
        <f>287831.53338+98492.42043+672.739</f>
        <v>386996.69280999998</v>
      </c>
      <c r="I107" s="20">
        <f>G107+F107+H107+E107+D107+C107</f>
        <v>2495133.8463300001</v>
      </c>
    </row>
    <row r="108" spans="1:9" s="17" customFormat="1" ht="35.25" customHeight="1" x14ac:dyDescent="0.3">
      <c r="A108" s="26" t="s">
        <v>64</v>
      </c>
      <c r="B108" s="112"/>
      <c r="C108" s="18">
        <v>0</v>
      </c>
      <c r="D108" s="18">
        <v>0</v>
      </c>
      <c r="E108" s="18">
        <v>0</v>
      </c>
      <c r="F108" s="18">
        <v>0</v>
      </c>
      <c r="G108" s="18">
        <v>0</v>
      </c>
      <c r="H108" s="18">
        <v>0</v>
      </c>
      <c r="I108" s="18">
        <f>G108+F108+H108+E108+D108+C108</f>
        <v>0</v>
      </c>
    </row>
    <row r="109" spans="1:9" s="17" customFormat="1" ht="32.25" customHeight="1" x14ac:dyDescent="0.3">
      <c r="A109" s="26" t="s">
        <v>65</v>
      </c>
      <c r="B109" s="112"/>
      <c r="C109" s="18">
        <v>0</v>
      </c>
      <c r="D109" s="18">
        <v>0</v>
      </c>
      <c r="E109" s="18">
        <v>0</v>
      </c>
      <c r="F109" s="18">
        <v>0</v>
      </c>
      <c r="G109" s="18">
        <v>0</v>
      </c>
      <c r="H109" s="18">
        <v>0</v>
      </c>
      <c r="I109" s="18">
        <f>G109+F109+H109+E109+D109+C109</f>
        <v>0</v>
      </c>
    </row>
    <row r="110" spans="1:9" s="17" customFormat="1" ht="17.25" x14ac:dyDescent="0.3">
      <c r="A110" s="26" t="s">
        <v>196</v>
      </c>
      <c r="B110" s="112"/>
      <c r="C110" s="18">
        <f>C182</f>
        <v>0</v>
      </c>
      <c r="D110" s="18">
        <f t="shared" ref="D110:I110" si="59">D182</f>
        <v>0</v>
      </c>
      <c r="E110" s="18">
        <f t="shared" si="59"/>
        <v>0</v>
      </c>
      <c r="F110" s="18">
        <f t="shared" si="59"/>
        <v>0</v>
      </c>
      <c r="G110" s="18">
        <f t="shared" si="59"/>
        <v>0</v>
      </c>
      <c r="H110" s="18">
        <f t="shared" si="59"/>
        <v>0</v>
      </c>
      <c r="I110" s="18">
        <f t="shared" si="59"/>
        <v>0</v>
      </c>
    </row>
    <row r="111" spans="1:9" s="17" customFormat="1" ht="15" customHeight="1" x14ac:dyDescent="0.3">
      <c r="A111" s="25" t="s">
        <v>66</v>
      </c>
      <c r="B111" s="113"/>
      <c r="C111" s="19">
        <v>78535.437189999997</v>
      </c>
      <c r="D111" s="19">
        <v>50495.114000000001</v>
      </c>
      <c r="E111" s="19">
        <v>50495.114000000001</v>
      </c>
      <c r="F111" s="19">
        <v>50495.114000000001</v>
      </c>
      <c r="G111" s="19">
        <v>50495.114000000001</v>
      </c>
      <c r="H111" s="19">
        <v>50495.114000000001</v>
      </c>
      <c r="I111" s="19">
        <f>G111+F111+H111+E111+D111+C111</f>
        <v>331011.00719000003</v>
      </c>
    </row>
    <row r="112" spans="1:9" s="17" customFormat="1" ht="51" customHeight="1" x14ac:dyDescent="0.3">
      <c r="A112" s="24" t="s">
        <v>233</v>
      </c>
      <c r="B112" s="111" t="s">
        <v>173</v>
      </c>
      <c r="C112" s="16">
        <f t="shared" ref="C112:C117" si="60">C120+C128</f>
        <v>30428.972389999999</v>
      </c>
      <c r="D112" s="16">
        <f t="shared" ref="D112:G112" si="61">D120+D128</f>
        <v>31211.585639999998</v>
      </c>
      <c r="E112" s="16">
        <f t="shared" si="61"/>
        <v>31211.585639999998</v>
      </c>
      <c r="F112" s="16">
        <f t="shared" si="61"/>
        <v>7812.3856400000004</v>
      </c>
      <c r="G112" s="16">
        <f t="shared" si="61"/>
        <v>7812.3856400000004</v>
      </c>
      <c r="H112" s="16">
        <f t="shared" ref="H112:I117" si="62">H120+H128</f>
        <v>7812.3856400000004</v>
      </c>
      <c r="I112" s="16">
        <f t="shared" si="62"/>
        <v>116289.30059000001</v>
      </c>
    </row>
    <row r="113" spans="1:9" s="17" customFormat="1" ht="17.25" x14ac:dyDescent="0.3">
      <c r="A113" s="25" t="s">
        <v>24</v>
      </c>
      <c r="B113" s="112"/>
      <c r="C113" s="18">
        <f t="shared" si="60"/>
        <v>0</v>
      </c>
      <c r="D113" s="18">
        <f t="shared" ref="D113:G117" si="63">D121+D129</f>
        <v>0</v>
      </c>
      <c r="E113" s="18">
        <f t="shared" si="63"/>
        <v>0</v>
      </c>
      <c r="F113" s="18">
        <f t="shared" si="63"/>
        <v>0</v>
      </c>
      <c r="G113" s="18">
        <f t="shared" si="63"/>
        <v>0</v>
      </c>
      <c r="H113" s="18">
        <f t="shared" si="62"/>
        <v>0</v>
      </c>
      <c r="I113" s="18">
        <f t="shared" si="62"/>
        <v>0</v>
      </c>
    </row>
    <row r="114" spans="1:9" s="17" customFormat="1" ht="17.25" x14ac:dyDescent="0.3">
      <c r="A114" s="25" t="s">
        <v>25</v>
      </c>
      <c r="B114" s="112"/>
      <c r="C114" s="20">
        <f t="shared" si="60"/>
        <v>23399.200000000001</v>
      </c>
      <c r="D114" s="20">
        <f t="shared" si="63"/>
        <v>23399.200000000001</v>
      </c>
      <c r="E114" s="20">
        <f t="shared" si="63"/>
        <v>23399.200000000001</v>
      </c>
      <c r="F114" s="18">
        <f t="shared" si="63"/>
        <v>0</v>
      </c>
      <c r="G114" s="18">
        <f t="shared" si="63"/>
        <v>0</v>
      </c>
      <c r="H114" s="18">
        <f t="shared" si="62"/>
        <v>0</v>
      </c>
      <c r="I114" s="20">
        <f t="shared" si="62"/>
        <v>70197.600000000006</v>
      </c>
    </row>
    <row r="115" spans="1:9" s="17" customFormat="1" ht="17.25" x14ac:dyDescent="0.3">
      <c r="A115" s="25" t="s">
        <v>26</v>
      </c>
      <c r="B115" s="112"/>
      <c r="C115" s="20">
        <f t="shared" si="60"/>
        <v>7029.772390000001</v>
      </c>
      <c r="D115" s="20">
        <f t="shared" si="63"/>
        <v>7812.3856400000004</v>
      </c>
      <c r="E115" s="20">
        <f t="shared" si="63"/>
        <v>7812.3856400000004</v>
      </c>
      <c r="F115" s="20">
        <f t="shared" si="63"/>
        <v>7812.3856400000004</v>
      </c>
      <c r="G115" s="20">
        <f t="shared" si="63"/>
        <v>7812.3856400000004</v>
      </c>
      <c r="H115" s="20">
        <f t="shared" si="62"/>
        <v>7812.3856400000004</v>
      </c>
      <c r="I115" s="20">
        <f t="shared" si="62"/>
        <v>46091.70059</v>
      </c>
    </row>
    <row r="116" spans="1:9" s="17" customFormat="1" ht="37.5" customHeight="1" x14ac:dyDescent="0.3">
      <c r="A116" s="26" t="s">
        <v>64</v>
      </c>
      <c r="B116" s="112"/>
      <c r="C116" s="18">
        <f t="shared" si="60"/>
        <v>0</v>
      </c>
      <c r="D116" s="18">
        <f t="shared" si="63"/>
        <v>0</v>
      </c>
      <c r="E116" s="18">
        <f t="shared" si="63"/>
        <v>0</v>
      </c>
      <c r="F116" s="18">
        <f t="shared" si="63"/>
        <v>0</v>
      </c>
      <c r="G116" s="18">
        <f t="shared" si="63"/>
        <v>0</v>
      </c>
      <c r="H116" s="18">
        <f t="shared" si="62"/>
        <v>0</v>
      </c>
      <c r="I116" s="18">
        <f t="shared" si="62"/>
        <v>0</v>
      </c>
    </row>
    <row r="117" spans="1:9" s="17" customFormat="1" ht="39" customHeight="1" x14ac:dyDescent="0.3">
      <c r="A117" s="26" t="s">
        <v>65</v>
      </c>
      <c r="B117" s="112"/>
      <c r="C117" s="18">
        <f t="shared" si="60"/>
        <v>0</v>
      </c>
      <c r="D117" s="18">
        <f t="shared" si="63"/>
        <v>0</v>
      </c>
      <c r="E117" s="18">
        <f t="shared" si="63"/>
        <v>0</v>
      </c>
      <c r="F117" s="18">
        <f t="shared" si="63"/>
        <v>0</v>
      </c>
      <c r="G117" s="18">
        <f t="shared" si="63"/>
        <v>0</v>
      </c>
      <c r="H117" s="18">
        <f t="shared" si="62"/>
        <v>0</v>
      </c>
      <c r="I117" s="18">
        <f t="shared" si="62"/>
        <v>0</v>
      </c>
    </row>
    <row r="118" spans="1:9" s="17" customFormat="1" ht="17.25" x14ac:dyDescent="0.3">
      <c r="A118" s="26" t="s">
        <v>196</v>
      </c>
      <c r="B118" s="112"/>
      <c r="C118" s="18">
        <f>C190</f>
        <v>0</v>
      </c>
      <c r="D118" s="18">
        <f t="shared" ref="D118:I118" si="64">D190</f>
        <v>0</v>
      </c>
      <c r="E118" s="18">
        <f t="shared" si="64"/>
        <v>0</v>
      </c>
      <c r="F118" s="18">
        <f t="shared" si="64"/>
        <v>0</v>
      </c>
      <c r="G118" s="18">
        <f t="shared" si="64"/>
        <v>0</v>
      </c>
      <c r="H118" s="18">
        <f t="shared" si="64"/>
        <v>0</v>
      </c>
      <c r="I118" s="18">
        <f t="shared" si="64"/>
        <v>0</v>
      </c>
    </row>
    <row r="119" spans="1:9" s="17" customFormat="1" ht="17.25" x14ac:dyDescent="0.3">
      <c r="A119" s="25" t="s">
        <v>66</v>
      </c>
      <c r="B119" s="113"/>
      <c r="C119" s="18">
        <f t="shared" ref="C119:I119" si="65">C127+C135</f>
        <v>0</v>
      </c>
      <c r="D119" s="18">
        <f t="shared" si="65"/>
        <v>0</v>
      </c>
      <c r="E119" s="18">
        <f t="shared" si="65"/>
        <v>0</v>
      </c>
      <c r="F119" s="18">
        <f t="shared" si="65"/>
        <v>0</v>
      </c>
      <c r="G119" s="18">
        <f t="shared" si="65"/>
        <v>0</v>
      </c>
      <c r="H119" s="18">
        <f t="shared" si="65"/>
        <v>0</v>
      </c>
      <c r="I119" s="18">
        <f t="shared" si="65"/>
        <v>0</v>
      </c>
    </row>
    <row r="120" spans="1:9" s="17" customFormat="1" ht="15" customHeight="1" x14ac:dyDescent="0.3">
      <c r="A120" s="24" t="s">
        <v>94</v>
      </c>
      <c r="B120" s="122" t="s">
        <v>67</v>
      </c>
      <c r="C120" s="16">
        <f t="shared" ref="C120:H120" si="66">C121+C122+C123+C124+C125+C127</f>
        <v>30192.87239</v>
      </c>
      <c r="D120" s="16">
        <f t="shared" si="66"/>
        <v>30975.485639999999</v>
      </c>
      <c r="E120" s="16">
        <f t="shared" si="66"/>
        <v>30975.485639999999</v>
      </c>
      <c r="F120" s="16">
        <f t="shared" si="66"/>
        <v>7576.2856400000001</v>
      </c>
      <c r="G120" s="16">
        <f t="shared" si="66"/>
        <v>7576.2856400000001</v>
      </c>
      <c r="H120" s="16">
        <f t="shared" si="66"/>
        <v>7576.2856400000001</v>
      </c>
      <c r="I120" s="16">
        <f t="shared" ref="I120" si="67">I121+I122+I123+I124+I125+I127</f>
        <v>114872.70059000001</v>
      </c>
    </row>
    <row r="121" spans="1:9" s="17" customFormat="1" ht="15" customHeight="1" x14ac:dyDescent="0.3">
      <c r="A121" s="25" t="s">
        <v>24</v>
      </c>
      <c r="B121" s="122"/>
      <c r="C121" s="18">
        <v>0</v>
      </c>
      <c r="D121" s="18">
        <v>0</v>
      </c>
      <c r="E121" s="18">
        <v>0</v>
      </c>
      <c r="F121" s="18">
        <v>0</v>
      </c>
      <c r="G121" s="18">
        <v>0</v>
      </c>
      <c r="H121" s="18">
        <v>0</v>
      </c>
      <c r="I121" s="18">
        <f>G121+F121+H121+E121+D121+C121</f>
        <v>0</v>
      </c>
    </row>
    <row r="122" spans="1:9" s="17" customFormat="1" ht="15" customHeight="1" x14ac:dyDescent="0.3">
      <c r="A122" s="25" t="s">
        <v>25</v>
      </c>
      <c r="B122" s="122"/>
      <c r="C122" s="19">
        <f>5976.8+17422.4</f>
        <v>23399.200000000001</v>
      </c>
      <c r="D122" s="19">
        <f>5976.8+17422.4</f>
        <v>23399.200000000001</v>
      </c>
      <c r="E122" s="19">
        <f>5976.8+17422.4</f>
        <v>23399.200000000001</v>
      </c>
      <c r="F122" s="18">
        <v>0</v>
      </c>
      <c r="G122" s="18">
        <v>0</v>
      </c>
      <c r="H122" s="18">
        <v>0</v>
      </c>
      <c r="I122" s="19">
        <f t="shared" ref="I122" si="68">G122+F122+H122+E122+D122+C122</f>
        <v>70197.600000000006</v>
      </c>
    </row>
    <row r="123" spans="1:9" s="17" customFormat="1" ht="15" customHeight="1" x14ac:dyDescent="0.3">
      <c r="A123" s="25" t="s">
        <v>26</v>
      </c>
      <c r="B123" s="122"/>
      <c r="C123" s="20">
        <f>7576.28564-86.297-172.89047-15-317.3825-16.638-121.03738-53.3679</f>
        <v>6793.6723900000006</v>
      </c>
      <c r="D123" s="20">
        <v>7576.2856400000001</v>
      </c>
      <c r="E123" s="20">
        <v>7576.2856400000001</v>
      </c>
      <c r="F123" s="20">
        <v>7576.2856400000001</v>
      </c>
      <c r="G123" s="20">
        <v>7576.2856400000001</v>
      </c>
      <c r="H123" s="20">
        <v>7576.2856400000001</v>
      </c>
      <c r="I123" s="20">
        <f>G123+F123+H123+E123+D123+C123</f>
        <v>44675.100590000002</v>
      </c>
    </row>
    <row r="124" spans="1:9" s="17" customFormat="1" ht="33" x14ac:dyDescent="0.3">
      <c r="A124" s="26" t="s">
        <v>64</v>
      </c>
      <c r="B124" s="122"/>
      <c r="C124" s="18">
        <v>0</v>
      </c>
      <c r="D124" s="18">
        <v>0</v>
      </c>
      <c r="E124" s="18">
        <v>0</v>
      </c>
      <c r="F124" s="18">
        <v>0</v>
      </c>
      <c r="G124" s="18">
        <v>0</v>
      </c>
      <c r="H124" s="18">
        <v>0</v>
      </c>
      <c r="I124" s="18">
        <f>G124+F124+H124+E124+D124+C124</f>
        <v>0</v>
      </c>
    </row>
    <row r="125" spans="1:9" s="17" customFormat="1" ht="33" x14ac:dyDescent="0.3">
      <c r="A125" s="26" t="s">
        <v>65</v>
      </c>
      <c r="B125" s="122"/>
      <c r="C125" s="18">
        <v>0</v>
      </c>
      <c r="D125" s="18">
        <v>0</v>
      </c>
      <c r="E125" s="18">
        <v>0</v>
      </c>
      <c r="F125" s="18">
        <v>0</v>
      </c>
      <c r="G125" s="18">
        <v>0</v>
      </c>
      <c r="H125" s="18">
        <v>0</v>
      </c>
      <c r="I125" s="18">
        <f>G125+F125+H125+E125+D125+C125</f>
        <v>0</v>
      </c>
    </row>
    <row r="126" spans="1:9" s="17" customFormat="1" ht="17.25" x14ac:dyDescent="0.3">
      <c r="A126" s="26" t="s">
        <v>196</v>
      </c>
      <c r="B126" s="122"/>
      <c r="C126" s="18">
        <f>C198</f>
        <v>0</v>
      </c>
      <c r="D126" s="18">
        <f t="shared" ref="D126:I126" si="69">D198</f>
        <v>0</v>
      </c>
      <c r="E126" s="18">
        <f t="shared" si="69"/>
        <v>0</v>
      </c>
      <c r="F126" s="18">
        <f t="shared" si="69"/>
        <v>0</v>
      </c>
      <c r="G126" s="18">
        <f t="shared" si="69"/>
        <v>0</v>
      </c>
      <c r="H126" s="18">
        <f t="shared" si="69"/>
        <v>0</v>
      </c>
      <c r="I126" s="18">
        <f t="shared" si="69"/>
        <v>0</v>
      </c>
    </row>
    <row r="127" spans="1:9" s="17" customFormat="1" ht="15" customHeight="1" x14ac:dyDescent="0.3">
      <c r="A127" s="25" t="s">
        <v>66</v>
      </c>
      <c r="B127" s="122"/>
      <c r="C127" s="18">
        <v>0</v>
      </c>
      <c r="D127" s="18">
        <v>0</v>
      </c>
      <c r="E127" s="18">
        <v>0</v>
      </c>
      <c r="F127" s="18">
        <v>0</v>
      </c>
      <c r="G127" s="18">
        <v>0</v>
      </c>
      <c r="H127" s="18">
        <v>0</v>
      </c>
      <c r="I127" s="18">
        <f>G127+F127+H127+E127+D127+C127</f>
        <v>0</v>
      </c>
    </row>
    <row r="128" spans="1:9" s="17" customFormat="1" ht="17.25" x14ac:dyDescent="0.3">
      <c r="A128" s="24" t="s">
        <v>94</v>
      </c>
      <c r="B128" s="111" t="s">
        <v>68</v>
      </c>
      <c r="C128" s="16">
        <f>C129+C130+C131+C132+C133+C135</f>
        <v>236.1</v>
      </c>
      <c r="D128" s="16">
        <f t="shared" ref="D128:I128" si="70">D129+D130+D131+D132+D133+D135</f>
        <v>236.1</v>
      </c>
      <c r="E128" s="16">
        <f t="shared" si="70"/>
        <v>236.1</v>
      </c>
      <c r="F128" s="16">
        <f t="shared" si="70"/>
        <v>236.1</v>
      </c>
      <c r="G128" s="16">
        <f t="shared" si="70"/>
        <v>236.1</v>
      </c>
      <c r="H128" s="16">
        <f t="shared" si="70"/>
        <v>236.1</v>
      </c>
      <c r="I128" s="16">
        <f t="shared" si="70"/>
        <v>1416.6</v>
      </c>
    </row>
    <row r="129" spans="1:9" s="17" customFormat="1" ht="15" customHeight="1" x14ac:dyDescent="0.3">
      <c r="A129" s="25" t="s">
        <v>24</v>
      </c>
      <c r="B129" s="112"/>
      <c r="C129" s="18">
        <v>0</v>
      </c>
      <c r="D129" s="18">
        <v>0</v>
      </c>
      <c r="E129" s="18">
        <v>0</v>
      </c>
      <c r="F129" s="18">
        <v>0</v>
      </c>
      <c r="G129" s="18">
        <v>0</v>
      </c>
      <c r="H129" s="18">
        <v>0</v>
      </c>
      <c r="I129" s="18">
        <f>G129+F129+H129+E129+D129+C129</f>
        <v>0</v>
      </c>
    </row>
    <row r="130" spans="1:9" s="17" customFormat="1" ht="15" customHeight="1" x14ac:dyDescent="0.3">
      <c r="A130" s="25" t="s">
        <v>25</v>
      </c>
      <c r="B130" s="112"/>
      <c r="C130" s="18">
        <v>0</v>
      </c>
      <c r="D130" s="18">
        <v>0</v>
      </c>
      <c r="E130" s="18">
        <v>0</v>
      </c>
      <c r="F130" s="18">
        <v>0</v>
      </c>
      <c r="G130" s="18">
        <v>0</v>
      </c>
      <c r="H130" s="18">
        <v>0</v>
      </c>
      <c r="I130" s="18">
        <f t="shared" ref="I130" si="71">G130+F130+H130+E130+D130+C130</f>
        <v>0</v>
      </c>
    </row>
    <row r="131" spans="1:9" s="17" customFormat="1" ht="15" customHeight="1" x14ac:dyDescent="0.3">
      <c r="A131" s="25" t="s">
        <v>26</v>
      </c>
      <c r="B131" s="112"/>
      <c r="C131" s="20">
        <v>236.1</v>
      </c>
      <c r="D131" s="20">
        <v>236.1</v>
      </c>
      <c r="E131" s="20">
        <v>236.1</v>
      </c>
      <c r="F131" s="20">
        <v>236.1</v>
      </c>
      <c r="G131" s="20">
        <v>236.1</v>
      </c>
      <c r="H131" s="20">
        <v>236.1</v>
      </c>
      <c r="I131" s="20">
        <f>G131+F131+H131+E131+D131+C131</f>
        <v>1416.6</v>
      </c>
    </row>
    <row r="132" spans="1:9" s="17" customFormat="1" ht="33.75" customHeight="1" x14ac:dyDescent="0.3">
      <c r="A132" s="26" t="s">
        <v>64</v>
      </c>
      <c r="B132" s="112"/>
      <c r="C132" s="18">
        <v>0</v>
      </c>
      <c r="D132" s="18">
        <v>0</v>
      </c>
      <c r="E132" s="18">
        <v>0</v>
      </c>
      <c r="F132" s="18">
        <v>0</v>
      </c>
      <c r="G132" s="18">
        <v>0</v>
      </c>
      <c r="H132" s="18">
        <v>0</v>
      </c>
      <c r="I132" s="18">
        <f>G132+F132+H132+E132+D132+C132</f>
        <v>0</v>
      </c>
    </row>
    <row r="133" spans="1:9" s="17" customFormat="1" ht="32.25" customHeight="1" x14ac:dyDescent="0.3">
      <c r="A133" s="26" t="s">
        <v>65</v>
      </c>
      <c r="B133" s="112"/>
      <c r="C133" s="18">
        <v>0</v>
      </c>
      <c r="D133" s="18">
        <v>0</v>
      </c>
      <c r="E133" s="18">
        <v>0</v>
      </c>
      <c r="F133" s="18">
        <v>0</v>
      </c>
      <c r="G133" s="18">
        <v>0</v>
      </c>
      <c r="H133" s="18">
        <v>0</v>
      </c>
      <c r="I133" s="18">
        <f>G133+F133+H133+E133+D133+C133</f>
        <v>0</v>
      </c>
    </row>
    <row r="134" spans="1:9" s="17" customFormat="1" ht="17.25" x14ac:dyDescent="0.3">
      <c r="A134" s="26" t="s">
        <v>196</v>
      </c>
      <c r="B134" s="112"/>
      <c r="C134" s="18">
        <f>C206</f>
        <v>0</v>
      </c>
      <c r="D134" s="18">
        <f t="shared" ref="D134:I134" si="72">D206</f>
        <v>0</v>
      </c>
      <c r="E134" s="18">
        <f t="shared" si="72"/>
        <v>0</v>
      </c>
      <c r="F134" s="18">
        <f t="shared" si="72"/>
        <v>0</v>
      </c>
      <c r="G134" s="18">
        <f t="shared" si="72"/>
        <v>0</v>
      </c>
      <c r="H134" s="18">
        <f t="shared" si="72"/>
        <v>0</v>
      </c>
      <c r="I134" s="18">
        <f t="shared" si="72"/>
        <v>0</v>
      </c>
    </row>
    <row r="135" spans="1:9" s="17" customFormat="1" ht="15" customHeight="1" x14ac:dyDescent="0.3">
      <c r="A135" s="25" t="s">
        <v>66</v>
      </c>
      <c r="B135" s="113"/>
      <c r="C135" s="18">
        <v>0</v>
      </c>
      <c r="D135" s="18">
        <v>0</v>
      </c>
      <c r="E135" s="18">
        <v>0</v>
      </c>
      <c r="F135" s="18">
        <v>0</v>
      </c>
      <c r="G135" s="18">
        <v>0</v>
      </c>
      <c r="H135" s="18">
        <v>0</v>
      </c>
      <c r="I135" s="18">
        <f>G135+F135+H135+E135+D135+C135</f>
        <v>0</v>
      </c>
    </row>
    <row r="136" spans="1:9" s="17" customFormat="1" ht="52.5" customHeight="1" x14ac:dyDescent="0.3">
      <c r="A136" s="24" t="s">
        <v>174</v>
      </c>
      <c r="B136" s="114" t="s">
        <v>177</v>
      </c>
      <c r="C136" s="16">
        <f>SUM(C137:C143)</f>
        <v>26353.39069</v>
      </c>
      <c r="D136" s="16">
        <f t="shared" ref="D136:H136" si="73">SUM(D137:D143)</f>
        <v>17248.240399999999</v>
      </c>
      <c r="E136" s="16">
        <f t="shared" si="73"/>
        <v>13912.634980000001</v>
      </c>
      <c r="F136" s="16">
        <f t="shared" si="73"/>
        <v>13912.634980000001</v>
      </c>
      <c r="G136" s="16">
        <f t="shared" si="73"/>
        <v>13912.634980000001</v>
      </c>
      <c r="H136" s="16">
        <f t="shared" si="73"/>
        <v>13912.634980000001</v>
      </c>
      <c r="I136" s="16">
        <f>SUM(I137:I143)</f>
        <v>99252.171009999991</v>
      </c>
    </row>
    <row r="137" spans="1:9" s="17" customFormat="1" ht="15" customHeight="1" x14ac:dyDescent="0.3">
      <c r="A137" s="25" t="s">
        <v>24</v>
      </c>
      <c r="B137" s="115"/>
      <c r="C137" s="18">
        <f>C153+C161</f>
        <v>0</v>
      </c>
      <c r="D137" s="18">
        <f t="shared" ref="D137:H137" si="74">D153+D161</f>
        <v>0</v>
      </c>
      <c r="E137" s="18">
        <f t="shared" si="74"/>
        <v>0</v>
      </c>
      <c r="F137" s="18">
        <f t="shared" si="74"/>
        <v>0</v>
      </c>
      <c r="G137" s="18">
        <f t="shared" si="74"/>
        <v>0</v>
      </c>
      <c r="H137" s="18">
        <f t="shared" si="74"/>
        <v>0</v>
      </c>
      <c r="I137" s="18">
        <f>I153+I161</f>
        <v>0</v>
      </c>
    </row>
    <row r="138" spans="1:9" s="17" customFormat="1" ht="15" customHeight="1" x14ac:dyDescent="0.3">
      <c r="A138" s="25" t="s">
        <v>25</v>
      </c>
      <c r="B138" s="115"/>
      <c r="C138" s="18">
        <f>C154+C162</f>
        <v>0</v>
      </c>
      <c r="D138" s="18">
        <f t="shared" ref="D138:H139" si="75">D154+D162</f>
        <v>0</v>
      </c>
      <c r="E138" s="18">
        <f t="shared" si="75"/>
        <v>0</v>
      </c>
      <c r="F138" s="18">
        <f t="shared" si="75"/>
        <v>0</v>
      </c>
      <c r="G138" s="18">
        <f t="shared" si="75"/>
        <v>0</v>
      </c>
      <c r="H138" s="18">
        <f t="shared" si="75"/>
        <v>0</v>
      </c>
      <c r="I138" s="18">
        <f>I154+I162</f>
        <v>0</v>
      </c>
    </row>
    <row r="139" spans="1:9" s="17" customFormat="1" ht="15" customHeight="1" x14ac:dyDescent="0.3">
      <c r="A139" s="25" t="s">
        <v>26</v>
      </c>
      <c r="B139" s="115"/>
      <c r="C139" s="19">
        <f>C155+C163</f>
        <v>26353.39069</v>
      </c>
      <c r="D139" s="19">
        <f t="shared" si="75"/>
        <v>17248.240399999999</v>
      </c>
      <c r="E139" s="19">
        <f t="shared" si="75"/>
        <v>13912.634980000001</v>
      </c>
      <c r="F139" s="19">
        <f t="shared" si="75"/>
        <v>13912.634980000001</v>
      </c>
      <c r="G139" s="19">
        <f t="shared" si="75"/>
        <v>13912.634980000001</v>
      </c>
      <c r="H139" s="19">
        <f t="shared" si="75"/>
        <v>13912.634980000001</v>
      </c>
      <c r="I139" s="19">
        <f>I155+I163</f>
        <v>99252.171009999991</v>
      </c>
    </row>
    <row r="140" spans="1:9" s="17" customFormat="1" ht="33" x14ac:dyDescent="0.3">
      <c r="A140" s="26" t="s">
        <v>64</v>
      </c>
      <c r="B140" s="115"/>
      <c r="C140" s="18">
        <f>C156+C164</f>
        <v>0</v>
      </c>
      <c r="D140" s="18">
        <f t="shared" ref="D140:H140" si="76">D164</f>
        <v>0</v>
      </c>
      <c r="E140" s="18">
        <f t="shared" si="76"/>
        <v>0</v>
      </c>
      <c r="F140" s="18">
        <f t="shared" si="76"/>
        <v>0</v>
      </c>
      <c r="G140" s="18">
        <f t="shared" si="76"/>
        <v>0</v>
      </c>
      <c r="H140" s="18">
        <f t="shared" si="76"/>
        <v>0</v>
      </c>
      <c r="I140" s="18">
        <f>I156+I164</f>
        <v>0</v>
      </c>
    </row>
    <row r="141" spans="1:9" s="17" customFormat="1" ht="33" x14ac:dyDescent="0.3">
      <c r="A141" s="26" t="s">
        <v>65</v>
      </c>
      <c r="B141" s="115"/>
      <c r="C141" s="18">
        <f>C157+C165</f>
        <v>0</v>
      </c>
      <c r="D141" s="18">
        <f>D157+D165</f>
        <v>0</v>
      </c>
      <c r="E141" s="18">
        <f>E157+E165</f>
        <v>0</v>
      </c>
      <c r="F141" s="18">
        <f>F157+F165</f>
        <v>0</v>
      </c>
      <c r="G141" s="18">
        <f>G157+G165</f>
        <v>0</v>
      </c>
      <c r="H141" s="18">
        <f>H157+H165</f>
        <v>0</v>
      </c>
      <c r="I141" s="18">
        <f>I157+I165</f>
        <v>0</v>
      </c>
    </row>
    <row r="142" spans="1:9" s="17" customFormat="1" ht="17.25" x14ac:dyDescent="0.3">
      <c r="A142" s="26" t="s">
        <v>196</v>
      </c>
      <c r="B142" s="115"/>
      <c r="C142" s="18">
        <f>C214</f>
        <v>0</v>
      </c>
      <c r="D142" s="18">
        <f t="shared" ref="D142:I142" si="77">D214</f>
        <v>0</v>
      </c>
      <c r="E142" s="18">
        <f t="shared" si="77"/>
        <v>0</v>
      </c>
      <c r="F142" s="18">
        <f t="shared" si="77"/>
        <v>0</v>
      </c>
      <c r="G142" s="18">
        <f t="shared" si="77"/>
        <v>0</v>
      </c>
      <c r="H142" s="18">
        <f t="shared" si="77"/>
        <v>0</v>
      </c>
      <c r="I142" s="18">
        <f t="shared" si="77"/>
        <v>0</v>
      </c>
    </row>
    <row r="143" spans="1:9" s="17" customFormat="1" ht="15.75" customHeight="1" x14ac:dyDescent="0.3">
      <c r="A143" s="25" t="s">
        <v>66</v>
      </c>
      <c r="B143" s="116"/>
      <c r="C143" s="18">
        <f t="shared" ref="C143:H143" si="78">C159+C167</f>
        <v>0</v>
      </c>
      <c r="D143" s="18">
        <f t="shared" si="78"/>
        <v>0</v>
      </c>
      <c r="E143" s="18">
        <f t="shared" si="78"/>
        <v>0</v>
      </c>
      <c r="F143" s="18">
        <f t="shared" si="78"/>
        <v>0</v>
      </c>
      <c r="G143" s="18">
        <f t="shared" si="78"/>
        <v>0</v>
      </c>
      <c r="H143" s="18">
        <f t="shared" si="78"/>
        <v>0</v>
      </c>
      <c r="I143" s="18">
        <f t="shared" ref="I143" si="79">I159+I167</f>
        <v>0</v>
      </c>
    </row>
    <row r="144" spans="1:9" s="17" customFormat="1" ht="76.5" customHeight="1" x14ac:dyDescent="0.3">
      <c r="A144" s="24" t="s">
        <v>175</v>
      </c>
      <c r="B144" s="114" t="s">
        <v>177</v>
      </c>
      <c r="C144" s="16">
        <f t="shared" ref="C144:C149" si="80">C152+C160</f>
        <v>26353.39069</v>
      </c>
      <c r="D144" s="16">
        <f t="shared" ref="D144:I144" si="81">D152+D160</f>
        <v>17248.240399999999</v>
      </c>
      <c r="E144" s="16">
        <f t="shared" si="81"/>
        <v>13912.634980000001</v>
      </c>
      <c r="F144" s="16">
        <f t="shared" si="81"/>
        <v>13912.634980000001</v>
      </c>
      <c r="G144" s="16">
        <f t="shared" si="81"/>
        <v>13912.634980000001</v>
      </c>
      <c r="H144" s="16">
        <f t="shared" si="81"/>
        <v>13912.634980000001</v>
      </c>
      <c r="I144" s="16">
        <f t="shared" si="81"/>
        <v>99252.171009999991</v>
      </c>
    </row>
    <row r="145" spans="1:9" s="17" customFormat="1" ht="17.25" x14ac:dyDescent="0.3">
      <c r="A145" s="25" t="s">
        <v>24</v>
      </c>
      <c r="B145" s="115"/>
      <c r="C145" s="18">
        <f t="shared" si="80"/>
        <v>0</v>
      </c>
      <c r="D145" s="18">
        <f t="shared" ref="D145:I149" si="82">D153+D161</f>
        <v>0</v>
      </c>
      <c r="E145" s="18">
        <f t="shared" si="82"/>
        <v>0</v>
      </c>
      <c r="F145" s="18">
        <f t="shared" si="82"/>
        <v>0</v>
      </c>
      <c r="G145" s="18">
        <f t="shared" si="82"/>
        <v>0</v>
      </c>
      <c r="H145" s="18">
        <f t="shared" si="82"/>
        <v>0</v>
      </c>
      <c r="I145" s="18">
        <f t="shared" si="82"/>
        <v>0</v>
      </c>
    </row>
    <row r="146" spans="1:9" s="17" customFormat="1" ht="17.25" x14ac:dyDescent="0.3">
      <c r="A146" s="25" t="s">
        <v>25</v>
      </c>
      <c r="B146" s="115"/>
      <c r="C146" s="18">
        <f t="shared" si="80"/>
        <v>0</v>
      </c>
      <c r="D146" s="18">
        <f t="shared" si="82"/>
        <v>0</v>
      </c>
      <c r="E146" s="18">
        <f t="shared" si="82"/>
        <v>0</v>
      </c>
      <c r="F146" s="18">
        <f t="shared" si="82"/>
        <v>0</v>
      </c>
      <c r="G146" s="18">
        <f t="shared" si="82"/>
        <v>0</v>
      </c>
      <c r="H146" s="18">
        <f t="shared" si="82"/>
        <v>0</v>
      </c>
      <c r="I146" s="18">
        <f t="shared" si="82"/>
        <v>0</v>
      </c>
    </row>
    <row r="147" spans="1:9" s="17" customFormat="1" ht="17.25" x14ac:dyDescent="0.3">
      <c r="A147" s="25" t="s">
        <v>26</v>
      </c>
      <c r="B147" s="115"/>
      <c r="C147" s="20">
        <f t="shared" si="80"/>
        <v>26353.39069</v>
      </c>
      <c r="D147" s="20">
        <f t="shared" si="82"/>
        <v>17248.240399999999</v>
      </c>
      <c r="E147" s="20">
        <f t="shared" si="82"/>
        <v>13912.634980000001</v>
      </c>
      <c r="F147" s="20">
        <f t="shared" si="82"/>
        <v>13912.634980000001</v>
      </c>
      <c r="G147" s="20">
        <f t="shared" si="82"/>
        <v>13912.634980000001</v>
      </c>
      <c r="H147" s="20">
        <f t="shared" si="82"/>
        <v>13912.634980000001</v>
      </c>
      <c r="I147" s="20">
        <f t="shared" si="82"/>
        <v>99252.171009999991</v>
      </c>
    </row>
    <row r="148" spans="1:9" s="17" customFormat="1" ht="39" customHeight="1" x14ac:dyDescent="0.3">
      <c r="A148" s="26" t="s">
        <v>64</v>
      </c>
      <c r="B148" s="115"/>
      <c r="C148" s="18">
        <f t="shared" si="80"/>
        <v>0</v>
      </c>
      <c r="D148" s="18">
        <f t="shared" si="82"/>
        <v>0</v>
      </c>
      <c r="E148" s="18">
        <f t="shared" si="82"/>
        <v>0</v>
      </c>
      <c r="F148" s="18">
        <f t="shared" si="82"/>
        <v>0</v>
      </c>
      <c r="G148" s="18">
        <f t="shared" si="82"/>
        <v>0</v>
      </c>
      <c r="H148" s="18">
        <f t="shared" si="82"/>
        <v>0</v>
      </c>
      <c r="I148" s="18">
        <f t="shared" si="82"/>
        <v>0</v>
      </c>
    </row>
    <row r="149" spans="1:9" s="17" customFormat="1" ht="40.5" customHeight="1" x14ac:dyDescent="0.3">
      <c r="A149" s="26" t="s">
        <v>65</v>
      </c>
      <c r="B149" s="115"/>
      <c r="C149" s="18">
        <f t="shared" si="80"/>
        <v>0</v>
      </c>
      <c r="D149" s="18">
        <f t="shared" si="82"/>
        <v>0</v>
      </c>
      <c r="E149" s="18">
        <f t="shared" si="82"/>
        <v>0</v>
      </c>
      <c r="F149" s="18">
        <f t="shared" si="82"/>
        <v>0</v>
      </c>
      <c r="G149" s="18">
        <f t="shared" si="82"/>
        <v>0</v>
      </c>
      <c r="H149" s="18">
        <f t="shared" si="82"/>
        <v>0</v>
      </c>
      <c r="I149" s="18">
        <f t="shared" si="82"/>
        <v>0</v>
      </c>
    </row>
    <row r="150" spans="1:9" s="17" customFormat="1" ht="17.25" x14ac:dyDescent="0.3">
      <c r="A150" s="26" t="s">
        <v>196</v>
      </c>
      <c r="B150" s="115"/>
      <c r="C150" s="18">
        <f>C222</f>
        <v>0</v>
      </c>
      <c r="D150" s="18">
        <f t="shared" ref="D150:I150" si="83">D222</f>
        <v>0</v>
      </c>
      <c r="E150" s="18">
        <f t="shared" si="83"/>
        <v>0</v>
      </c>
      <c r="F150" s="18">
        <f t="shared" si="83"/>
        <v>0</v>
      </c>
      <c r="G150" s="18">
        <f t="shared" si="83"/>
        <v>0</v>
      </c>
      <c r="H150" s="18">
        <f t="shared" si="83"/>
        <v>0</v>
      </c>
      <c r="I150" s="18">
        <f t="shared" si="83"/>
        <v>0</v>
      </c>
    </row>
    <row r="151" spans="1:9" s="17" customFormat="1" ht="17.25" x14ac:dyDescent="0.3">
      <c r="A151" s="25" t="s">
        <v>66</v>
      </c>
      <c r="B151" s="116"/>
      <c r="C151" s="18">
        <f t="shared" ref="C151:I151" si="84">C159+C167</f>
        <v>0</v>
      </c>
      <c r="D151" s="18">
        <f t="shared" si="84"/>
        <v>0</v>
      </c>
      <c r="E151" s="18">
        <f t="shared" si="84"/>
        <v>0</v>
      </c>
      <c r="F151" s="18">
        <f t="shared" si="84"/>
        <v>0</v>
      </c>
      <c r="G151" s="18">
        <f t="shared" si="84"/>
        <v>0</v>
      </c>
      <c r="H151" s="18">
        <f t="shared" si="84"/>
        <v>0</v>
      </c>
      <c r="I151" s="18">
        <f t="shared" si="84"/>
        <v>0</v>
      </c>
    </row>
    <row r="152" spans="1:9" s="17" customFormat="1" ht="18.75" customHeight="1" x14ac:dyDescent="0.3">
      <c r="A152" s="24" t="s">
        <v>94</v>
      </c>
      <c r="B152" s="114" t="s">
        <v>67</v>
      </c>
      <c r="C152" s="16">
        <f>C153+C154+C155+C156+C157+C159</f>
        <v>11887.088180000001</v>
      </c>
      <c r="D152" s="16">
        <f t="shared" ref="D152:I152" si="85">D153+D154+D155+D156+D157+D159</f>
        <v>17248.240399999999</v>
      </c>
      <c r="E152" s="16">
        <f t="shared" si="85"/>
        <v>13912.634980000001</v>
      </c>
      <c r="F152" s="16">
        <f t="shared" si="85"/>
        <v>13912.634980000001</v>
      </c>
      <c r="G152" s="16">
        <f t="shared" si="85"/>
        <v>13912.634980000001</v>
      </c>
      <c r="H152" s="16">
        <f t="shared" si="85"/>
        <v>13912.634980000001</v>
      </c>
      <c r="I152" s="16">
        <f t="shared" si="85"/>
        <v>84785.868499999997</v>
      </c>
    </row>
    <row r="153" spans="1:9" s="17" customFormat="1" ht="18.75" customHeight="1" x14ac:dyDescent="0.3">
      <c r="A153" s="25" t="s">
        <v>24</v>
      </c>
      <c r="B153" s="115"/>
      <c r="C153" s="18">
        <v>0</v>
      </c>
      <c r="D153" s="18">
        <v>0</v>
      </c>
      <c r="E153" s="18">
        <v>0</v>
      </c>
      <c r="F153" s="18">
        <v>0</v>
      </c>
      <c r="G153" s="18">
        <v>0</v>
      </c>
      <c r="H153" s="18">
        <v>0</v>
      </c>
      <c r="I153" s="18">
        <f t="shared" ref="I153:I154" si="86">H153+E153+D153+C153</f>
        <v>0</v>
      </c>
    </row>
    <row r="154" spans="1:9" s="17" customFormat="1" ht="18.75" customHeight="1" x14ac:dyDescent="0.3">
      <c r="A154" s="25" t="s">
        <v>25</v>
      </c>
      <c r="B154" s="115"/>
      <c r="C154" s="18">
        <v>0</v>
      </c>
      <c r="D154" s="18">
        <v>0</v>
      </c>
      <c r="E154" s="18">
        <v>0</v>
      </c>
      <c r="F154" s="18">
        <v>0</v>
      </c>
      <c r="G154" s="18">
        <v>0</v>
      </c>
      <c r="H154" s="18">
        <v>0</v>
      </c>
      <c r="I154" s="18">
        <f t="shared" si="86"/>
        <v>0</v>
      </c>
    </row>
    <row r="155" spans="1:9" s="17" customFormat="1" ht="18.75" customHeight="1" x14ac:dyDescent="0.3">
      <c r="A155" s="25" t="s">
        <v>26</v>
      </c>
      <c r="B155" s="115"/>
      <c r="C155" s="20">
        <f>24532.87486-14466.30251-0.08+77.04247+837.48019+906.07317</f>
        <v>11887.088180000001</v>
      </c>
      <c r="D155" s="20">
        <v>17248.240399999999</v>
      </c>
      <c r="E155" s="20">
        <v>13912.634980000001</v>
      </c>
      <c r="F155" s="20">
        <v>13912.634980000001</v>
      </c>
      <c r="G155" s="20">
        <v>13912.634980000001</v>
      </c>
      <c r="H155" s="20">
        <v>13912.634980000001</v>
      </c>
      <c r="I155" s="20">
        <f>H155+E155+D155+C155+F155+G155</f>
        <v>84785.868499999997</v>
      </c>
    </row>
    <row r="156" spans="1:9" s="17" customFormat="1" ht="36" customHeight="1" x14ac:dyDescent="0.3">
      <c r="A156" s="26" t="s">
        <v>64</v>
      </c>
      <c r="B156" s="115"/>
      <c r="C156" s="18">
        <v>0</v>
      </c>
      <c r="D156" s="18">
        <v>0</v>
      </c>
      <c r="E156" s="18">
        <v>0</v>
      </c>
      <c r="F156" s="18">
        <v>0</v>
      </c>
      <c r="G156" s="18">
        <v>0</v>
      </c>
      <c r="H156" s="18">
        <v>0</v>
      </c>
      <c r="I156" s="18">
        <f t="shared" ref="I156:I159" si="87">H156+E156+D156+C156</f>
        <v>0</v>
      </c>
    </row>
    <row r="157" spans="1:9" s="17" customFormat="1" ht="37.5" customHeight="1" x14ac:dyDescent="0.3">
      <c r="A157" s="26" t="s">
        <v>65</v>
      </c>
      <c r="B157" s="115"/>
      <c r="C157" s="18">
        <v>0</v>
      </c>
      <c r="D157" s="18">
        <v>0</v>
      </c>
      <c r="E157" s="18">
        <v>0</v>
      </c>
      <c r="F157" s="18">
        <v>0</v>
      </c>
      <c r="G157" s="18">
        <v>0</v>
      </c>
      <c r="H157" s="18">
        <v>0</v>
      </c>
      <c r="I157" s="18">
        <f t="shared" si="87"/>
        <v>0</v>
      </c>
    </row>
    <row r="158" spans="1:9" s="17" customFormat="1" ht="17.25" x14ac:dyDescent="0.3">
      <c r="A158" s="26" t="s">
        <v>196</v>
      </c>
      <c r="B158" s="115"/>
      <c r="C158" s="18">
        <f>C230</f>
        <v>0</v>
      </c>
      <c r="D158" s="18">
        <f t="shared" ref="D158:I158" si="88">D230</f>
        <v>0</v>
      </c>
      <c r="E158" s="18">
        <f t="shared" si="88"/>
        <v>0</v>
      </c>
      <c r="F158" s="18">
        <f t="shared" si="88"/>
        <v>0</v>
      </c>
      <c r="G158" s="18">
        <f t="shared" si="88"/>
        <v>0</v>
      </c>
      <c r="H158" s="18">
        <f t="shared" si="88"/>
        <v>0</v>
      </c>
      <c r="I158" s="18">
        <f t="shared" si="88"/>
        <v>0</v>
      </c>
    </row>
    <row r="159" spans="1:9" s="17" customFormat="1" ht="18.75" customHeight="1" x14ac:dyDescent="0.3">
      <c r="A159" s="25" t="s">
        <v>66</v>
      </c>
      <c r="B159" s="116"/>
      <c r="C159" s="18">
        <v>0</v>
      </c>
      <c r="D159" s="18">
        <v>0</v>
      </c>
      <c r="E159" s="18">
        <v>0</v>
      </c>
      <c r="F159" s="18">
        <v>0</v>
      </c>
      <c r="G159" s="18">
        <v>0</v>
      </c>
      <c r="H159" s="18">
        <v>0</v>
      </c>
      <c r="I159" s="18">
        <f t="shared" si="87"/>
        <v>0</v>
      </c>
    </row>
    <row r="160" spans="1:9" s="17" customFormat="1" ht="15" customHeight="1" x14ac:dyDescent="0.3">
      <c r="A160" s="24" t="s">
        <v>94</v>
      </c>
      <c r="B160" s="114" t="s">
        <v>70</v>
      </c>
      <c r="C160" s="49">
        <f>C161+C162+C163+C164+C165+C167</f>
        <v>14466.30251</v>
      </c>
      <c r="D160" s="50">
        <f t="shared" ref="D160:I160" si="89">D161+D162+D163+D164+D165+D167</f>
        <v>0</v>
      </c>
      <c r="E160" s="50">
        <f t="shared" si="89"/>
        <v>0</v>
      </c>
      <c r="F160" s="50">
        <f t="shared" si="89"/>
        <v>0</v>
      </c>
      <c r="G160" s="50">
        <f t="shared" si="89"/>
        <v>0</v>
      </c>
      <c r="H160" s="50">
        <f t="shared" si="89"/>
        <v>0</v>
      </c>
      <c r="I160" s="49">
        <f t="shared" si="89"/>
        <v>14466.30251</v>
      </c>
    </row>
    <row r="161" spans="1:9" s="17" customFormat="1" ht="15" customHeight="1" x14ac:dyDescent="0.3">
      <c r="A161" s="25" t="s">
        <v>24</v>
      </c>
      <c r="B161" s="115"/>
      <c r="C161" s="18">
        <v>0</v>
      </c>
      <c r="D161" s="18">
        <v>0</v>
      </c>
      <c r="E161" s="18">
        <v>0</v>
      </c>
      <c r="F161" s="18">
        <v>0</v>
      </c>
      <c r="G161" s="18">
        <v>0</v>
      </c>
      <c r="H161" s="18">
        <v>0</v>
      </c>
      <c r="I161" s="18">
        <f t="shared" ref="I161:I167" si="90">H161+E161+D161+C161</f>
        <v>0</v>
      </c>
    </row>
    <row r="162" spans="1:9" s="17" customFormat="1" ht="15" customHeight="1" x14ac:dyDescent="0.3">
      <c r="A162" s="25" t="s">
        <v>25</v>
      </c>
      <c r="B162" s="115"/>
      <c r="C162" s="18">
        <v>0</v>
      </c>
      <c r="D162" s="18">
        <v>0</v>
      </c>
      <c r="E162" s="18">
        <v>0</v>
      </c>
      <c r="F162" s="18">
        <v>0</v>
      </c>
      <c r="G162" s="18">
        <v>0</v>
      </c>
      <c r="H162" s="18">
        <v>0</v>
      </c>
      <c r="I162" s="18">
        <f t="shared" si="90"/>
        <v>0</v>
      </c>
    </row>
    <row r="163" spans="1:9" s="17" customFormat="1" ht="15" customHeight="1" x14ac:dyDescent="0.3">
      <c r="A163" s="25" t="s">
        <v>26</v>
      </c>
      <c r="B163" s="115"/>
      <c r="C163" s="19">
        <v>14466.30251</v>
      </c>
      <c r="D163" s="18">
        <v>0</v>
      </c>
      <c r="E163" s="18">
        <v>0</v>
      </c>
      <c r="F163" s="18">
        <v>0</v>
      </c>
      <c r="G163" s="18">
        <v>0</v>
      </c>
      <c r="H163" s="18">
        <v>0</v>
      </c>
      <c r="I163" s="19">
        <f t="shared" ref="I163" si="91">H163+E163+D163+C163</f>
        <v>14466.30251</v>
      </c>
    </row>
    <row r="164" spans="1:9" s="17" customFormat="1" ht="35.25" customHeight="1" x14ac:dyDescent="0.3">
      <c r="A164" s="26" t="s">
        <v>64</v>
      </c>
      <c r="B164" s="115"/>
      <c r="C164" s="18">
        <v>0</v>
      </c>
      <c r="D164" s="18">
        <v>0</v>
      </c>
      <c r="E164" s="18">
        <v>0</v>
      </c>
      <c r="F164" s="18">
        <v>0</v>
      </c>
      <c r="G164" s="18">
        <v>0</v>
      </c>
      <c r="H164" s="18">
        <v>0</v>
      </c>
      <c r="I164" s="18">
        <f t="shared" si="90"/>
        <v>0</v>
      </c>
    </row>
    <row r="165" spans="1:9" s="17" customFormat="1" ht="35.25" customHeight="1" x14ac:dyDescent="0.3">
      <c r="A165" s="26" t="s">
        <v>65</v>
      </c>
      <c r="B165" s="115"/>
      <c r="C165" s="18">
        <v>0</v>
      </c>
      <c r="D165" s="18">
        <v>0</v>
      </c>
      <c r="E165" s="18">
        <v>0</v>
      </c>
      <c r="F165" s="18">
        <v>0</v>
      </c>
      <c r="G165" s="18">
        <v>0</v>
      </c>
      <c r="H165" s="18">
        <v>0</v>
      </c>
      <c r="I165" s="18">
        <f t="shared" si="90"/>
        <v>0</v>
      </c>
    </row>
    <row r="166" spans="1:9" s="17" customFormat="1" ht="17.25" x14ac:dyDescent="0.3">
      <c r="A166" s="26" t="s">
        <v>196</v>
      </c>
      <c r="B166" s="115"/>
      <c r="C166" s="18">
        <f>C238</f>
        <v>0</v>
      </c>
      <c r="D166" s="18">
        <f t="shared" ref="D166:I166" si="92">D238</f>
        <v>0</v>
      </c>
      <c r="E166" s="18">
        <f t="shared" si="92"/>
        <v>0</v>
      </c>
      <c r="F166" s="18">
        <f t="shared" si="92"/>
        <v>0</v>
      </c>
      <c r="G166" s="18">
        <f t="shared" si="92"/>
        <v>0</v>
      </c>
      <c r="H166" s="18">
        <f t="shared" si="92"/>
        <v>0</v>
      </c>
      <c r="I166" s="18">
        <f t="shared" si="92"/>
        <v>0</v>
      </c>
    </row>
    <row r="167" spans="1:9" s="17" customFormat="1" ht="19.5" customHeight="1" x14ac:dyDescent="0.3">
      <c r="A167" s="25" t="s">
        <v>66</v>
      </c>
      <c r="B167" s="116"/>
      <c r="C167" s="18">
        <v>0</v>
      </c>
      <c r="D167" s="18">
        <v>0</v>
      </c>
      <c r="E167" s="18">
        <v>0</v>
      </c>
      <c r="F167" s="18">
        <v>0</v>
      </c>
      <c r="G167" s="18">
        <v>0</v>
      </c>
      <c r="H167" s="18">
        <v>0</v>
      </c>
      <c r="I167" s="18">
        <f t="shared" si="90"/>
        <v>0</v>
      </c>
    </row>
    <row r="168" spans="1:9" s="17" customFormat="1" ht="56.25" customHeight="1" x14ac:dyDescent="0.3">
      <c r="A168" s="24" t="s">
        <v>179</v>
      </c>
      <c r="B168" s="123" t="s">
        <v>69</v>
      </c>
      <c r="C168" s="52">
        <f t="shared" ref="C168:C173" si="93">C184+C176</f>
        <v>66283.664799999999</v>
      </c>
      <c r="D168" s="52">
        <f t="shared" ref="D168:H168" si="94">D184+D176</f>
        <v>66104.168000000005</v>
      </c>
      <c r="E168" s="52">
        <f t="shared" si="94"/>
        <v>66114.168000000005</v>
      </c>
      <c r="F168" s="52">
        <f t="shared" si="94"/>
        <v>25971.928</v>
      </c>
      <c r="G168" s="52">
        <f t="shared" si="94"/>
        <v>25971.928</v>
      </c>
      <c r="H168" s="52">
        <f t="shared" si="94"/>
        <v>25971.928</v>
      </c>
      <c r="I168" s="52">
        <f>H168+G168+F168+E168+D168+C168</f>
        <v>276417.78480000002</v>
      </c>
    </row>
    <row r="169" spans="1:9" s="17" customFormat="1" ht="15" customHeight="1" x14ac:dyDescent="0.3">
      <c r="A169" s="25" t="s">
        <v>24</v>
      </c>
      <c r="B169" s="123"/>
      <c r="C169" s="53">
        <f t="shared" si="93"/>
        <v>0</v>
      </c>
      <c r="D169" s="53">
        <f t="shared" ref="D169:H169" si="95">D185+D177</f>
        <v>0</v>
      </c>
      <c r="E169" s="53">
        <f t="shared" si="95"/>
        <v>0</v>
      </c>
      <c r="F169" s="53">
        <f t="shared" si="95"/>
        <v>0</v>
      </c>
      <c r="G169" s="53">
        <f t="shared" si="95"/>
        <v>0</v>
      </c>
      <c r="H169" s="53">
        <f t="shared" si="95"/>
        <v>0</v>
      </c>
      <c r="I169" s="54">
        <f>H169+G169+F169+E169+D169+C169</f>
        <v>0</v>
      </c>
    </row>
    <row r="170" spans="1:9" s="17" customFormat="1" ht="15" customHeight="1" x14ac:dyDescent="0.3">
      <c r="A170" s="25" t="s">
        <v>25</v>
      </c>
      <c r="B170" s="123"/>
      <c r="C170" s="55">
        <f t="shared" si="93"/>
        <v>24358</v>
      </c>
      <c r="D170" s="55">
        <f t="shared" ref="D170:H173" si="96">D186+D178</f>
        <v>24427</v>
      </c>
      <c r="E170" s="55">
        <f t="shared" si="96"/>
        <v>24427</v>
      </c>
      <c r="F170" s="53">
        <f t="shared" si="96"/>
        <v>0</v>
      </c>
      <c r="G170" s="53">
        <f t="shared" si="96"/>
        <v>0</v>
      </c>
      <c r="H170" s="53">
        <f t="shared" si="96"/>
        <v>0</v>
      </c>
      <c r="I170" s="55">
        <f t="shared" ref="I170:I175" si="97">H170+G170+F170+E170+D170+C170</f>
        <v>73212</v>
      </c>
    </row>
    <row r="171" spans="1:9" s="17" customFormat="1" ht="15" customHeight="1" x14ac:dyDescent="0.3">
      <c r="A171" s="25" t="s">
        <v>26</v>
      </c>
      <c r="B171" s="123"/>
      <c r="C171" s="55">
        <f t="shared" si="93"/>
        <v>41925.664799999991</v>
      </c>
      <c r="D171" s="55">
        <f t="shared" si="96"/>
        <v>41677.167999999998</v>
      </c>
      <c r="E171" s="55">
        <f t="shared" si="96"/>
        <v>41687.167999999998</v>
      </c>
      <c r="F171" s="55">
        <f t="shared" si="96"/>
        <v>25971.928</v>
      </c>
      <c r="G171" s="55">
        <f t="shared" si="96"/>
        <v>25971.928</v>
      </c>
      <c r="H171" s="55">
        <f t="shared" si="96"/>
        <v>25971.928</v>
      </c>
      <c r="I171" s="55">
        <f t="shared" si="97"/>
        <v>203205.78479999999</v>
      </c>
    </row>
    <row r="172" spans="1:9" s="17" customFormat="1" ht="33.75" customHeight="1" x14ac:dyDescent="0.3">
      <c r="A172" s="26" t="s">
        <v>64</v>
      </c>
      <c r="B172" s="123"/>
      <c r="C172" s="53">
        <f t="shared" si="93"/>
        <v>0</v>
      </c>
      <c r="D172" s="53">
        <f t="shared" si="96"/>
        <v>0</v>
      </c>
      <c r="E172" s="53">
        <f t="shared" si="96"/>
        <v>0</v>
      </c>
      <c r="F172" s="53">
        <f t="shared" si="96"/>
        <v>0</v>
      </c>
      <c r="G172" s="53">
        <f t="shared" si="96"/>
        <v>0</v>
      </c>
      <c r="H172" s="53">
        <f t="shared" si="96"/>
        <v>0</v>
      </c>
      <c r="I172" s="54">
        <f t="shared" si="97"/>
        <v>0</v>
      </c>
    </row>
    <row r="173" spans="1:9" s="17" customFormat="1" ht="33" customHeight="1" x14ac:dyDescent="0.3">
      <c r="A173" s="26" t="s">
        <v>65</v>
      </c>
      <c r="B173" s="123"/>
      <c r="C173" s="53">
        <f t="shared" si="93"/>
        <v>0</v>
      </c>
      <c r="D173" s="53">
        <f t="shared" si="96"/>
        <v>0</v>
      </c>
      <c r="E173" s="53">
        <f t="shared" si="96"/>
        <v>0</v>
      </c>
      <c r="F173" s="53">
        <f t="shared" si="96"/>
        <v>0</v>
      </c>
      <c r="G173" s="53">
        <f t="shared" si="96"/>
        <v>0</v>
      </c>
      <c r="H173" s="53">
        <f t="shared" si="96"/>
        <v>0</v>
      </c>
      <c r="I173" s="54">
        <f t="shared" si="97"/>
        <v>0</v>
      </c>
    </row>
    <row r="174" spans="1:9" s="17" customFormat="1" ht="17.25" x14ac:dyDescent="0.3">
      <c r="A174" s="26" t="s">
        <v>196</v>
      </c>
      <c r="B174" s="123"/>
      <c r="C174" s="18">
        <f>C246</f>
        <v>0</v>
      </c>
      <c r="D174" s="18">
        <f t="shared" ref="D174:I174" si="98">D246</f>
        <v>0</v>
      </c>
      <c r="E174" s="18">
        <f t="shared" si="98"/>
        <v>0</v>
      </c>
      <c r="F174" s="18">
        <f t="shared" si="98"/>
        <v>0</v>
      </c>
      <c r="G174" s="18">
        <f t="shared" si="98"/>
        <v>0</v>
      </c>
      <c r="H174" s="18">
        <f t="shared" si="98"/>
        <v>0</v>
      </c>
      <c r="I174" s="18">
        <f t="shared" si="98"/>
        <v>0</v>
      </c>
    </row>
    <row r="175" spans="1:9" s="17" customFormat="1" ht="15" customHeight="1" x14ac:dyDescent="0.3">
      <c r="A175" s="56" t="s">
        <v>66</v>
      </c>
      <c r="B175" s="123"/>
      <c r="C175" s="53">
        <f t="shared" ref="C175:G175" si="99">C191+C183</f>
        <v>0</v>
      </c>
      <c r="D175" s="53">
        <f t="shared" si="99"/>
        <v>0</v>
      </c>
      <c r="E175" s="53">
        <f t="shared" si="99"/>
        <v>0</v>
      </c>
      <c r="F175" s="53">
        <f t="shared" si="99"/>
        <v>0</v>
      </c>
      <c r="G175" s="53">
        <f t="shared" si="99"/>
        <v>0</v>
      </c>
      <c r="H175" s="53">
        <f t="shared" ref="H175" si="100">H191</f>
        <v>0</v>
      </c>
      <c r="I175" s="54">
        <f t="shared" si="97"/>
        <v>0</v>
      </c>
    </row>
    <row r="176" spans="1:9" s="17" customFormat="1" ht="87.75" customHeight="1" x14ac:dyDescent="0.3">
      <c r="A176" s="24" t="s">
        <v>178</v>
      </c>
      <c r="B176" s="123" t="s">
        <v>69</v>
      </c>
      <c r="C176" s="16">
        <f t="shared" ref="C176:H176" si="101">C177+C178+C179+C180+C181+C183</f>
        <v>41925.664799999991</v>
      </c>
      <c r="D176" s="16">
        <f t="shared" si="101"/>
        <v>41677.167999999998</v>
      </c>
      <c r="E176" s="16">
        <f t="shared" si="101"/>
        <v>41687.167999999998</v>
      </c>
      <c r="F176" s="16">
        <f t="shared" si="101"/>
        <v>25971.928</v>
      </c>
      <c r="G176" s="16">
        <f t="shared" si="101"/>
        <v>25971.928</v>
      </c>
      <c r="H176" s="16">
        <f t="shared" si="101"/>
        <v>25971.928</v>
      </c>
      <c r="I176" s="16">
        <f>H176+E176+D176+C176+F176+G176</f>
        <v>203205.78480000002</v>
      </c>
    </row>
    <row r="177" spans="1:9" s="17" customFormat="1" ht="15" customHeight="1" x14ac:dyDescent="0.3">
      <c r="A177" s="25" t="s">
        <v>24</v>
      </c>
      <c r="B177" s="123"/>
      <c r="C177" s="18">
        <v>0</v>
      </c>
      <c r="D177" s="18">
        <v>0</v>
      </c>
      <c r="E177" s="18">
        <v>0</v>
      </c>
      <c r="F177" s="18">
        <v>0</v>
      </c>
      <c r="G177" s="18">
        <v>0</v>
      </c>
      <c r="H177" s="18">
        <v>0</v>
      </c>
      <c r="I177" s="18">
        <f t="shared" ref="I177" si="102">C177+D177+E177+F177+G177+H177</f>
        <v>0</v>
      </c>
    </row>
    <row r="178" spans="1:9" s="17" customFormat="1" ht="15" customHeight="1" x14ac:dyDescent="0.3">
      <c r="A178" s="25" t="s">
        <v>25</v>
      </c>
      <c r="B178" s="123"/>
      <c r="C178" s="18">
        <v>0</v>
      </c>
      <c r="D178" s="18">
        <v>0</v>
      </c>
      <c r="E178" s="18">
        <v>0</v>
      </c>
      <c r="F178" s="18">
        <v>0</v>
      </c>
      <c r="G178" s="18">
        <v>0</v>
      </c>
      <c r="H178" s="18">
        <v>0</v>
      </c>
      <c r="I178" s="18">
        <f>C178+D178+E178+F178+G178+H178</f>
        <v>0</v>
      </c>
    </row>
    <row r="179" spans="1:9" s="17" customFormat="1" ht="15" customHeight="1" x14ac:dyDescent="0.3">
      <c r="A179" s="25" t="s">
        <v>26</v>
      </c>
      <c r="B179" s="123"/>
      <c r="C179" s="20">
        <f>25971.928+3887.975+11827.265+86.297+15+64.6319+29.3679+43.2</f>
        <v>41925.664799999991</v>
      </c>
      <c r="D179" s="20">
        <f>25961.928+11827.265+3887.975</f>
        <v>41677.167999999998</v>
      </c>
      <c r="E179" s="20">
        <f>25971.928+11827.265+3887.975</f>
        <v>41687.167999999998</v>
      </c>
      <c r="F179" s="20">
        <v>25971.928</v>
      </c>
      <c r="G179" s="20">
        <v>25971.928</v>
      </c>
      <c r="H179" s="20">
        <v>25971.928</v>
      </c>
      <c r="I179" s="20">
        <f>C179+D179+E179+F179+G179+H179</f>
        <v>203205.78480000002</v>
      </c>
    </row>
    <row r="180" spans="1:9" s="17" customFormat="1" ht="33.75" customHeight="1" x14ac:dyDescent="0.3">
      <c r="A180" s="26" t="s">
        <v>64</v>
      </c>
      <c r="B180" s="123"/>
      <c r="C180" s="18">
        <v>0</v>
      </c>
      <c r="D180" s="18">
        <v>0</v>
      </c>
      <c r="E180" s="18">
        <v>0</v>
      </c>
      <c r="F180" s="18">
        <v>0</v>
      </c>
      <c r="G180" s="18">
        <v>0</v>
      </c>
      <c r="H180" s="18">
        <v>0</v>
      </c>
      <c r="I180" s="18">
        <f t="shared" ref="I180:I183" si="103">C180+D180+E180+F180+G180+H180</f>
        <v>0</v>
      </c>
    </row>
    <row r="181" spans="1:9" s="17" customFormat="1" ht="33.75" customHeight="1" x14ac:dyDescent="0.3">
      <c r="A181" s="26" t="s">
        <v>65</v>
      </c>
      <c r="B181" s="123"/>
      <c r="C181" s="18">
        <v>0</v>
      </c>
      <c r="D181" s="18">
        <v>0</v>
      </c>
      <c r="E181" s="18">
        <v>0</v>
      </c>
      <c r="F181" s="18">
        <v>0</v>
      </c>
      <c r="G181" s="18">
        <v>0</v>
      </c>
      <c r="H181" s="18">
        <v>0</v>
      </c>
      <c r="I181" s="18">
        <f t="shared" si="103"/>
        <v>0</v>
      </c>
    </row>
    <row r="182" spans="1:9" s="17" customFormat="1" ht="17.25" x14ac:dyDescent="0.3">
      <c r="A182" s="26" t="s">
        <v>196</v>
      </c>
      <c r="B182" s="123"/>
      <c r="C182" s="18">
        <f>C254</f>
        <v>0</v>
      </c>
      <c r="D182" s="18">
        <f t="shared" ref="D182:I182" si="104">D254</f>
        <v>0</v>
      </c>
      <c r="E182" s="18">
        <f t="shared" si="104"/>
        <v>0</v>
      </c>
      <c r="F182" s="18">
        <f t="shared" si="104"/>
        <v>0</v>
      </c>
      <c r="G182" s="18">
        <f t="shared" si="104"/>
        <v>0</v>
      </c>
      <c r="H182" s="18">
        <f t="shared" si="104"/>
        <v>0</v>
      </c>
      <c r="I182" s="18">
        <f t="shared" si="104"/>
        <v>0</v>
      </c>
    </row>
    <row r="183" spans="1:9" s="17" customFormat="1" ht="15" customHeight="1" x14ac:dyDescent="0.3">
      <c r="A183" s="25" t="s">
        <v>66</v>
      </c>
      <c r="B183" s="123"/>
      <c r="C183" s="18">
        <v>0</v>
      </c>
      <c r="D183" s="18">
        <v>0</v>
      </c>
      <c r="E183" s="18">
        <v>0</v>
      </c>
      <c r="F183" s="18">
        <v>0</v>
      </c>
      <c r="G183" s="18">
        <v>0</v>
      </c>
      <c r="H183" s="18">
        <v>0</v>
      </c>
      <c r="I183" s="18">
        <f t="shared" si="103"/>
        <v>0</v>
      </c>
    </row>
    <row r="184" spans="1:9" s="17" customFormat="1" ht="75.75" customHeight="1" x14ac:dyDescent="0.3">
      <c r="A184" s="24" t="s">
        <v>180</v>
      </c>
      <c r="B184" s="123" t="s">
        <v>69</v>
      </c>
      <c r="C184" s="16">
        <f t="shared" ref="C184:H184" si="105">C185+C186+C187+C188+C189+C191</f>
        <v>24358</v>
      </c>
      <c r="D184" s="16">
        <f t="shared" si="105"/>
        <v>24427</v>
      </c>
      <c r="E184" s="16">
        <f t="shared" si="105"/>
        <v>24427</v>
      </c>
      <c r="F184" s="16">
        <f t="shared" si="105"/>
        <v>0</v>
      </c>
      <c r="G184" s="16">
        <f t="shared" si="105"/>
        <v>0</v>
      </c>
      <c r="H184" s="16">
        <f t="shared" si="105"/>
        <v>0</v>
      </c>
      <c r="I184" s="16">
        <f>H184+E184+D184+C184+F184+G184</f>
        <v>73212</v>
      </c>
    </row>
    <row r="185" spans="1:9" s="17" customFormat="1" ht="15" customHeight="1" x14ac:dyDescent="0.3">
      <c r="A185" s="25" t="s">
        <v>24</v>
      </c>
      <c r="B185" s="123"/>
      <c r="C185" s="18">
        <v>0</v>
      </c>
      <c r="D185" s="18">
        <v>0</v>
      </c>
      <c r="E185" s="18">
        <v>0</v>
      </c>
      <c r="F185" s="18">
        <v>0</v>
      </c>
      <c r="G185" s="18">
        <v>0</v>
      </c>
      <c r="H185" s="18">
        <v>0</v>
      </c>
      <c r="I185" s="18">
        <f t="shared" ref="I185" si="106">C185+D185+E185+F185+G185+H185</f>
        <v>0</v>
      </c>
    </row>
    <row r="186" spans="1:9" s="17" customFormat="1" ht="15" customHeight="1" x14ac:dyDescent="0.3">
      <c r="A186" s="25" t="s">
        <v>25</v>
      </c>
      <c r="B186" s="123"/>
      <c r="C186" s="19">
        <v>24358</v>
      </c>
      <c r="D186" s="19">
        <v>24427</v>
      </c>
      <c r="E186" s="19">
        <v>24427</v>
      </c>
      <c r="F186" s="18">
        <v>0</v>
      </c>
      <c r="G186" s="18">
        <v>0</v>
      </c>
      <c r="H186" s="18">
        <v>0</v>
      </c>
      <c r="I186" s="19">
        <f>C186+D186+E186+F186+G186+H186</f>
        <v>73212</v>
      </c>
    </row>
    <row r="187" spans="1:9" s="17" customFormat="1" ht="15" customHeight="1" x14ac:dyDescent="0.3">
      <c r="A187" s="25" t="s">
        <v>26</v>
      </c>
      <c r="B187" s="123"/>
      <c r="C187" s="18">
        <v>0</v>
      </c>
      <c r="D187" s="18">
        <v>0</v>
      </c>
      <c r="E187" s="18">
        <v>0</v>
      </c>
      <c r="F187" s="18">
        <v>0</v>
      </c>
      <c r="G187" s="18">
        <v>0</v>
      </c>
      <c r="H187" s="18">
        <v>0</v>
      </c>
      <c r="I187" s="18">
        <f>C187+D187+E187+F187+G187+H187</f>
        <v>0</v>
      </c>
    </row>
    <row r="188" spans="1:9" s="17" customFormat="1" ht="36.75" customHeight="1" x14ac:dyDescent="0.3">
      <c r="A188" s="26" t="s">
        <v>64</v>
      </c>
      <c r="B188" s="123"/>
      <c r="C188" s="18">
        <v>0</v>
      </c>
      <c r="D188" s="18">
        <v>0</v>
      </c>
      <c r="E188" s="18">
        <v>0</v>
      </c>
      <c r="F188" s="18">
        <v>0</v>
      </c>
      <c r="G188" s="18">
        <v>0</v>
      </c>
      <c r="H188" s="18">
        <v>0</v>
      </c>
      <c r="I188" s="18">
        <f t="shared" ref="I188:I191" si="107">C188+D188+E188+F188+G188+H188</f>
        <v>0</v>
      </c>
    </row>
    <row r="189" spans="1:9" s="17" customFormat="1" ht="36" customHeight="1" x14ac:dyDescent="0.3">
      <c r="A189" s="26" t="s">
        <v>65</v>
      </c>
      <c r="B189" s="123"/>
      <c r="C189" s="18">
        <v>0</v>
      </c>
      <c r="D189" s="18">
        <v>0</v>
      </c>
      <c r="E189" s="18">
        <v>0</v>
      </c>
      <c r="F189" s="18">
        <v>0</v>
      </c>
      <c r="G189" s="18">
        <v>0</v>
      </c>
      <c r="H189" s="18">
        <v>0</v>
      </c>
      <c r="I189" s="18">
        <f t="shared" si="107"/>
        <v>0</v>
      </c>
    </row>
    <row r="190" spans="1:9" s="17" customFormat="1" ht="17.25" x14ac:dyDescent="0.3">
      <c r="A190" s="26" t="s">
        <v>196</v>
      </c>
      <c r="B190" s="123"/>
      <c r="C190" s="18">
        <f>C262</f>
        <v>0</v>
      </c>
      <c r="D190" s="18">
        <f t="shared" ref="D190:I190" si="108">D262</f>
        <v>0</v>
      </c>
      <c r="E190" s="18">
        <f t="shared" si="108"/>
        <v>0</v>
      </c>
      <c r="F190" s="18">
        <f t="shared" si="108"/>
        <v>0</v>
      </c>
      <c r="G190" s="18">
        <f t="shared" si="108"/>
        <v>0</v>
      </c>
      <c r="H190" s="18">
        <f t="shared" si="108"/>
        <v>0</v>
      </c>
      <c r="I190" s="18">
        <f t="shared" si="108"/>
        <v>0</v>
      </c>
    </row>
    <row r="191" spans="1:9" s="17" customFormat="1" ht="15" customHeight="1" x14ac:dyDescent="0.3">
      <c r="A191" s="25" t="s">
        <v>66</v>
      </c>
      <c r="B191" s="123"/>
      <c r="C191" s="18">
        <v>0</v>
      </c>
      <c r="D191" s="18">
        <v>0</v>
      </c>
      <c r="E191" s="18">
        <v>0</v>
      </c>
      <c r="F191" s="18">
        <v>0</v>
      </c>
      <c r="G191" s="18">
        <v>0</v>
      </c>
      <c r="H191" s="18">
        <v>0</v>
      </c>
      <c r="I191" s="18">
        <f t="shared" si="107"/>
        <v>0</v>
      </c>
    </row>
    <row r="192" spans="1:9" ht="9" customHeight="1" x14ac:dyDescent="0.25">
      <c r="B192" s="43"/>
      <c r="C192" s="57"/>
      <c r="D192" s="57"/>
      <c r="E192" s="57"/>
      <c r="F192" s="57"/>
      <c r="G192" s="57"/>
      <c r="H192" s="57"/>
      <c r="I192" s="57"/>
    </row>
    <row r="193" spans="1:9" x14ac:dyDescent="0.25">
      <c r="B193" s="43"/>
    </row>
    <row r="194" spans="1:9" s="58" customFormat="1" ht="12" x14ac:dyDescent="0.2">
      <c r="A194" s="117" t="s">
        <v>197</v>
      </c>
      <c r="B194" s="118"/>
      <c r="C194" s="118"/>
      <c r="D194" s="118"/>
      <c r="E194" s="118"/>
      <c r="F194" s="118"/>
      <c r="G194" s="118"/>
      <c r="H194" s="118"/>
      <c r="I194" s="118"/>
    </row>
    <row r="195" spans="1:9" s="58" customFormat="1" ht="3" customHeight="1" x14ac:dyDescent="0.2">
      <c r="A195" s="118"/>
      <c r="B195" s="118"/>
      <c r="C195" s="118"/>
      <c r="D195" s="118"/>
      <c r="E195" s="118"/>
      <c r="F195" s="118"/>
      <c r="G195" s="118"/>
      <c r="H195" s="118"/>
      <c r="I195" s="118"/>
    </row>
    <row r="196" spans="1:9" s="58" customFormat="1" ht="25.5" customHeight="1" x14ac:dyDescent="0.2">
      <c r="A196" s="118"/>
      <c r="B196" s="118"/>
      <c r="C196" s="118"/>
      <c r="D196" s="118"/>
      <c r="E196" s="118"/>
      <c r="F196" s="118"/>
      <c r="G196" s="118"/>
      <c r="H196" s="118"/>
      <c r="I196" s="118"/>
    </row>
    <row r="197" spans="1:9" s="58" customFormat="1" ht="28.5" customHeight="1" x14ac:dyDescent="0.2">
      <c r="A197" s="118"/>
      <c r="B197" s="118"/>
      <c r="C197" s="118"/>
      <c r="D197" s="118"/>
      <c r="E197" s="118"/>
      <c r="F197" s="118"/>
      <c r="G197" s="118"/>
      <c r="H197" s="118"/>
      <c r="I197" s="118"/>
    </row>
    <row r="198" spans="1:9" s="58" customFormat="1" ht="29.25" customHeight="1" x14ac:dyDescent="0.2">
      <c r="A198" s="118"/>
      <c r="B198" s="118"/>
      <c r="C198" s="118"/>
      <c r="D198" s="118"/>
      <c r="E198" s="118"/>
      <c r="F198" s="118"/>
      <c r="G198" s="118"/>
      <c r="H198" s="118"/>
      <c r="I198" s="118"/>
    </row>
    <row r="199" spans="1:9" s="58" customFormat="1" ht="36.75" customHeight="1" x14ac:dyDescent="0.2">
      <c r="A199" s="118"/>
      <c r="B199" s="118"/>
      <c r="C199" s="118"/>
      <c r="D199" s="118"/>
      <c r="E199" s="118"/>
      <c r="F199" s="118"/>
      <c r="G199" s="118"/>
      <c r="H199" s="118"/>
      <c r="I199" s="118"/>
    </row>
    <row r="200" spans="1:9" x14ac:dyDescent="0.25">
      <c r="B200" s="43"/>
    </row>
    <row r="201" spans="1:9" x14ac:dyDescent="0.25">
      <c r="B201" s="43"/>
    </row>
    <row r="202" spans="1:9" x14ac:dyDescent="0.25">
      <c r="B202" s="43"/>
    </row>
    <row r="203" spans="1:9" x14ac:dyDescent="0.25">
      <c r="B203" s="43"/>
    </row>
    <row r="204" spans="1:9" x14ac:dyDescent="0.25">
      <c r="B204" s="43"/>
    </row>
    <row r="205" spans="1:9" x14ac:dyDescent="0.25">
      <c r="B205" s="43"/>
    </row>
    <row r="206" spans="1:9" x14ac:dyDescent="0.25">
      <c r="B206" s="43"/>
    </row>
    <row r="207" spans="1:9" x14ac:dyDescent="0.25">
      <c r="B207" s="43"/>
    </row>
    <row r="208" spans="1:9" x14ac:dyDescent="0.25">
      <c r="B208" s="43"/>
    </row>
    <row r="209" spans="2:2" x14ac:dyDescent="0.25">
      <c r="B209" s="43"/>
    </row>
    <row r="210" spans="2:2" x14ac:dyDescent="0.25">
      <c r="B210" s="43"/>
    </row>
    <row r="211" spans="2:2" x14ac:dyDescent="0.25">
      <c r="B211" s="43"/>
    </row>
    <row r="212" spans="2:2" x14ac:dyDescent="0.25">
      <c r="B212" s="43"/>
    </row>
  </sheetData>
  <mergeCells count="29">
    <mergeCell ref="B128:B135"/>
    <mergeCell ref="A194:I199"/>
    <mergeCell ref="A4:A5"/>
    <mergeCell ref="B4:B5"/>
    <mergeCell ref="C4:I4"/>
    <mergeCell ref="B120:B127"/>
    <mergeCell ref="B176:B183"/>
    <mergeCell ref="B184:B191"/>
    <mergeCell ref="B136:B143"/>
    <mergeCell ref="B168:B175"/>
    <mergeCell ref="B160:B167"/>
    <mergeCell ref="B152:B159"/>
    <mergeCell ref="B112:B119"/>
    <mergeCell ref="B144:B151"/>
    <mergeCell ref="A15:I15"/>
    <mergeCell ref="A2:J2"/>
    <mergeCell ref="B104:B111"/>
    <mergeCell ref="B7:B14"/>
    <mergeCell ref="B40:B47"/>
    <mergeCell ref="B88:B95"/>
    <mergeCell ref="B96:B103"/>
    <mergeCell ref="B48:B55"/>
    <mergeCell ref="B32:B39"/>
    <mergeCell ref="B24:B31"/>
    <mergeCell ref="B16:B23"/>
    <mergeCell ref="B56:B63"/>
    <mergeCell ref="B80:B87"/>
    <mergeCell ref="B64:B71"/>
    <mergeCell ref="B72:B79"/>
  </mergeCells>
  <pageMargins left="0.70866141732283472" right="0.70866141732283472" top="0.74803149606299213" bottom="0.74803149606299213" header="0.31496062992125984" footer="0.31496062992125984"/>
  <pageSetup paperSize="9" scale="5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196D2-C6CD-48D1-A6AF-F40B794661C3}">
  <sheetPr>
    <pageSetUpPr fitToPage="1"/>
  </sheetPr>
  <dimension ref="A1:H20"/>
  <sheetViews>
    <sheetView view="pageBreakPreview" zoomScaleNormal="100" zoomScaleSheetLayoutView="100" workbookViewId="0">
      <selection activeCell="F5" sqref="F5:F6"/>
    </sheetView>
  </sheetViews>
  <sheetFormatPr defaultRowHeight="16.5" x14ac:dyDescent="0.25"/>
  <cols>
    <col min="1" max="1" width="9.140625" style="4" customWidth="1"/>
    <col min="2" max="2" width="15.140625" style="4" customWidth="1"/>
    <col min="3" max="3" width="14.85546875" style="4" customWidth="1"/>
    <col min="4" max="4" width="16.7109375" style="4" customWidth="1"/>
    <col min="5" max="5" width="16.42578125" style="4" customWidth="1"/>
    <col min="6" max="6" width="17.28515625" style="4" customWidth="1"/>
    <col min="7" max="7" width="14.85546875" style="69" customWidth="1"/>
    <col min="8" max="16384" width="9.140625" style="4"/>
  </cols>
  <sheetData>
    <row r="1" spans="1:8" x14ac:dyDescent="0.25">
      <c r="A1" s="125" t="s">
        <v>95</v>
      </c>
      <c r="B1" s="125"/>
      <c r="C1" s="125"/>
      <c r="D1" s="125"/>
      <c r="E1" s="125"/>
      <c r="F1" s="125"/>
      <c r="G1" s="125"/>
    </row>
    <row r="2" spans="1:8" ht="41.25" x14ac:dyDescent="0.25">
      <c r="A2" s="8" t="s">
        <v>1</v>
      </c>
      <c r="B2" s="8" t="s">
        <v>181</v>
      </c>
      <c r="C2" s="8" t="s">
        <v>182</v>
      </c>
      <c r="D2" s="8" t="s">
        <v>183</v>
      </c>
      <c r="E2" s="8" t="s">
        <v>184</v>
      </c>
      <c r="F2" s="8" t="s">
        <v>185</v>
      </c>
      <c r="G2" s="41" t="s">
        <v>240</v>
      </c>
      <c r="H2" s="27"/>
    </row>
    <row r="3" spans="1:8" x14ac:dyDescent="0.25">
      <c r="A3" s="28">
        <v>1</v>
      </c>
      <c r="B3" s="28">
        <v>2</v>
      </c>
      <c r="C3" s="28">
        <v>3</v>
      </c>
      <c r="D3" s="28">
        <v>4</v>
      </c>
      <c r="E3" s="28">
        <v>5</v>
      </c>
      <c r="F3" s="28">
        <v>6</v>
      </c>
      <c r="G3" s="68">
        <v>7</v>
      </c>
    </row>
    <row r="4" spans="1:8" x14ac:dyDescent="0.25">
      <c r="A4" s="126" t="s">
        <v>97</v>
      </c>
      <c r="B4" s="126"/>
      <c r="C4" s="126"/>
      <c r="D4" s="126"/>
      <c r="E4" s="126"/>
      <c r="F4" s="126"/>
      <c r="G4" s="126"/>
    </row>
    <row r="5" spans="1:8" ht="38.25" x14ac:dyDescent="0.25">
      <c r="A5" s="154" t="s">
        <v>8</v>
      </c>
      <c r="B5" s="155" t="s">
        <v>198</v>
      </c>
      <c r="C5" s="156" t="s">
        <v>199</v>
      </c>
      <c r="D5" s="156" t="s">
        <v>200</v>
      </c>
      <c r="E5" s="156" t="s">
        <v>202</v>
      </c>
      <c r="F5" s="156" t="s">
        <v>69</v>
      </c>
      <c r="G5" s="157" t="s">
        <v>238</v>
      </c>
    </row>
    <row r="6" spans="1:8" ht="127.5" x14ac:dyDescent="0.25">
      <c r="A6" s="154" t="s">
        <v>45</v>
      </c>
      <c r="B6" s="155" t="s">
        <v>201</v>
      </c>
      <c r="C6" s="158"/>
      <c r="D6" s="158"/>
      <c r="E6" s="158"/>
      <c r="F6" s="158"/>
      <c r="G6" s="159"/>
    </row>
    <row r="7" spans="1:8" ht="38.25" x14ac:dyDescent="0.25">
      <c r="A7" s="154" t="s">
        <v>46</v>
      </c>
      <c r="B7" s="155" t="s">
        <v>198</v>
      </c>
      <c r="C7" s="156" t="s">
        <v>199</v>
      </c>
      <c r="D7" s="156" t="s">
        <v>203</v>
      </c>
      <c r="E7" s="156" t="s">
        <v>204</v>
      </c>
      <c r="F7" s="156" t="s">
        <v>69</v>
      </c>
      <c r="G7" s="157" t="s">
        <v>237</v>
      </c>
    </row>
    <row r="8" spans="1:8" ht="127.5" x14ac:dyDescent="0.25">
      <c r="A8" s="154" t="s">
        <v>56</v>
      </c>
      <c r="B8" s="155" t="s">
        <v>201</v>
      </c>
      <c r="C8" s="158"/>
      <c r="D8" s="158"/>
      <c r="E8" s="158"/>
      <c r="F8" s="158"/>
      <c r="G8" s="159"/>
    </row>
    <row r="9" spans="1:8" ht="41.25" customHeight="1" x14ac:dyDescent="0.25">
      <c r="A9" s="154" t="s">
        <v>57</v>
      </c>
      <c r="B9" s="155" t="s">
        <v>198</v>
      </c>
      <c r="C9" s="156" t="s">
        <v>199</v>
      </c>
      <c r="D9" s="156" t="s">
        <v>203</v>
      </c>
      <c r="E9" s="156" t="s">
        <v>234</v>
      </c>
      <c r="F9" s="156" t="s">
        <v>69</v>
      </c>
      <c r="G9" s="157" t="s">
        <v>239</v>
      </c>
    </row>
    <row r="10" spans="1:8" ht="126.75" customHeight="1" x14ac:dyDescent="0.25">
      <c r="A10" s="154" t="s">
        <v>78</v>
      </c>
      <c r="B10" s="155" t="s">
        <v>201</v>
      </c>
      <c r="C10" s="158"/>
      <c r="D10" s="158"/>
      <c r="E10" s="158"/>
      <c r="F10" s="158"/>
      <c r="G10" s="159"/>
    </row>
    <row r="11" spans="1:8" ht="48.75" customHeight="1" x14ac:dyDescent="0.25">
      <c r="A11" s="160" t="s">
        <v>236</v>
      </c>
      <c r="B11" s="160"/>
      <c r="C11" s="160"/>
      <c r="D11" s="160"/>
      <c r="E11" s="160"/>
      <c r="F11" s="160"/>
      <c r="G11" s="160"/>
    </row>
    <row r="12" spans="1:8" ht="192" x14ac:dyDescent="0.25">
      <c r="A12" s="154" t="s">
        <v>8</v>
      </c>
      <c r="B12" s="155" t="s">
        <v>201</v>
      </c>
      <c r="C12" s="155" t="s">
        <v>199</v>
      </c>
      <c r="D12" s="155" t="s">
        <v>200</v>
      </c>
      <c r="E12" s="155" t="s">
        <v>202</v>
      </c>
      <c r="F12" s="155" t="s">
        <v>69</v>
      </c>
      <c r="G12" s="161" t="s">
        <v>238</v>
      </c>
    </row>
    <row r="13" spans="1:8" hidden="1" x14ac:dyDescent="0.25">
      <c r="A13" s="162" t="s">
        <v>96</v>
      </c>
      <c r="B13" s="162"/>
      <c r="C13" s="162"/>
      <c r="D13" s="162"/>
      <c r="E13" s="162"/>
      <c r="F13" s="162"/>
      <c r="G13" s="163"/>
    </row>
    <row r="14" spans="1:8" hidden="1" x14ac:dyDescent="0.25">
      <c r="A14" s="164"/>
      <c r="B14" s="164"/>
      <c r="C14" s="164"/>
      <c r="D14" s="164"/>
      <c r="E14" s="164"/>
      <c r="F14" s="164"/>
      <c r="G14" s="165"/>
    </row>
    <row r="15" spans="1:8" s="23" customFormat="1" ht="6.75" hidden="1" customHeight="1" x14ac:dyDescent="0.2">
      <c r="A15" s="166" t="s">
        <v>242</v>
      </c>
      <c r="B15" s="167"/>
      <c r="C15" s="167"/>
      <c r="D15" s="167"/>
      <c r="E15" s="167"/>
      <c r="F15" s="167"/>
      <c r="G15" s="167"/>
    </row>
    <row r="16" spans="1:8" s="23" customFormat="1" ht="31.5" hidden="1" customHeight="1" x14ac:dyDescent="0.2">
      <c r="A16" s="167"/>
      <c r="B16" s="167"/>
      <c r="C16" s="167"/>
      <c r="D16" s="167"/>
      <c r="E16" s="167"/>
      <c r="F16" s="167"/>
      <c r="G16" s="167"/>
    </row>
    <row r="17" spans="1:7" s="23" customFormat="1" ht="31.5" customHeight="1" x14ac:dyDescent="0.2">
      <c r="A17" s="167"/>
      <c r="B17" s="167"/>
      <c r="C17" s="167"/>
      <c r="D17" s="167"/>
      <c r="E17" s="167"/>
      <c r="F17" s="167"/>
      <c r="G17" s="167"/>
    </row>
    <row r="18" spans="1:7" s="23" customFormat="1" ht="31.5" customHeight="1" x14ac:dyDescent="0.2">
      <c r="A18" s="167"/>
      <c r="B18" s="167"/>
      <c r="C18" s="167"/>
      <c r="D18" s="167"/>
      <c r="E18" s="167"/>
      <c r="F18" s="167"/>
      <c r="G18" s="167"/>
    </row>
    <row r="19" spans="1:7" s="23" customFormat="1" ht="31.5" customHeight="1" x14ac:dyDescent="0.2">
      <c r="A19" s="167"/>
      <c r="B19" s="167"/>
      <c r="C19" s="167"/>
      <c r="D19" s="167"/>
      <c r="E19" s="167"/>
      <c r="F19" s="167"/>
      <c r="G19" s="167"/>
    </row>
    <row r="20" spans="1:7" s="23" customFormat="1" ht="31.5" customHeight="1" x14ac:dyDescent="0.2">
      <c r="A20" s="167"/>
      <c r="B20" s="167"/>
      <c r="C20" s="167"/>
      <c r="D20" s="167"/>
      <c r="E20" s="167"/>
      <c r="F20" s="167"/>
      <c r="G20" s="167"/>
    </row>
  </sheetData>
  <mergeCells count="19">
    <mergeCell ref="A11:G11"/>
    <mergeCell ref="A15:G20"/>
    <mergeCell ref="G9:G10"/>
    <mergeCell ref="F9:F10"/>
    <mergeCell ref="E9:E10"/>
    <mergeCell ref="D9:D10"/>
    <mergeCell ref="C9:C10"/>
    <mergeCell ref="E7:E8"/>
    <mergeCell ref="F7:F8"/>
    <mergeCell ref="G7:G8"/>
    <mergeCell ref="A1:G1"/>
    <mergeCell ref="A4:G4"/>
    <mergeCell ref="C5:C6"/>
    <mergeCell ref="D5:D6"/>
    <mergeCell ref="E5:E6"/>
    <mergeCell ref="F5:F6"/>
    <mergeCell ref="G5:G6"/>
    <mergeCell ref="C7:C8"/>
    <mergeCell ref="D7:D8"/>
  </mergeCells>
  <hyperlinks>
    <hyperlink ref="G7" r:id="rId1" xr:uid="{36895E73-28B0-4FE5-94A3-90524A122EE0}"/>
    <hyperlink ref="G5" r:id="rId2" xr:uid="{F926A26E-BDB6-4C8C-8B97-047F1155CC73}"/>
    <hyperlink ref="G12" r:id="rId3" xr:uid="{BF9FC38F-7DDE-4666-845D-2BAAE9354AE7}"/>
    <hyperlink ref="G9" r:id="rId4" xr:uid="{DED2CD72-9327-4698-83B4-F4FA9A6E5827}"/>
  </hyperlinks>
  <pageMargins left="0.7" right="0.7" top="0.75" bottom="0.75" header="0.3" footer="0.3"/>
  <pageSetup paperSize="9" scale="79" orientation="portrait"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1"/>
  <sheetViews>
    <sheetView tabSelected="1" view="pageBreakPreview" topLeftCell="D11" zoomScaleNormal="100" zoomScaleSheetLayoutView="100" workbookViewId="0">
      <selection activeCell="O87" sqref="O87"/>
    </sheetView>
  </sheetViews>
  <sheetFormatPr defaultColWidth="12.140625" defaultRowHeight="16.5" x14ac:dyDescent="0.25"/>
  <cols>
    <col min="1" max="1" width="12.140625" style="4"/>
    <col min="2" max="2" width="18.28515625" style="4" customWidth="1"/>
    <col min="3" max="3" width="26.28515625" style="4" customWidth="1"/>
    <col min="4" max="5" width="12.140625" style="4"/>
    <col min="6" max="7" width="14.85546875" style="4" bestFit="1" customWidth="1"/>
    <col min="8" max="8" width="44.7109375" style="4" customWidth="1"/>
    <col min="9" max="12" width="12.140625" style="4"/>
    <col min="13" max="13" width="16.42578125" style="4" customWidth="1"/>
    <col min="14" max="14" width="15.7109375" style="4" customWidth="1"/>
    <col min="15" max="15" width="30.7109375" style="4" customWidth="1"/>
    <col min="16" max="16384" width="12.140625" style="4"/>
  </cols>
  <sheetData>
    <row r="1" spans="1:15" ht="15" customHeight="1" x14ac:dyDescent="0.25">
      <c r="A1" s="29"/>
    </row>
    <row r="2" spans="1:15" ht="15" customHeight="1" x14ac:dyDescent="0.25">
      <c r="A2" s="149" t="s">
        <v>98</v>
      </c>
      <c r="B2" s="149"/>
      <c r="C2" s="149"/>
      <c r="D2" s="149"/>
      <c r="E2" s="149"/>
      <c r="F2" s="149"/>
      <c r="G2" s="149"/>
      <c r="H2" s="149"/>
      <c r="I2" s="149"/>
      <c r="J2" s="149"/>
      <c r="K2" s="149"/>
      <c r="L2" s="149"/>
      <c r="M2" s="149"/>
      <c r="N2" s="149"/>
      <c r="O2" s="149"/>
    </row>
    <row r="3" spans="1:15" ht="16.5" customHeight="1" x14ac:dyDescent="0.25">
      <c r="A3" s="149" t="s">
        <v>99</v>
      </c>
      <c r="B3" s="149"/>
      <c r="C3" s="149"/>
      <c r="D3" s="149"/>
      <c r="E3" s="149"/>
      <c r="F3" s="149"/>
      <c r="G3" s="149"/>
      <c r="H3" s="149"/>
      <c r="I3" s="149"/>
      <c r="J3" s="149"/>
      <c r="K3" s="149"/>
      <c r="L3" s="149"/>
      <c r="M3" s="149"/>
      <c r="N3" s="149"/>
      <c r="O3" s="149"/>
    </row>
    <row r="4" spans="1:15" ht="16.5" customHeight="1" x14ac:dyDescent="0.25">
      <c r="A4" s="149" t="s">
        <v>100</v>
      </c>
      <c r="B4" s="149"/>
      <c r="C4" s="149"/>
      <c r="D4" s="149"/>
      <c r="E4" s="149"/>
      <c r="F4" s="149"/>
      <c r="G4" s="149"/>
      <c r="H4" s="149"/>
      <c r="I4" s="149"/>
      <c r="J4" s="149"/>
      <c r="K4" s="149"/>
      <c r="L4" s="149"/>
      <c r="M4" s="149"/>
      <c r="N4" s="149"/>
      <c r="O4" s="149"/>
    </row>
    <row r="5" spans="1:15" ht="16.5" customHeight="1" x14ac:dyDescent="0.25">
      <c r="A5" s="149" t="s">
        <v>101</v>
      </c>
      <c r="B5" s="149"/>
      <c r="C5" s="149"/>
      <c r="D5" s="149"/>
      <c r="E5" s="149"/>
      <c r="F5" s="149"/>
      <c r="G5" s="149"/>
      <c r="H5" s="149"/>
      <c r="I5" s="149"/>
      <c r="J5" s="149"/>
      <c r="K5" s="149"/>
      <c r="L5" s="149"/>
      <c r="M5" s="149"/>
      <c r="N5" s="149"/>
      <c r="O5" s="149"/>
    </row>
    <row r="6" spans="1:15" ht="16.5" customHeight="1" x14ac:dyDescent="0.25">
      <c r="A6" s="149" t="s">
        <v>102</v>
      </c>
      <c r="B6" s="149"/>
      <c r="C6" s="149"/>
      <c r="D6" s="149"/>
      <c r="E6" s="149"/>
      <c r="F6" s="149"/>
      <c r="G6" s="149"/>
      <c r="H6" s="149"/>
      <c r="I6" s="149"/>
      <c r="J6" s="149"/>
      <c r="K6" s="149"/>
      <c r="L6" s="149"/>
      <c r="M6" s="149"/>
      <c r="N6" s="149"/>
      <c r="O6" s="149"/>
    </row>
    <row r="7" spans="1:15" ht="16.5" customHeight="1" x14ac:dyDescent="0.25">
      <c r="A7" s="149" t="s">
        <v>103</v>
      </c>
      <c r="B7" s="149"/>
      <c r="C7" s="149"/>
      <c r="D7" s="149"/>
      <c r="E7" s="149"/>
      <c r="F7" s="149"/>
      <c r="G7" s="149"/>
      <c r="H7" s="149"/>
      <c r="I7" s="149"/>
      <c r="J7" s="149"/>
      <c r="K7" s="149"/>
      <c r="L7" s="149"/>
      <c r="M7" s="149"/>
      <c r="N7" s="149"/>
      <c r="O7" s="149"/>
    </row>
    <row r="8" spans="1:15" ht="19.5" customHeight="1" x14ac:dyDescent="0.25">
      <c r="A8" s="30"/>
    </row>
    <row r="9" spans="1:15" ht="132.75" customHeight="1" x14ac:dyDescent="0.25">
      <c r="A9" s="85" t="s">
        <v>1</v>
      </c>
      <c r="B9" s="85" t="s">
        <v>28</v>
      </c>
      <c r="C9" s="85" t="s">
        <v>29</v>
      </c>
      <c r="D9" s="85" t="s">
        <v>30</v>
      </c>
      <c r="E9" s="85" t="s">
        <v>31</v>
      </c>
      <c r="F9" s="85" t="s">
        <v>32</v>
      </c>
      <c r="G9" s="85" t="s">
        <v>55</v>
      </c>
      <c r="H9" s="85" t="s">
        <v>33</v>
      </c>
      <c r="I9" s="85" t="s">
        <v>34</v>
      </c>
      <c r="J9" s="85"/>
      <c r="K9" s="85"/>
      <c r="L9" s="85"/>
      <c r="M9" s="85"/>
      <c r="N9" s="85" t="s">
        <v>35</v>
      </c>
      <c r="O9" s="85" t="s">
        <v>36</v>
      </c>
    </row>
    <row r="10" spans="1:15" ht="66" x14ac:dyDescent="0.25">
      <c r="A10" s="85"/>
      <c r="B10" s="85"/>
      <c r="C10" s="85"/>
      <c r="D10" s="85"/>
      <c r="E10" s="85"/>
      <c r="F10" s="85"/>
      <c r="G10" s="85"/>
      <c r="H10" s="85"/>
      <c r="I10" s="8">
        <v>2025</v>
      </c>
      <c r="J10" s="8">
        <v>2026</v>
      </c>
      <c r="K10" s="8">
        <v>2027</v>
      </c>
      <c r="L10" s="8">
        <v>2028</v>
      </c>
      <c r="M10" s="8" t="s">
        <v>189</v>
      </c>
      <c r="N10" s="85"/>
      <c r="O10" s="85"/>
    </row>
    <row r="11" spans="1:15" x14ac:dyDescent="0.25">
      <c r="A11" s="8">
        <v>1</v>
      </c>
      <c r="B11" s="8">
        <v>2</v>
      </c>
      <c r="C11" s="8">
        <v>3</v>
      </c>
      <c r="D11" s="8">
        <v>4</v>
      </c>
      <c r="E11" s="8">
        <v>5</v>
      </c>
      <c r="F11" s="8">
        <v>6</v>
      </c>
      <c r="G11" s="8">
        <v>7</v>
      </c>
      <c r="H11" s="8">
        <v>8</v>
      </c>
      <c r="I11" s="8">
        <v>9</v>
      </c>
      <c r="J11" s="8">
        <v>10</v>
      </c>
      <c r="K11" s="8">
        <v>11</v>
      </c>
      <c r="L11" s="8">
        <v>12</v>
      </c>
      <c r="M11" s="8">
        <v>13</v>
      </c>
      <c r="N11" s="8">
        <v>14</v>
      </c>
      <c r="O11" s="8">
        <v>15</v>
      </c>
    </row>
    <row r="12" spans="1:15" x14ac:dyDescent="0.25">
      <c r="A12" s="85" t="s">
        <v>37</v>
      </c>
      <c r="B12" s="85"/>
      <c r="C12" s="85"/>
      <c r="D12" s="85"/>
      <c r="E12" s="85"/>
      <c r="F12" s="85"/>
      <c r="G12" s="85"/>
      <c r="H12" s="148" t="s">
        <v>38</v>
      </c>
      <c r="I12" s="131">
        <f>I14+I16+I18+I20+I22+I24+I25</f>
        <v>0</v>
      </c>
      <c r="J12" s="131">
        <f t="shared" ref="J12:M12" si="0">J14+J16+J18+J20+J22+J24+J25</f>
        <v>0</v>
      </c>
      <c r="K12" s="131">
        <f t="shared" si="0"/>
        <v>0</v>
      </c>
      <c r="L12" s="131">
        <f t="shared" si="0"/>
        <v>0</v>
      </c>
      <c r="M12" s="131">
        <f t="shared" si="0"/>
        <v>0</v>
      </c>
      <c r="N12" s="150"/>
      <c r="O12" s="83"/>
    </row>
    <row r="13" spans="1:15" x14ac:dyDescent="0.25">
      <c r="A13" s="85"/>
      <c r="B13" s="85"/>
      <c r="C13" s="85"/>
      <c r="D13" s="85"/>
      <c r="E13" s="85"/>
      <c r="F13" s="85"/>
      <c r="G13" s="85"/>
      <c r="H13" s="148"/>
      <c r="I13" s="131"/>
      <c r="J13" s="131"/>
      <c r="K13" s="131"/>
      <c r="L13" s="131"/>
      <c r="M13" s="131"/>
      <c r="N13" s="151"/>
      <c r="O13" s="132"/>
    </row>
    <row r="14" spans="1:15" x14ac:dyDescent="0.25">
      <c r="A14" s="85"/>
      <c r="B14" s="85"/>
      <c r="C14" s="85"/>
      <c r="D14" s="85"/>
      <c r="E14" s="85"/>
      <c r="F14" s="85"/>
      <c r="G14" s="85"/>
      <c r="H14" s="130" t="s">
        <v>24</v>
      </c>
      <c r="I14" s="146">
        <v>0</v>
      </c>
      <c r="J14" s="146">
        <v>0</v>
      </c>
      <c r="K14" s="146">
        <v>0</v>
      </c>
      <c r="L14" s="146">
        <v>0</v>
      </c>
      <c r="M14" s="146">
        <v>0</v>
      </c>
      <c r="N14" s="151"/>
      <c r="O14" s="132"/>
    </row>
    <row r="15" spans="1:15" x14ac:dyDescent="0.25">
      <c r="A15" s="85"/>
      <c r="B15" s="85"/>
      <c r="C15" s="85"/>
      <c r="D15" s="85"/>
      <c r="E15" s="85"/>
      <c r="F15" s="85"/>
      <c r="G15" s="85"/>
      <c r="H15" s="130"/>
      <c r="I15" s="147"/>
      <c r="J15" s="147"/>
      <c r="K15" s="147"/>
      <c r="L15" s="147"/>
      <c r="M15" s="147"/>
      <c r="N15" s="151"/>
      <c r="O15" s="132"/>
    </row>
    <row r="16" spans="1:15" ht="10.5" customHeight="1" x14ac:dyDescent="0.25">
      <c r="A16" s="85"/>
      <c r="B16" s="85"/>
      <c r="C16" s="85"/>
      <c r="D16" s="85"/>
      <c r="E16" s="85"/>
      <c r="F16" s="85"/>
      <c r="G16" s="85"/>
      <c r="H16" s="130" t="s">
        <v>25</v>
      </c>
      <c r="I16" s="146">
        <v>0</v>
      </c>
      <c r="J16" s="146">
        <v>0</v>
      </c>
      <c r="K16" s="146">
        <v>0</v>
      </c>
      <c r="L16" s="146">
        <v>0</v>
      </c>
      <c r="M16" s="146">
        <v>0</v>
      </c>
      <c r="N16" s="151"/>
      <c r="O16" s="132"/>
    </row>
    <row r="17" spans="1:15" ht="21" customHeight="1" x14ac:dyDescent="0.25">
      <c r="A17" s="85"/>
      <c r="B17" s="85"/>
      <c r="C17" s="85"/>
      <c r="D17" s="85"/>
      <c r="E17" s="85"/>
      <c r="F17" s="85"/>
      <c r="G17" s="85"/>
      <c r="H17" s="130"/>
      <c r="I17" s="147"/>
      <c r="J17" s="147"/>
      <c r="K17" s="147"/>
      <c r="L17" s="147"/>
      <c r="M17" s="147"/>
      <c r="N17" s="151"/>
      <c r="O17" s="132"/>
    </row>
    <row r="18" spans="1:15" x14ac:dyDescent="0.25">
      <c r="A18" s="85"/>
      <c r="B18" s="85"/>
      <c r="C18" s="85"/>
      <c r="D18" s="85"/>
      <c r="E18" s="85"/>
      <c r="F18" s="85"/>
      <c r="G18" s="85"/>
      <c r="H18" s="130" t="s">
        <v>26</v>
      </c>
      <c r="I18" s="153">
        <f>I30</f>
        <v>0</v>
      </c>
      <c r="J18" s="153">
        <f t="shared" ref="J18:M18" si="1">J30</f>
        <v>0</v>
      </c>
      <c r="K18" s="153">
        <f t="shared" si="1"/>
        <v>0</v>
      </c>
      <c r="L18" s="153">
        <f t="shared" si="1"/>
        <v>0</v>
      </c>
      <c r="M18" s="153">
        <f t="shared" si="1"/>
        <v>0</v>
      </c>
      <c r="N18" s="151"/>
      <c r="O18" s="132"/>
    </row>
    <row r="19" spans="1:15" x14ac:dyDescent="0.25">
      <c r="A19" s="85"/>
      <c r="B19" s="85"/>
      <c r="C19" s="85"/>
      <c r="D19" s="85"/>
      <c r="E19" s="85"/>
      <c r="F19" s="85"/>
      <c r="G19" s="85"/>
      <c r="H19" s="130"/>
      <c r="I19" s="153"/>
      <c r="J19" s="153"/>
      <c r="K19" s="153"/>
      <c r="L19" s="153"/>
      <c r="M19" s="153"/>
      <c r="N19" s="151"/>
      <c r="O19" s="132"/>
    </row>
    <row r="20" spans="1:15" ht="24.75" customHeight="1" x14ac:dyDescent="0.25">
      <c r="A20" s="85"/>
      <c r="B20" s="85"/>
      <c r="C20" s="85"/>
      <c r="D20" s="85"/>
      <c r="E20" s="85"/>
      <c r="F20" s="85"/>
      <c r="G20" s="85"/>
      <c r="H20" s="130" t="s">
        <v>39</v>
      </c>
      <c r="I20" s="146">
        <v>0</v>
      </c>
      <c r="J20" s="146">
        <v>0</v>
      </c>
      <c r="K20" s="146">
        <v>0</v>
      </c>
      <c r="L20" s="146">
        <v>0</v>
      </c>
      <c r="M20" s="146">
        <v>0</v>
      </c>
      <c r="N20" s="151"/>
      <c r="O20" s="132"/>
    </row>
    <row r="21" spans="1:15" x14ac:dyDescent="0.25">
      <c r="A21" s="85"/>
      <c r="B21" s="85"/>
      <c r="C21" s="85"/>
      <c r="D21" s="85"/>
      <c r="E21" s="85"/>
      <c r="F21" s="85"/>
      <c r="G21" s="85"/>
      <c r="H21" s="130"/>
      <c r="I21" s="147"/>
      <c r="J21" s="147"/>
      <c r="K21" s="147"/>
      <c r="L21" s="147"/>
      <c r="M21" s="147"/>
      <c r="N21" s="151"/>
      <c r="O21" s="132"/>
    </row>
    <row r="22" spans="1:15" ht="30.75" customHeight="1" x14ac:dyDescent="0.25">
      <c r="A22" s="85"/>
      <c r="B22" s="85"/>
      <c r="C22" s="85"/>
      <c r="D22" s="85"/>
      <c r="E22" s="85"/>
      <c r="F22" s="85"/>
      <c r="G22" s="85"/>
      <c r="H22" s="130" t="s">
        <v>40</v>
      </c>
      <c r="I22" s="146">
        <v>0</v>
      </c>
      <c r="J22" s="146">
        <v>0</v>
      </c>
      <c r="K22" s="146">
        <v>0</v>
      </c>
      <c r="L22" s="146">
        <v>0</v>
      </c>
      <c r="M22" s="146">
        <v>0</v>
      </c>
      <c r="N22" s="151"/>
      <c r="O22" s="132"/>
    </row>
    <row r="23" spans="1:15" x14ac:dyDescent="0.25">
      <c r="A23" s="85"/>
      <c r="B23" s="85"/>
      <c r="C23" s="85"/>
      <c r="D23" s="85"/>
      <c r="E23" s="85"/>
      <c r="F23" s="85"/>
      <c r="G23" s="85"/>
      <c r="H23" s="130"/>
      <c r="I23" s="147"/>
      <c r="J23" s="147"/>
      <c r="K23" s="147"/>
      <c r="L23" s="147"/>
      <c r="M23" s="147"/>
      <c r="N23" s="151"/>
      <c r="O23" s="132"/>
    </row>
    <row r="24" spans="1:15" x14ac:dyDescent="0.25">
      <c r="A24" s="85"/>
      <c r="B24" s="85"/>
      <c r="C24" s="85"/>
      <c r="D24" s="85"/>
      <c r="E24" s="85"/>
      <c r="F24" s="85"/>
      <c r="G24" s="85"/>
      <c r="H24" s="22" t="s">
        <v>41</v>
      </c>
      <c r="I24" s="22"/>
      <c r="J24" s="22"/>
      <c r="K24" s="22"/>
      <c r="L24" s="22"/>
      <c r="M24" s="22"/>
      <c r="N24" s="151"/>
      <c r="O24" s="132"/>
    </row>
    <row r="25" spans="1:15" x14ac:dyDescent="0.25">
      <c r="A25" s="85"/>
      <c r="B25" s="85"/>
      <c r="C25" s="85"/>
      <c r="D25" s="85"/>
      <c r="E25" s="85"/>
      <c r="F25" s="85"/>
      <c r="G25" s="85"/>
      <c r="H25" s="22" t="s">
        <v>42</v>
      </c>
      <c r="I25" s="31">
        <v>0</v>
      </c>
      <c r="J25" s="31">
        <v>0</v>
      </c>
      <c r="K25" s="31">
        <v>0</v>
      </c>
      <c r="L25" s="31">
        <v>0</v>
      </c>
      <c r="M25" s="31">
        <v>0</v>
      </c>
      <c r="N25" s="152"/>
      <c r="O25" s="84"/>
    </row>
    <row r="26" spans="1:15" ht="32.25" hidden="1" customHeight="1" x14ac:dyDescent="0.25">
      <c r="A26" s="85" t="s">
        <v>104</v>
      </c>
      <c r="B26" s="85"/>
      <c r="C26" s="85"/>
      <c r="D26" s="85"/>
      <c r="E26" s="85"/>
      <c r="F26" s="85"/>
      <c r="G26" s="85"/>
      <c r="H26" s="85"/>
      <c r="I26" s="85"/>
      <c r="J26" s="85"/>
      <c r="K26" s="85"/>
      <c r="L26" s="85"/>
      <c r="M26" s="85"/>
      <c r="N26" s="85"/>
      <c r="O26" s="85"/>
    </row>
    <row r="27" spans="1:15" hidden="1" x14ac:dyDescent="0.25">
      <c r="A27" s="85" t="s">
        <v>43</v>
      </c>
      <c r="B27" s="85"/>
      <c r="C27" s="85"/>
      <c r="D27" s="85"/>
      <c r="E27" s="85"/>
      <c r="F27" s="85"/>
      <c r="G27" s="85"/>
      <c r="H27" s="21" t="s">
        <v>38</v>
      </c>
      <c r="I27" s="31">
        <v>0</v>
      </c>
      <c r="J27" s="31">
        <v>0</v>
      </c>
      <c r="K27" s="31">
        <v>0</v>
      </c>
      <c r="L27" s="31">
        <v>0</v>
      </c>
      <c r="M27" s="31">
        <v>0</v>
      </c>
      <c r="N27" s="31">
        <v>0</v>
      </c>
      <c r="O27" s="22"/>
    </row>
    <row r="28" spans="1:15" ht="17.25" hidden="1" customHeight="1" x14ac:dyDescent="0.25">
      <c r="A28" s="85"/>
      <c r="B28" s="85"/>
      <c r="C28" s="85"/>
      <c r="D28" s="85"/>
      <c r="E28" s="85"/>
      <c r="F28" s="85"/>
      <c r="G28" s="85"/>
      <c r="H28" s="22" t="s">
        <v>24</v>
      </c>
      <c r="I28" s="31">
        <v>0</v>
      </c>
      <c r="J28" s="31">
        <v>0</v>
      </c>
      <c r="K28" s="31">
        <v>0</v>
      </c>
      <c r="L28" s="31">
        <v>0</v>
      </c>
      <c r="M28" s="31">
        <v>0</v>
      </c>
      <c r="N28" s="31">
        <v>0</v>
      </c>
      <c r="O28" s="22"/>
    </row>
    <row r="29" spans="1:15" ht="18" hidden="1" customHeight="1" x14ac:dyDescent="0.25">
      <c r="A29" s="85"/>
      <c r="B29" s="85"/>
      <c r="C29" s="85"/>
      <c r="D29" s="85"/>
      <c r="E29" s="85"/>
      <c r="F29" s="85"/>
      <c r="G29" s="85"/>
      <c r="H29" s="22" t="s">
        <v>25</v>
      </c>
      <c r="I29" s="31">
        <v>0</v>
      </c>
      <c r="J29" s="31">
        <v>0</v>
      </c>
      <c r="K29" s="31">
        <v>0</v>
      </c>
      <c r="L29" s="31">
        <v>0</v>
      </c>
      <c r="M29" s="31">
        <v>0</v>
      </c>
      <c r="N29" s="31">
        <v>0</v>
      </c>
      <c r="O29" s="22"/>
    </row>
    <row r="30" spans="1:15" hidden="1" x14ac:dyDescent="0.25">
      <c r="A30" s="85"/>
      <c r="B30" s="85"/>
      <c r="C30" s="85"/>
      <c r="D30" s="85"/>
      <c r="E30" s="85"/>
      <c r="F30" s="85"/>
      <c r="G30" s="85"/>
      <c r="H30" s="22" t="s">
        <v>26</v>
      </c>
      <c r="I30" s="31">
        <v>0</v>
      </c>
      <c r="J30" s="31">
        <v>0</v>
      </c>
      <c r="K30" s="31">
        <v>0</v>
      </c>
      <c r="L30" s="31">
        <v>0</v>
      </c>
      <c r="M30" s="31">
        <v>0</v>
      </c>
      <c r="N30" s="31">
        <v>0</v>
      </c>
      <c r="O30" s="32"/>
    </row>
    <row r="31" spans="1:15" ht="35.25" hidden="1" customHeight="1" x14ac:dyDescent="0.25">
      <c r="A31" s="85"/>
      <c r="B31" s="85"/>
      <c r="C31" s="85"/>
      <c r="D31" s="85"/>
      <c r="E31" s="85"/>
      <c r="F31" s="85"/>
      <c r="G31" s="85"/>
      <c r="H31" s="22" t="s">
        <v>39</v>
      </c>
      <c r="I31" s="31">
        <v>0</v>
      </c>
      <c r="J31" s="31">
        <v>0</v>
      </c>
      <c r="K31" s="31">
        <v>0</v>
      </c>
      <c r="L31" s="31">
        <v>0</v>
      </c>
      <c r="M31" s="31">
        <v>0</v>
      </c>
      <c r="N31" s="31">
        <v>0</v>
      </c>
      <c r="O31" s="22"/>
    </row>
    <row r="32" spans="1:15" ht="33.75" hidden="1" customHeight="1" x14ac:dyDescent="0.25">
      <c r="A32" s="85"/>
      <c r="B32" s="85"/>
      <c r="C32" s="85"/>
      <c r="D32" s="85"/>
      <c r="E32" s="85"/>
      <c r="F32" s="85"/>
      <c r="G32" s="85"/>
      <c r="H32" s="22" t="s">
        <v>44</v>
      </c>
      <c r="I32" s="31">
        <v>0</v>
      </c>
      <c r="J32" s="31">
        <v>0</v>
      </c>
      <c r="K32" s="31">
        <v>0</v>
      </c>
      <c r="L32" s="31">
        <v>0</v>
      </c>
      <c r="M32" s="31">
        <v>0</v>
      </c>
      <c r="N32" s="31">
        <v>0</v>
      </c>
      <c r="O32" s="22"/>
    </row>
    <row r="33" spans="1:15" hidden="1" x14ac:dyDescent="0.25">
      <c r="A33" s="85"/>
      <c r="B33" s="85"/>
      <c r="C33" s="85"/>
      <c r="D33" s="85"/>
      <c r="E33" s="85"/>
      <c r="F33" s="85"/>
      <c r="G33" s="85"/>
      <c r="H33" s="22" t="s">
        <v>41</v>
      </c>
      <c r="I33" s="31">
        <v>0</v>
      </c>
      <c r="J33" s="31">
        <v>0</v>
      </c>
      <c r="K33" s="31">
        <v>0</v>
      </c>
      <c r="L33" s="31">
        <v>0</v>
      </c>
      <c r="M33" s="31">
        <v>0</v>
      </c>
      <c r="N33" s="31">
        <v>0</v>
      </c>
      <c r="O33" s="22"/>
    </row>
    <row r="34" spans="1:15" hidden="1" x14ac:dyDescent="0.25">
      <c r="A34" s="85"/>
      <c r="B34" s="85"/>
      <c r="C34" s="85"/>
      <c r="D34" s="85"/>
      <c r="E34" s="85"/>
      <c r="F34" s="85"/>
      <c r="G34" s="85"/>
      <c r="H34" s="22" t="s">
        <v>42</v>
      </c>
      <c r="I34" s="31">
        <v>0</v>
      </c>
      <c r="J34" s="31">
        <v>0</v>
      </c>
      <c r="K34" s="31">
        <v>0</v>
      </c>
      <c r="L34" s="31">
        <v>0</v>
      </c>
      <c r="M34" s="31">
        <v>0</v>
      </c>
      <c r="N34" s="31">
        <v>0</v>
      </c>
      <c r="O34" s="22"/>
    </row>
    <row r="35" spans="1:15" hidden="1" x14ac:dyDescent="0.25">
      <c r="A35" s="85">
        <v>1</v>
      </c>
      <c r="B35" s="85"/>
      <c r="C35" s="85"/>
      <c r="D35" s="85"/>
      <c r="E35" s="85"/>
      <c r="F35" s="145"/>
      <c r="G35" s="145"/>
      <c r="H35" s="21" t="s">
        <v>38</v>
      </c>
      <c r="I35" s="33">
        <v>0</v>
      </c>
      <c r="J35" s="33">
        <v>0</v>
      </c>
      <c r="K35" s="33">
        <v>0</v>
      </c>
      <c r="L35" s="33">
        <v>0</v>
      </c>
      <c r="M35" s="33">
        <v>0</v>
      </c>
      <c r="N35" s="33">
        <v>0</v>
      </c>
      <c r="O35" s="22"/>
    </row>
    <row r="36" spans="1:15" ht="22.5" hidden="1" customHeight="1" x14ac:dyDescent="0.25">
      <c r="A36" s="85"/>
      <c r="B36" s="85"/>
      <c r="C36" s="85"/>
      <c r="D36" s="85"/>
      <c r="E36" s="85"/>
      <c r="F36" s="145"/>
      <c r="G36" s="145"/>
      <c r="H36" s="22" t="s">
        <v>24</v>
      </c>
      <c r="I36" s="31">
        <v>0</v>
      </c>
      <c r="J36" s="31">
        <v>0</v>
      </c>
      <c r="K36" s="31">
        <v>0</v>
      </c>
      <c r="L36" s="31">
        <v>0</v>
      </c>
      <c r="M36" s="31">
        <v>0</v>
      </c>
      <c r="N36" s="31">
        <v>0</v>
      </c>
      <c r="O36" s="22"/>
    </row>
    <row r="37" spans="1:15" ht="19.5" hidden="1" customHeight="1" x14ac:dyDescent="0.25">
      <c r="A37" s="85"/>
      <c r="B37" s="85"/>
      <c r="C37" s="85"/>
      <c r="D37" s="85"/>
      <c r="E37" s="85"/>
      <c r="F37" s="145"/>
      <c r="G37" s="145"/>
      <c r="H37" s="7" t="s">
        <v>25</v>
      </c>
      <c r="I37" s="31">
        <v>0</v>
      </c>
      <c r="J37" s="31">
        <v>0</v>
      </c>
      <c r="K37" s="31">
        <v>0</v>
      </c>
      <c r="L37" s="31">
        <v>0</v>
      </c>
      <c r="M37" s="31">
        <v>0</v>
      </c>
      <c r="N37" s="31">
        <v>0</v>
      </c>
      <c r="O37" s="7"/>
    </row>
    <row r="38" spans="1:15" ht="21.75" hidden="1" customHeight="1" x14ac:dyDescent="0.25">
      <c r="A38" s="85"/>
      <c r="B38" s="85"/>
      <c r="C38" s="85"/>
      <c r="D38" s="85"/>
      <c r="E38" s="85"/>
      <c r="F38" s="145"/>
      <c r="G38" s="145"/>
      <c r="H38" s="7" t="s">
        <v>26</v>
      </c>
      <c r="I38" s="31">
        <v>0</v>
      </c>
      <c r="J38" s="31">
        <v>0</v>
      </c>
      <c r="K38" s="31">
        <v>0</v>
      </c>
      <c r="L38" s="31">
        <v>0</v>
      </c>
      <c r="M38" s="31">
        <v>0</v>
      </c>
      <c r="N38" s="31">
        <v>0</v>
      </c>
      <c r="O38" s="7"/>
    </row>
    <row r="39" spans="1:15" ht="33" hidden="1" customHeight="1" x14ac:dyDescent="0.25">
      <c r="A39" s="85"/>
      <c r="B39" s="85"/>
      <c r="C39" s="85"/>
      <c r="D39" s="85"/>
      <c r="E39" s="85"/>
      <c r="F39" s="145"/>
      <c r="G39" s="145"/>
      <c r="H39" s="22" t="s">
        <v>39</v>
      </c>
      <c r="I39" s="31">
        <v>0</v>
      </c>
      <c r="J39" s="31">
        <v>0</v>
      </c>
      <c r="K39" s="31">
        <v>0</v>
      </c>
      <c r="L39" s="31">
        <v>0</v>
      </c>
      <c r="M39" s="31">
        <v>0</v>
      </c>
      <c r="N39" s="31">
        <v>0</v>
      </c>
      <c r="O39" s="22"/>
    </row>
    <row r="40" spans="1:15" ht="31.5" hidden="1" customHeight="1" x14ac:dyDescent="0.25">
      <c r="A40" s="85"/>
      <c r="B40" s="85"/>
      <c r="C40" s="85"/>
      <c r="D40" s="85"/>
      <c r="E40" s="85"/>
      <c r="F40" s="145"/>
      <c r="G40" s="145"/>
      <c r="H40" s="22" t="s">
        <v>44</v>
      </c>
      <c r="I40" s="31">
        <v>0</v>
      </c>
      <c r="J40" s="31">
        <v>0</v>
      </c>
      <c r="K40" s="31">
        <v>0</v>
      </c>
      <c r="L40" s="31">
        <v>0</v>
      </c>
      <c r="M40" s="31">
        <v>0</v>
      </c>
      <c r="N40" s="31">
        <v>0</v>
      </c>
      <c r="O40" s="22"/>
    </row>
    <row r="41" spans="1:15" hidden="1" x14ac:dyDescent="0.25">
      <c r="A41" s="85"/>
      <c r="B41" s="85"/>
      <c r="C41" s="85"/>
      <c r="D41" s="85"/>
      <c r="E41" s="85"/>
      <c r="F41" s="145"/>
      <c r="G41" s="145"/>
      <c r="H41" s="22" t="s">
        <v>41</v>
      </c>
      <c r="I41" s="31">
        <v>0</v>
      </c>
      <c r="J41" s="31">
        <v>0</v>
      </c>
      <c r="K41" s="31">
        <v>0</v>
      </c>
      <c r="L41" s="31">
        <v>0</v>
      </c>
      <c r="M41" s="31">
        <v>0</v>
      </c>
      <c r="N41" s="31">
        <v>0</v>
      </c>
      <c r="O41" s="22"/>
    </row>
    <row r="42" spans="1:15" ht="22.5" hidden="1" customHeight="1" x14ac:dyDescent="0.25">
      <c r="A42" s="85"/>
      <c r="B42" s="85"/>
      <c r="C42" s="85"/>
      <c r="D42" s="85"/>
      <c r="E42" s="85"/>
      <c r="F42" s="145"/>
      <c r="G42" s="145"/>
      <c r="H42" s="22" t="s">
        <v>42</v>
      </c>
      <c r="I42" s="31">
        <v>0</v>
      </c>
      <c r="J42" s="31">
        <v>0</v>
      </c>
      <c r="K42" s="31">
        <v>0</v>
      </c>
      <c r="L42" s="31">
        <v>0</v>
      </c>
      <c r="M42" s="31">
        <v>0</v>
      </c>
      <c r="N42" s="31">
        <v>0</v>
      </c>
      <c r="O42" s="22"/>
    </row>
    <row r="43" spans="1:15" ht="15" hidden="1" customHeight="1" x14ac:dyDescent="0.25">
      <c r="A43" s="85">
        <v>2</v>
      </c>
      <c r="B43" s="85"/>
      <c r="C43" s="85"/>
      <c r="D43" s="85"/>
      <c r="E43" s="85"/>
      <c r="F43" s="145"/>
      <c r="G43" s="145"/>
      <c r="H43" s="22" t="s">
        <v>38</v>
      </c>
      <c r="I43" s="31">
        <v>0</v>
      </c>
      <c r="J43" s="31">
        <v>0</v>
      </c>
      <c r="K43" s="31">
        <v>0</v>
      </c>
      <c r="L43" s="31">
        <v>0</v>
      </c>
      <c r="M43" s="31">
        <v>0</v>
      </c>
      <c r="N43" s="31">
        <v>0</v>
      </c>
      <c r="O43" s="22"/>
    </row>
    <row r="44" spans="1:15" ht="22.5" hidden="1" customHeight="1" x14ac:dyDescent="0.25">
      <c r="A44" s="85"/>
      <c r="B44" s="85"/>
      <c r="C44" s="85"/>
      <c r="D44" s="85"/>
      <c r="E44" s="85"/>
      <c r="F44" s="145"/>
      <c r="G44" s="145"/>
      <c r="H44" s="22" t="s">
        <v>24</v>
      </c>
      <c r="I44" s="31">
        <v>0</v>
      </c>
      <c r="J44" s="31">
        <v>0</v>
      </c>
      <c r="K44" s="31">
        <v>0</v>
      </c>
      <c r="L44" s="31">
        <v>0</v>
      </c>
      <c r="M44" s="31">
        <v>0</v>
      </c>
      <c r="N44" s="31">
        <v>0</v>
      </c>
      <c r="O44" s="22"/>
    </row>
    <row r="45" spans="1:15" ht="24" hidden="1" customHeight="1" x14ac:dyDescent="0.25">
      <c r="A45" s="85"/>
      <c r="B45" s="85"/>
      <c r="C45" s="85"/>
      <c r="D45" s="85"/>
      <c r="E45" s="85"/>
      <c r="F45" s="145"/>
      <c r="G45" s="145"/>
      <c r="H45" s="22" t="s">
        <v>25</v>
      </c>
      <c r="I45" s="31">
        <v>0</v>
      </c>
      <c r="J45" s="31">
        <v>0</v>
      </c>
      <c r="K45" s="31">
        <v>0</v>
      </c>
      <c r="L45" s="31">
        <v>0</v>
      </c>
      <c r="M45" s="31">
        <v>0</v>
      </c>
      <c r="N45" s="31">
        <v>0</v>
      </c>
      <c r="O45" s="22"/>
    </row>
    <row r="46" spans="1:15" ht="24" hidden="1" customHeight="1" x14ac:dyDescent="0.25">
      <c r="A46" s="85"/>
      <c r="B46" s="85"/>
      <c r="C46" s="85"/>
      <c r="D46" s="85"/>
      <c r="E46" s="85"/>
      <c r="F46" s="145"/>
      <c r="G46" s="145"/>
      <c r="H46" s="22" t="s">
        <v>26</v>
      </c>
      <c r="I46" s="31">
        <v>0</v>
      </c>
      <c r="J46" s="31">
        <v>0</v>
      </c>
      <c r="K46" s="31">
        <v>0</v>
      </c>
      <c r="L46" s="31">
        <v>0</v>
      </c>
      <c r="M46" s="31">
        <v>0</v>
      </c>
      <c r="N46" s="31">
        <v>0</v>
      </c>
      <c r="O46" s="22"/>
    </row>
    <row r="47" spans="1:15" ht="37.5" hidden="1" customHeight="1" x14ac:dyDescent="0.25">
      <c r="A47" s="85"/>
      <c r="B47" s="85"/>
      <c r="C47" s="85"/>
      <c r="D47" s="85"/>
      <c r="E47" s="85"/>
      <c r="F47" s="145"/>
      <c r="G47" s="145"/>
      <c r="H47" s="22" t="s">
        <v>39</v>
      </c>
      <c r="I47" s="31">
        <v>0</v>
      </c>
      <c r="J47" s="31">
        <v>0</v>
      </c>
      <c r="K47" s="31">
        <v>0</v>
      </c>
      <c r="L47" s="31">
        <v>0</v>
      </c>
      <c r="M47" s="31">
        <v>0</v>
      </c>
      <c r="N47" s="31">
        <v>0</v>
      </c>
      <c r="O47" s="22"/>
    </row>
    <row r="48" spans="1:15" ht="33" hidden="1" customHeight="1" x14ac:dyDescent="0.25">
      <c r="A48" s="85"/>
      <c r="B48" s="85"/>
      <c r="C48" s="85"/>
      <c r="D48" s="85"/>
      <c r="E48" s="85"/>
      <c r="F48" s="145"/>
      <c r="G48" s="145"/>
      <c r="H48" s="22" t="s">
        <v>44</v>
      </c>
      <c r="I48" s="31">
        <v>0</v>
      </c>
      <c r="J48" s="31">
        <v>0</v>
      </c>
      <c r="K48" s="31">
        <v>0</v>
      </c>
      <c r="L48" s="31">
        <v>0</v>
      </c>
      <c r="M48" s="31">
        <v>0</v>
      </c>
      <c r="N48" s="31">
        <v>0</v>
      </c>
      <c r="O48" s="22"/>
    </row>
    <row r="49" spans="1:15" hidden="1" x14ac:dyDescent="0.25">
      <c r="A49" s="85"/>
      <c r="B49" s="85"/>
      <c r="C49" s="85"/>
      <c r="D49" s="85"/>
      <c r="E49" s="85"/>
      <c r="F49" s="145"/>
      <c r="G49" s="145"/>
      <c r="H49" s="22" t="s">
        <v>41</v>
      </c>
      <c r="I49" s="31">
        <v>0</v>
      </c>
      <c r="J49" s="31">
        <v>0</v>
      </c>
      <c r="K49" s="31">
        <v>0</v>
      </c>
      <c r="L49" s="31">
        <v>0</v>
      </c>
      <c r="M49" s="31">
        <v>0</v>
      </c>
      <c r="N49" s="31">
        <v>0</v>
      </c>
      <c r="O49" s="22"/>
    </row>
    <row r="50" spans="1:15" hidden="1" x14ac:dyDescent="0.25">
      <c r="A50" s="85"/>
      <c r="B50" s="85"/>
      <c r="C50" s="85"/>
      <c r="D50" s="85"/>
      <c r="E50" s="85"/>
      <c r="F50" s="145"/>
      <c r="G50" s="145"/>
      <c r="H50" s="22" t="s">
        <v>42</v>
      </c>
      <c r="I50" s="31">
        <v>0</v>
      </c>
      <c r="J50" s="31">
        <v>0</v>
      </c>
      <c r="K50" s="31">
        <v>0</v>
      </c>
      <c r="L50" s="31">
        <v>0</v>
      </c>
      <c r="M50" s="31">
        <v>0</v>
      </c>
      <c r="N50" s="31">
        <v>0</v>
      </c>
      <c r="O50" s="22"/>
    </row>
    <row r="51" spans="1:15" x14ac:dyDescent="0.25">
      <c r="A51" s="85" t="s">
        <v>186</v>
      </c>
      <c r="B51" s="85"/>
      <c r="C51" s="85"/>
      <c r="D51" s="85"/>
      <c r="E51" s="85"/>
      <c r="F51" s="85"/>
      <c r="G51" s="85"/>
      <c r="H51" s="85"/>
      <c r="I51" s="85"/>
      <c r="J51" s="85"/>
      <c r="K51" s="85"/>
      <c r="L51" s="85"/>
      <c r="M51" s="85"/>
      <c r="N51" s="85"/>
      <c r="O51" s="85"/>
    </row>
    <row r="52" spans="1:15" ht="16.5" customHeight="1" x14ac:dyDescent="0.25">
      <c r="A52" s="133" t="s">
        <v>190</v>
      </c>
      <c r="B52" s="134"/>
      <c r="C52" s="134"/>
      <c r="D52" s="134"/>
      <c r="E52" s="134"/>
      <c r="F52" s="134"/>
      <c r="G52" s="135"/>
      <c r="H52" s="37" t="s">
        <v>38</v>
      </c>
      <c r="I52" s="40">
        <f>I60+I69</f>
        <v>0</v>
      </c>
      <c r="J52" s="40">
        <f t="shared" ref="J52:M52" si="2">J60+J69</f>
        <v>0</v>
      </c>
      <c r="K52" s="40">
        <f t="shared" si="2"/>
        <v>0</v>
      </c>
      <c r="L52" s="40">
        <f t="shared" si="2"/>
        <v>0</v>
      </c>
      <c r="M52" s="40">
        <f t="shared" si="2"/>
        <v>0</v>
      </c>
      <c r="N52" s="142"/>
      <c r="O52" s="142"/>
    </row>
    <row r="53" spans="1:15" x14ac:dyDescent="0.25">
      <c r="A53" s="136"/>
      <c r="B53" s="137"/>
      <c r="C53" s="137"/>
      <c r="D53" s="137"/>
      <c r="E53" s="137"/>
      <c r="F53" s="137"/>
      <c r="G53" s="138"/>
      <c r="H53" s="38" t="s">
        <v>24</v>
      </c>
      <c r="I53" s="40">
        <f t="shared" ref="I53:M59" si="3">I61+I70</f>
        <v>0</v>
      </c>
      <c r="J53" s="40">
        <f t="shared" si="3"/>
        <v>0</v>
      </c>
      <c r="K53" s="40">
        <f t="shared" si="3"/>
        <v>0</v>
      </c>
      <c r="L53" s="40">
        <f t="shared" si="3"/>
        <v>0</v>
      </c>
      <c r="M53" s="40">
        <f t="shared" si="3"/>
        <v>0</v>
      </c>
      <c r="N53" s="143"/>
      <c r="O53" s="143"/>
    </row>
    <row r="54" spans="1:15" x14ac:dyDescent="0.25">
      <c r="A54" s="136"/>
      <c r="B54" s="137"/>
      <c r="C54" s="137"/>
      <c r="D54" s="137"/>
      <c r="E54" s="137"/>
      <c r="F54" s="137"/>
      <c r="G54" s="138"/>
      <c r="H54" s="38" t="s">
        <v>25</v>
      </c>
      <c r="I54" s="40">
        <f t="shared" si="3"/>
        <v>0</v>
      </c>
      <c r="J54" s="40">
        <f t="shared" si="3"/>
        <v>0</v>
      </c>
      <c r="K54" s="40">
        <f t="shared" si="3"/>
        <v>0</v>
      </c>
      <c r="L54" s="40">
        <f t="shared" si="3"/>
        <v>0</v>
      </c>
      <c r="M54" s="40">
        <f t="shared" si="3"/>
        <v>0</v>
      </c>
      <c r="N54" s="143"/>
      <c r="O54" s="143"/>
    </row>
    <row r="55" spans="1:15" x14ac:dyDescent="0.25">
      <c r="A55" s="136"/>
      <c r="B55" s="137"/>
      <c r="C55" s="137"/>
      <c r="D55" s="137"/>
      <c r="E55" s="137"/>
      <c r="F55" s="137"/>
      <c r="G55" s="138"/>
      <c r="H55" s="39" t="s">
        <v>26</v>
      </c>
      <c r="I55" s="40">
        <f t="shared" si="3"/>
        <v>0</v>
      </c>
      <c r="J55" s="40">
        <f t="shared" si="3"/>
        <v>0</v>
      </c>
      <c r="K55" s="40">
        <f t="shared" si="3"/>
        <v>0</v>
      </c>
      <c r="L55" s="40">
        <f t="shared" si="3"/>
        <v>0</v>
      </c>
      <c r="M55" s="40">
        <f t="shared" si="3"/>
        <v>0</v>
      </c>
      <c r="N55" s="143"/>
      <c r="O55" s="143"/>
    </row>
    <row r="56" spans="1:15" ht="33" x14ac:dyDescent="0.25">
      <c r="A56" s="136"/>
      <c r="B56" s="137"/>
      <c r="C56" s="137"/>
      <c r="D56" s="137"/>
      <c r="E56" s="137"/>
      <c r="F56" s="137"/>
      <c r="G56" s="138"/>
      <c r="H56" s="38" t="s">
        <v>39</v>
      </c>
      <c r="I56" s="40">
        <f t="shared" si="3"/>
        <v>0</v>
      </c>
      <c r="J56" s="40">
        <f t="shared" si="3"/>
        <v>0</v>
      </c>
      <c r="K56" s="40">
        <f t="shared" si="3"/>
        <v>0</v>
      </c>
      <c r="L56" s="40">
        <f t="shared" si="3"/>
        <v>0</v>
      </c>
      <c r="M56" s="40">
        <f t="shared" si="3"/>
        <v>0</v>
      </c>
      <c r="N56" s="143"/>
      <c r="O56" s="143"/>
    </row>
    <row r="57" spans="1:15" ht="33" x14ac:dyDescent="0.25">
      <c r="A57" s="136"/>
      <c r="B57" s="137"/>
      <c r="C57" s="137"/>
      <c r="D57" s="137"/>
      <c r="E57" s="137"/>
      <c r="F57" s="137"/>
      <c r="G57" s="138"/>
      <c r="H57" s="38" t="s">
        <v>44</v>
      </c>
      <c r="I57" s="40">
        <f t="shared" si="3"/>
        <v>0</v>
      </c>
      <c r="J57" s="40">
        <f t="shared" si="3"/>
        <v>0</v>
      </c>
      <c r="K57" s="40">
        <f t="shared" si="3"/>
        <v>0</v>
      </c>
      <c r="L57" s="40">
        <f t="shared" si="3"/>
        <v>0</v>
      </c>
      <c r="M57" s="40">
        <f t="shared" si="3"/>
        <v>0</v>
      </c>
      <c r="N57" s="143"/>
      <c r="O57" s="143"/>
    </row>
    <row r="58" spans="1:15" x14ac:dyDescent="0.25">
      <c r="A58" s="136"/>
      <c r="B58" s="137"/>
      <c r="C58" s="137"/>
      <c r="D58" s="137"/>
      <c r="E58" s="137"/>
      <c r="F58" s="137"/>
      <c r="G58" s="138"/>
      <c r="H58" s="38" t="s">
        <v>41</v>
      </c>
      <c r="I58" s="40">
        <f t="shared" si="3"/>
        <v>0</v>
      </c>
      <c r="J58" s="40">
        <f t="shared" si="3"/>
        <v>0</v>
      </c>
      <c r="K58" s="40">
        <f t="shared" si="3"/>
        <v>0</v>
      </c>
      <c r="L58" s="40">
        <f t="shared" si="3"/>
        <v>0</v>
      </c>
      <c r="M58" s="40">
        <f t="shared" si="3"/>
        <v>0</v>
      </c>
      <c r="N58" s="143"/>
      <c r="O58" s="143"/>
    </row>
    <row r="59" spans="1:15" x14ac:dyDescent="0.25">
      <c r="A59" s="139"/>
      <c r="B59" s="140"/>
      <c r="C59" s="140"/>
      <c r="D59" s="140"/>
      <c r="E59" s="140"/>
      <c r="F59" s="140"/>
      <c r="G59" s="141"/>
      <c r="H59" s="38" t="s">
        <v>42</v>
      </c>
      <c r="I59" s="40">
        <f t="shared" si="3"/>
        <v>0</v>
      </c>
      <c r="J59" s="40">
        <f t="shared" si="3"/>
        <v>0</v>
      </c>
      <c r="K59" s="40">
        <f t="shared" si="3"/>
        <v>0</v>
      </c>
      <c r="L59" s="40">
        <f t="shared" si="3"/>
        <v>0</v>
      </c>
      <c r="M59" s="40">
        <f t="shared" si="3"/>
        <v>0</v>
      </c>
      <c r="N59" s="144"/>
      <c r="O59" s="144"/>
    </row>
    <row r="60" spans="1:15" ht="15.75" customHeight="1" x14ac:dyDescent="0.25">
      <c r="A60" s="85">
        <v>1</v>
      </c>
      <c r="B60" s="85" t="s">
        <v>106</v>
      </c>
      <c r="C60" s="85" t="s">
        <v>107</v>
      </c>
      <c r="D60" s="85" t="s">
        <v>108</v>
      </c>
      <c r="E60" s="85" t="s">
        <v>109</v>
      </c>
      <c r="F60" s="129">
        <v>4003527.6</v>
      </c>
      <c r="G60" s="129">
        <v>4003527.6</v>
      </c>
      <c r="H60" s="21" t="s">
        <v>38</v>
      </c>
      <c r="I60" s="34">
        <f>I61+I62+I63+I65+I66+I67+I68</f>
        <v>0</v>
      </c>
      <c r="J60" s="34">
        <f>J61+J62+J63+J65+J66+J67+J68</f>
        <v>0</v>
      </c>
      <c r="K60" s="34">
        <f>K61+K62+K63+K65+K66+K67+K68</f>
        <v>0</v>
      </c>
      <c r="L60" s="34">
        <f>L61+L62+L63+L65+L66+L67+L68</f>
        <v>0</v>
      </c>
      <c r="M60" s="34">
        <f>M61+M62+M63+M65+M66+M67+M68</f>
        <v>0</v>
      </c>
      <c r="N60" s="83" t="s">
        <v>188</v>
      </c>
      <c r="O60" s="83" t="s">
        <v>187</v>
      </c>
    </row>
    <row r="61" spans="1:15" ht="22.5" customHeight="1" x14ac:dyDescent="0.25">
      <c r="A61" s="85"/>
      <c r="B61" s="85"/>
      <c r="C61" s="85"/>
      <c r="D61" s="85"/>
      <c r="E61" s="85"/>
      <c r="F61" s="129"/>
      <c r="G61" s="129"/>
      <c r="H61" s="22" t="s">
        <v>24</v>
      </c>
      <c r="I61" s="31">
        <v>0</v>
      </c>
      <c r="J61" s="31">
        <v>0</v>
      </c>
      <c r="K61" s="31">
        <v>0</v>
      </c>
      <c r="L61" s="31">
        <v>0</v>
      </c>
      <c r="M61" s="31">
        <v>0</v>
      </c>
      <c r="N61" s="132"/>
      <c r="O61" s="132"/>
    </row>
    <row r="62" spans="1:15" ht="16.5" customHeight="1" x14ac:dyDescent="0.25">
      <c r="A62" s="85"/>
      <c r="B62" s="85"/>
      <c r="C62" s="85"/>
      <c r="D62" s="85"/>
      <c r="E62" s="85"/>
      <c r="F62" s="129"/>
      <c r="G62" s="129"/>
      <c r="H62" s="22" t="s">
        <v>25</v>
      </c>
      <c r="I62" s="31">
        <v>0</v>
      </c>
      <c r="J62" s="31">
        <v>0</v>
      </c>
      <c r="K62" s="31">
        <v>0</v>
      </c>
      <c r="L62" s="31">
        <v>0</v>
      </c>
      <c r="M62" s="31">
        <v>0</v>
      </c>
      <c r="N62" s="132"/>
      <c r="O62" s="132"/>
    </row>
    <row r="63" spans="1:15" ht="15.75" customHeight="1" x14ac:dyDescent="0.25">
      <c r="A63" s="85"/>
      <c r="B63" s="85"/>
      <c r="C63" s="85"/>
      <c r="D63" s="85"/>
      <c r="E63" s="85"/>
      <c r="F63" s="129"/>
      <c r="G63" s="129"/>
      <c r="H63" s="130" t="s">
        <v>26</v>
      </c>
      <c r="I63" s="131">
        <v>0</v>
      </c>
      <c r="J63" s="131">
        <v>0</v>
      </c>
      <c r="K63" s="131">
        <v>0</v>
      </c>
      <c r="L63" s="131">
        <v>0</v>
      </c>
      <c r="M63" s="131">
        <v>0</v>
      </c>
      <c r="N63" s="132"/>
      <c r="O63" s="132"/>
    </row>
    <row r="64" spans="1:15" x14ac:dyDescent="0.25">
      <c r="A64" s="85"/>
      <c r="B64" s="85"/>
      <c r="C64" s="85"/>
      <c r="D64" s="85"/>
      <c r="E64" s="85"/>
      <c r="F64" s="129"/>
      <c r="G64" s="129"/>
      <c r="H64" s="130"/>
      <c r="I64" s="131"/>
      <c r="J64" s="131"/>
      <c r="K64" s="131"/>
      <c r="L64" s="131"/>
      <c r="M64" s="131"/>
      <c r="N64" s="132"/>
      <c r="O64" s="132"/>
    </row>
    <row r="65" spans="1:21" ht="34.5" customHeight="1" x14ac:dyDescent="0.25">
      <c r="A65" s="85"/>
      <c r="B65" s="85"/>
      <c r="C65" s="85"/>
      <c r="D65" s="85"/>
      <c r="E65" s="85"/>
      <c r="F65" s="129"/>
      <c r="G65" s="129"/>
      <c r="H65" s="22" t="s">
        <v>39</v>
      </c>
      <c r="I65" s="31">
        <v>0</v>
      </c>
      <c r="J65" s="31">
        <v>0</v>
      </c>
      <c r="K65" s="31">
        <v>0</v>
      </c>
      <c r="L65" s="31">
        <v>0</v>
      </c>
      <c r="M65" s="31">
        <v>0</v>
      </c>
      <c r="N65" s="132"/>
      <c r="O65" s="132"/>
    </row>
    <row r="66" spans="1:21" ht="38.25" customHeight="1" x14ac:dyDescent="0.25">
      <c r="A66" s="85"/>
      <c r="B66" s="85"/>
      <c r="C66" s="85"/>
      <c r="D66" s="85"/>
      <c r="E66" s="85"/>
      <c r="F66" s="129"/>
      <c r="G66" s="129"/>
      <c r="H66" s="22" t="s">
        <v>44</v>
      </c>
      <c r="I66" s="31">
        <v>0</v>
      </c>
      <c r="J66" s="31">
        <v>0</v>
      </c>
      <c r="K66" s="31">
        <v>0</v>
      </c>
      <c r="L66" s="31">
        <v>0</v>
      </c>
      <c r="M66" s="31">
        <v>0</v>
      </c>
      <c r="N66" s="132"/>
      <c r="O66" s="132"/>
    </row>
    <row r="67" spans="1:21" ht="17.25" customHeight="1" x14ac:dyDescent="0.25">
      <c r="A67" s="85"/>
      <c r="B67" s="85"/>
      <c r="C67" s="85"/>
      <c r="D67" s="85"/>
      <c r="E67" s="85"/>
      <c r="F67" s="129"/>
      <c r="G67" s="129"/>
      <c r="H67" s="22" t="s">
        <v>41</v>
      </c>
      <c r="I67" s="31">
        <v>0</v>
      </c>
      <c r="J67" s="31">
        <v>0</v>
      </c>
      <c r="K67" s="31">
        <v>0</v>
      </c>
      <c r="L67" s="31">
        <v>0</v>
      </c>
      <c r="M67" s="31">
        <v>0</v>
      </c>
      <c r="N67" s="132"/>
      <c r="O67" s="132"/>
    </row>
    <row r="68" spans="1:21" x14ac:dyDescent="0.25">
      <c r="A68" s="85"/>
      <c r="B68" s="85"/>
      <c r="C68" s="85"/>
      <c r="D68" s="85"/>
      <c r="E68" s="85"/>
      <c r="F68" s="129"/>
      <c r="G68" s="129"/>
      <c r="H68" s="22" t="s">
        <v>42</v>
      </c>
      <c r="I68" s="31">
        <v>0</v>
      </c>
      <c r="J68" s="31">
        <v>0</v>
      </c>
      <c r="K68" s="31">
        <v>0</v>
      </c>
      <c r="L68" s="31">
        <v>0</v>
      </c>
      <c r="M68" s="31">
        <v>0</v>
      </c>
      <c r="N68" s="84"/>
      <c r="O68" s="84"/>
    </row>
    <row r="69" spans="1:21" ht="22.5" customHeight="1" x14ac:dyDescent="0.25">
      <c r="A69" s="85">
        <v>2</v>
      </c>
      <c r="B69" s="85" t="s">
        <v>106</v>
      </c>
      <c r="C69" s="85" t="s">
        <v>110</v>
      </c>
      <c r="D69" s="85" t="s">
        <v>111</v>
      </c>
      <c r="E69" s="85" t="s">
        <v>109</v>
      </c>
      <c r="F69" s="129">
        <v>566677.5</v>
      </c>
      <c r="G69" s="129">
        <v>566677.5</v>
      </c>
      <c r="H69" s="36" t="s">
        <v>38</v>
      </c>
      <c r="I69" s="35">
        <f>I71+I72+I74+I75+I76+I77</f>
        <v>0</v>
      </c>
      <c r="J69" s="35">
        <f>J71+J72+J74+J75+J76+J77</f>
        <v>0</v>
      </c>
      <c r="K69" s="35">
        <f>K71+K72+K74+K75+K76+K77</f>
        <v>0</v>
      </c>
      <c r="L69" s="35">
        <f>L71+L72+L74+L75+L76+L77</f>
        <v>0</v>
      </c>
      <c r="M69" s="35">
        <f>M71+M72+M74+M75+M76+M77</f>
        <v>0</v>
      </c>
      <c r="N69" s="83" t="s">
        <v>188</v>
      </c>
      <c r="O69" s="83" t="s">
        <v>187</v>
      </c>
      <c r="U69" s="30"/>
    </row>
    <row r="70" spans="1:21" ht="19.5" customHeight="1" x14ac:dyDescent="0.25">
      <c r="A70" s="85"/>
      <c r="B70" s="85"/>
      <c r="C70" s="85"/>
      <c r="D70" s="85"/>
      <c r="E70" s="85"/>
      <c r="F70" s="129"/>
      <c r="G70" s="129"/>
      <c r="H70" s="22" t="s">
        <v>24</v>
      </c>
      <c r="I70" s="31">
        <v>0</v>
      </c>
      <c r="J70" s="31">
        <v>0</v>
      </c>
      <c r="K70" s="31">
        <v>0</v>
      </c>
      <c r="L70" s="31">
        <v>0</v>
      </c>
      <c r="M70" s="31">
        <v>0</v>
      </c>
      <c r="N70" s="132"/>
      <c r="O70" s="132"/>
    </row>
    <row r="71" spans="1:21" ht="15.75" customHeight="1" x14ac:dyDescent="0.25">
      <c r="A71" s="85"/>
      <c r="B71" s="85"/>
      <c r="C71" s="85"/>
      <c r="D71" s="85"/>
      <c r="E71" s="85"/>
      <c r="F71" s="129"/>
      <c r="G71" s="129"/>
      <c r="H71" s="22" t="s">
        <v>25</v>
      </c>
      <c r="I71" s="31">
        <v>0</v>
      </c>
      <c r="J71" s="31">
        <v>0</v>
      </c>
      <c r="K71" s="31">
        <v>0</v>
      </c>
      <c r="L71" s="31">
        <v>0</v>
      </c>
      <c r="M71" s="31">
        <v>0</v>
      </c>
      <c r="N71" s="132"/>
      <c r="O71" s="132"/>
    </row>
    <row r="72" spans="1:21" ht="15.75" customHeight="1" x14ac:dyDescent="0.25">
      <c r="A72" s="85"/>
      <c r="B72" s="85"/>
      <c r="C72" s="85"/>
      <c r="D72" s="85"/>
      <c r="E72" s="85"/>
      <c r="F72" s="129"/>
      <c r="G72" s="129"/>
      <c r="H72" s="130" t="s">
        <v>26</v>
      </c>
      <c r="I72" s="131">
        <v>0</v>
      </c>
      <c r="J72" s="131">
        <v>0</v>
      </c>
      <c r="K72" s="131">
        <v>0</v>
      </c>
      <c r="L72" s="131">
        <v>0</v>
      </c>
      <c r="M72" s="131">
        <v>0</v>
      </c>
      <c r="N72" s="132"/>
      <c r="O72" s="132"/>
    </row>
    <row r="73" spans="1:21" x14ac:dyDescent="0.25">
      <c r="A73" s="85"/>
      <c r="B73" s="85"/>
      <c r="C73" s="85"/>
      <c r="D73" s="85"/>
      <c r="E73" s="85"/>
      <c r="F73" s="129"/>
      <c r="G73" s="129"/>
      <c r="H73" s="130"/>
      <c r="I73" s="131"/>
      <c r="J73" s="131"/>
      <c r="K73" s="131"/>
      <c r="L73" s="131"/>
      <c r="M73" s="131"/>
      <c r="N73" s="132"/>
      <c r="O73" s="132"/>
    </row>
    <row r="74" spans="1:21" ht="32.25" customHeight="1" x14ac:dyDescent="0.25">
      <c r="A74" s="85"/>
      <c r="B74" s="85"/>
      <c r="C74" s="85"/>
      <c r="D74" s="85"/>
      <c r="E74" s="85"/>
      <c r="F74" s="129"/>
      <c r="G74" s="129"/>
      <c r="H74" s="22" t="s">
        <v>39</v>
      </c>
      <c r="I74" s="31">
        <v>0</v>
      </c>
      <c r="J74" s="31">
        <v>0</v>
      </c>
      <c r="K74" s="31">
        <v>0</v>
      </c>
      <c r="L74" s="31">
        <v>0</v>
      </c>
      <c r="M74" s="31">
        <v>0</v>
      </c>
      <c r="N74" s="132"/>
      <c r="O74" s="132"/>
    </row>
    <row r="75" spans="1:21" ht="34.5" customHeight="1" x14ac:dyDescent="0.25">
      <c r="A75" s="85"/>
      <c r="B75" s="85"/>
      <c r="C75" s="85"/>
      <c r="D75" s="85"/>
      <c r="E75" s="85"/>
      <c r="F75" s="129"/>
      <c r="G75" s="129"/>
      <c r="H75" s="22" t="s">
        <v>44</v>
      </c>
      <c r="I75" s="31">
        <v>0</v>
      </c>
      <c r="J75" s="31">
        <v>0</v>
      </c>
      <c r="K75" s="31">
        <v>0</v>
      </c>
      <c r="L75" s="31">
        <v>0</v>
      </c>
      <c r="M75" s="31">
        <v>0</v>
      </c>
      <c r="N75" s="132"/>
      <c r="O75" s="132"/>
    </row>
    <row r="76" spans="1:21" ht="19.5" customHeight="1" x14ac:dyDescent="0.25">
      <c r="A76" s="85"/>
      <c r="B76" s="85"/>
      <c r="C76" s="85"/>
      <c r="D76" s="85"/>
      <c r="E76" s="85"/>
      <c r="F76" s="129"/>
      <c r="G76" s="129"/>
      <c r="H76" s="22" t="s">
        <v>41</v>
      </c>
      <c r="I76" s="31">
        <v>0</v>
      </c>
      <c r="J76" s="31">
        <v>0</v>
      </c>
      <c r="K76" s="31">
        <v>0</v>
      </c>
      <c r="L76" s="31">
        <v>0</v>
      </c>
      <c r="M76" s="31">
        <v>0</v>
      </c>
      <c r="N76" s="132"/>
      <c r="O76" s="132"/>
    </row>
    <row r="77" spans="1:21" x14ac:dyDescent="0.25">
      <c r="A77" s="85"/>
      <c r="B77" s="85"/>
      <c r="C77" s="85"/>
      <c r="D77" s="85"/>
      <c r="E77" s="85"/>
      <c r="F77" s="129"/>
      <c r="G77" s="129"/>
      <c r="H77" s="22" t="s">
        <v>42</v>
      </c>
      <c r="I77" s="31">
        <v>0</v>
      </c>
      <c r="J77" s="31">
        <v>0</v>
      </c>
      <c r="K77" s="31">
        <v>0</v>
      </c>
      <c r="L77" s="31">
        <v>0</v>
      </c>
      <c r="M77" s="31">
        <v>0</v>
      </c>
      <c r="N77" s="84"/>
      <c r="O77" s="84"/>
    </row>
    <row r="78" spans="1:21" x14ac:dyDescent="0.25">
      <c r="O78" s="70"/>
    </row>
    <row r="79" spans="1:21" s="23" customFormat="1" ht="13.5" x14ac:dyDescent="0.2">
      <c r="A79" s="127" t="s">
        <v>121</v>
      </c>
      <c r="B79" s="127"/>
      <c r="C79" s="127"/>
      <c r="D79" s="127"/>
      <c r="E79" s="127"/>
      <c r="F79" s="127"/>
      <c r="G79" s="127"/>
      <c r="H79" s="127"/>
      <c r="I79" s="127"/>
      <c r="J79" s="127"/>
      <c r="K79" s="127"/>
      <c r="L79" s="127"/>
      <c r="M79" s="127"/>
      <c r="N79" s="127"/>
      <c r="O79" s="127"/>
    </row>
    <row r="80" spans="1:21" x14ac:dyDescent="0.25">
      <c r="O80" s="70" t="s">
        <v>241</v>
      </c>
    </row>
    <row r="81" spans="1:15" hidden="1" x14ac:dyDescent="0.25">
      <c r="A81" s="128" t="s">
        <v>105</v>
      </c>
      <c r="B81" s="128"/>
      <c r="C81" s="128"/>
      <c r="D81" s="128"/>
      <c r="E81" s="128"/>
      <c r="F81" s="128"/>
      <c r="G81" s="128"/>
      <c r="H81" s="128"/>
      <c r="I81" s="128"/>
      <c r="J81" s="128"/>
      <c r="K81" s="128"/>
      <c r="L81" s="128"/>
      <c r="M81" s="128"/>
      <c r="N81" s="128"/>
      <c r="O81" s="128"/>
    </row>
  </sheetData>
  <mergeCells count="108">
    <mergeCell ref="I12:I13"/>
    <mergeCell ref="J12:J13"/>
    <mergeCell ref="K12:K13"/>
    <mergeCell ref="L12:L13"/>
    <mergeCell ref="M12:M13"/>
    <mergeCell ref="A12:G25"/>
    <mergeCell ref="H18:H19"/>
    <mergeCell ref="I18:I19"/>
    <mergeCell ref="J18:J19"/>
    <mergeCell ref="K18:K19"/>
    <mergeCell ref="L18:L19"/>
    <mergeCell ref="M18:M19"/>
    <mergeCell ref="H20:H21"/>
    <mergeCell ref="I20:I21"/>
    <mergeCell ref="J20:J21"/>
    <mergeCell ref="K20:K21"/>
    <mergeCell ref="H16:H17"/>
    <mergeCell ref="I16:I17"/>
    <mergeCell ref="J16:J17"/>
    <mergeCell ref="K16:K17"/>
    <mergeCell ref="L16:L17"/>
    <mergeCell ref="M16:M17"/>
    <mergeCell ref="H14:H15"/>
    <mergeCell ref="I14:I15"/>
    <mergeCell ref="J14:J15"/>
    <mergeCell ref="K14:K15"/>
    <mergeCell ref="L14:L15"/>
    <mergeCell ref="M14:M15"/>
    <mergeCell ref="H12:H13"/>
    <mergeCell ref="A2:O2"/>
    <mergeCell ref="A3:O3"/>
    <mergeCell ref="A4:O4"/>
    <mergeCell ref="A5:O5"/>
    <mergeCell ref="A6:O6"/>
    <mergeCell ref="A7:O7"/>
    <mergeCell ref="A9:A10"/>
    <mergeCell ref="B9:B10"/>
    <mergeCell ref="C9:C10"/>
    <mergeCell ref="D9:D10"/>
    <mergeCell ref="E9:E10"/>
    <mergeCell ref="F9:F10"/>
    <mergeCell ref="G9:G10"/>
    <mergeCell ref="H9:H10"/>
    <mergeCell ref="I9:M9"/>
    <mergeCell ref="N9:N10"/>
    <mergeCell ref="O9:O10"/>
    <mergeCell ref="N12:N25"/>
    <mergeCell ref="O12:O25"/>
    <mergeCell ref="A43:A50"/>
    <mergeCell ref="B43:B50"/>
    <mergeCell ref="C43:C50"/>
    <mergeCell ref="D43:D50"/>
    <mergeCell ref="E43:E50"/>
    <mergeCell ref="F43:F50"/>
    <mergeCell ref="G43:G50"/>
    <mergeCell ref="M20:M21"/>
    <mergeCell ref="L20:L21"/>
    <mergeCell ref="H22:H23"/>
    <mergeCell ref="I22:I23"/>
    <mergeCell ref="J22:J23"/>
    <mergeCell ref="K22:K23"/>
    <mergeCell ref="L22:L23"/>
    <mergeCell ref="M22:M23"/>
    <mergeCell ref="A35:A42"/>
    <mergeCell ref="A27:G34"/>
    <mergeCell ref="B35:B42"/>
    <mergeCell ref="C35:C42"/>
    <mergeCell ref="D35:D42"/>
    <mergeCell ref="E35:E42"/>
    <mergeCell ref="F35:F42"/>
    <mergeCell ref="G35:G42"/>
    <mergeCell ref="A26:O26"/>
    <mergeCell ref="I63:I64"/>
    <mergeCell ref="J63:J64"/>
    <mergeCell ref="K63:K64"/>
    <mergeCell ref="L63:L64"/>
    <mergeCell ref="M63:M64"/>
    <mergeCell ref="A51:O51"/>
    <mergeCell ref="A60:A68"/>
    <mergeCell ref="B60:B68"/>
    <mergeCell ref="C60:C68"/>
    <mergeCell ref="D60:D68"/>
    <mergeCell ref="E60:E68"/>
    <mergeCell ref="F60:F68"/>
    <mergeCell ref="G60:G68"/>
    <mergeCell ref="O60:O68"/>
    <mergeCell ref="N60:N68"/>
    <mergeCell ref="A52:G59"/>
    <mergeCell ref="N52:N59"/>
    <mergeCell ref="O52:O59"/>
    <mergeCell ref="H63:H64"/>
    <mergeCell ref="A79:O79"/>
    <mergeCell ref="A81:O81"/>
    <mergeCell ref="A69:A77"/>
    <mergeCell ref="B69:B77"/>
    <mergeCell ref="C69:C77"/>
    <mergeCell ref="D69:D77"/>
    <mergeCell ref="E69:E77"/>
    <mergeCell ref="F69:F77"/>
    <mergeCell ref="G69:G77"/>
    <mergeCell ref="H72:H73"/>
    <mergeCell ref="I72:I73"/>
    <mergeCell ref="J72:J73"/>
    <mergeCell ref="K72:K73"/>
    <mergeCell ref="L72:L73"/>
    <mergeCell ref="M72:M73"/>
    <mergeCell ref="N69:N77"/>
    <mergeCell ref="O69:O77"/>
  </mergeCells>
  <hyperlinks>
    <hyperlink ref="A81" location="_ftnref1" display="_ftnref1" xr:uid="{EB7BD342-625C-4B1C-B391-AC2C7A622B95}"/>
  </hyperlinks>
  <pageMargins left="0.70866141732283472" right="0.70866141732283472" top="0.74803149606299213" bottom="0.74803149606299213" header="0.31496062992125984" footer="0.31496062992125984"/>
  <pageSetup paperSize="9" scale="49" fitToHeight="0" orientation="landscape" r:id="rId1"/>
  <rowBreaks count="1" manualBreakCount="1">
    <brk id="66"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10</vt:i4>
      </vt:variant>
    </vt:vector>
  </HeadingPairs>
  <TitlesOfParts>
    <vt:vector size="17" baseType="lpstr">
      <vt:lpstr>Раздел 2.1</vt:lpstr>
      <vt:lpstr>Раздел 2</vt:lpstr>
      <vt:lpstr>Раздел 3</vt:lpstr>
      <vt:lpstr>Раздел 4</vt:lpstr>
      <vt:lpstr>Раздел 5</vt:lpstr>
      <vt:lpstr>Раздел 6</vt:lpstr>
      <vt:lpstr>Раздел 7</vt:lpstr>
      <vt:lpstr>'Раздел 2.1'!_ftn1</vt:lpstr>
      <vt:lpstr>'Раздел 3'!_ftn2</vt:lpstr>
      <vt:lpstr>'Раздел 2.1'!_ftnref1</vt:lpstr>
      <vt:lpstr>'Раздел 3'!_ftnref2</vt:lpstr>
      <vt:lpstr>'Раздел 4'!_ftnref3</vt:lpstr>
      <vt:lpstr>'Раздел 2'!Область_печати</vt:lpstr>
      <vt:lpstr>'Раздел 2.1'!Область_печати</vt:lpstr>
      <vt:lpstr>'Раздел 3'!Область_печати</vt:lpstr>
      <vt:lpstr>'Раздел 4'!Область_печати</vt:lpstr>
      <vt:lpstr>'Раздел 7'!Область_печати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Неделько Дарья Анатольевна</dc:creator>
  <cp:lastModifiedBy>Лукашева Лариса Александровна</cp:lastModifiedBy>
  <cp:lastPrinted>2025-06-24T07:33:38Z</cp:lastPrinted>
  <dcterms:created xsi:type="dcterms:W3CDTF">2015-06-05T18:19:34Z</dcterms:created>
  <dcterms:modified xsi:type="dcterms:W3CDTF">2025-06-24T07:35:06Z</dcterms:modified>
</cp:coreProperties>
</file>