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670\"/>
    </mc:Choice>
  </mc:AlternateContent>
  <xr:revisionPtr revIDLastSave="0" documentId="13_ncr:1_{F72FB2A7-E888-4595-9730-DC0294591507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 " sheetId="10" r:id="rId1"/>
    <sheet name="таблица 3" sheetId="2" r:id="rId2"/>
    <sheet name="Таблица 4" sheetId="6" r:id="rId3"/>
    <sheet name="Таблица 5" sheetId="7" r:id="rId4"/>
    <sheet name="Таблица 6" sheetId="5" r:id="rId5"/>
    <sheet name="таблица 7" sheetId="3" r:id="rId6"/>
    <sheet name="таблица 8" sheetId="8" r:id="rId7"/>
  </sheets>
  <externalReferences>
    <externalReference r:id="rId8"/>
  </externalReferences>
  <definedNames>
    <definedName name="_xlnm._FilterDatabase" localSheetId="0" hidden="1">'Таблица 2 '!$A$4:$J$176</definedName>
    <definedName name="_xlnm.Print_Titles" localSheetId="0">'Таблица 2 '!$4:$8</definedName>
    <definedName name="_xlnm.Print_Area" localSheetId="0">'Таблица 2 '!$A$1:$J$176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2" i="6" l="1"/>
  <c r="E72" i="6"/>
  <c r="E106" i="10" l="1"/>
  <c r="G46" i="10" l="1"/>
  <c r="G31" i="10"/>
  <c r="I15" i="6" l="1"/>
  <c r="H15" i="6" l="1"/>
  <c r="J12" i="6"/>
  <c r="I11" i="6"/>
  <c r="H11" i="6"/>
  <c r="I10" i="6"/>
  <c r="I12" i="6"/>
  <c r="H12" i="6" s="1"/>
  <c r="H75" i="6" l="1"/>
  <c r="G121" i="10"/>
  <c r="G151" i="10" s="1"/>
  <c r="F121" i="10"/>
  <c r="E107" i="10"/>
  <c r="E151" i="10" l="1"/>
  <c r="H140" i="6"/>
  <c r="H137" i="6"/>
  <c r="H136" i="6"/>
  <c r="K135" i="6"/>
  <c r="F17" i="10" l="1"/>
  <c r="G17" i="10"/>
  <c r="H17" i="10"/>
  <c r="I17" i="10"/>
  <c r="J17" i="10"/>
  <c r="E18" i="10"/>
  <c r="E19" i="10"/>
  <c r="E20" i="10"/>
  <c r="E21" i="10"/>
  <c r="E22" i="10"/>
  <c r="E23" i="10"/>
  <c r="F24" i="10"/>
  <c r="G24" i="10"/>
  <c r="H24" i="10"/>
  <c r="I24" i="10"/>
  <c r="J24" i="10"/>
  <c r="E25" i="10"/>
  <c r="E26" i="10"/>
  <c r="E28" i="10"/>
  <c r="E29" i="10"/>
  <c r="E30" i="10"/>
  <c r="E32" i="10"/>
  <c r="E33" i="10"/>
  <c r="J34" i="10"/>
  <c r="E35" i="10"/>
  <c r="E36" i="10"/>
  <c r="E37" i="10"/>
  <c r="F38" i="10"/>
  <c r="G38" i="10"/>
  <c r="F39" i="10"/>
  <c r="G39" i="10"/>
  <c r="H39" i="10"/>
  <c r="I39" i="10"/>
  <c r="J39" i="10"/>
  <c r="F40" i="10"/>
  <c r="J40" i="10"/>
  <c r="E40" i="10" s="1"/>
  <c r="F41" i="10"/>
  <c r="G41" i="10"/>
  <c r="H41" i="10"/>
  <c r="I41" i="10"/>
  <c r="F42" i="10"/>
  <c r="G42" i="10"/>
  <c r="H42" i="10"/>
  <c r="I42" i="10"/>
  <c r="J42" i="10"/>
  <c r="E43" i="10"/>
  <c r="H44" i="10"/>
  <c r="I44" i="10"/>
  <c r="E44" i="10" s="1"/>
  <c r="J44" i="10"/>
  <c r="F46" i="10"/>
  <c r="E47" i="10"/>
  <c r="E48" i="10"/>
  <c r="E69" i="10" s="1"/>
  <c r="J49" i="10"/>
  <c r="J70" i="10" s="1"/>
  <c r="E50" i="10"/>
  <c r="E71" i="10" s="1"/>
  <c r="E51" i="10"/>
  <c r="E72" i="10" s="1"/>
  <c r="E52" i="10"/>
  <c r="J53" i="10"/>
  <c r="I53" i="10" s="1"/>
  <c r="H53" i="10" s="1"/>
  <c r="G53" i="10" s="1"/>
  <c r="F53" i="10" s="1"/>
  <c r="E53" i="10" s="1"/>
  <c r="I54" i="10"/>
  <c r="H54" i="10" s="1"/>
  <c r="J54" i="10"/>
  <c r="J55" i="10"/>
  <c r="I55" i="10" s="1"/>
  <c r="H55" i="10" s="1"/>
  <c r="G55" i="10" s="1"/>
  <c r="F55" i="10" s="1"/>
  <c r="E55" i="10" s="1"/>
  <c r="J56" i="10"/>
  <c r="I56" i="10" s="1"/>
  <c r="H56" i="10" s="1"/>
  <c r="G56" i="10" s="1"/>
  <c r="F56" i="10" s="1"/>
  <c r="E56" i="10" s="1"/>
  <c r="I57" i="10"/>
  <c r="H57" i="10" s="1"/>
  <c r="G57" i="10" s="1"/>
  <c r="J57" i="10"/>
  <c r="J58" i="10"/>
  <c r="J168" i="10" s="1"/>
  <c r="J59" i="10"/>
  <c r="I59" i="10" s="1"/>
  <c r="E68" i="10"/>
  <c r="F68" i="10"/>
  <c r="G68" i="10"/>
  <c r="H68" i="10"/>
  <c r="I68" i="10"/>
  <c r="J68" i="10"/>
  <c r="F69" i="10"/>
  <c r="F127" i="10" s="1"/>
  <c r="F142" i="10" s="1"/>
  <c r="G69" i="10"/>
  <c r="H69" i="10"/>
  <c r="I69" i="10"/>
  <c r="J69" i="10"/>
  <c r="F70" i="10"/>
  <c r="F67" i="10" s="1"/>
  <c r="G70" i="10"/>
  <c r="G67" i="10" s="1"/>
  <c r="H70" i="10"/>
  <c r="I70" i="10"/>
  <c r="F71" i="10"/>
  <c r="G71" i="10"/>
  <c r="H71" i="10"/>
  <c r="I71" i="10"/>
  <c r="J71" i="10"/>
  <c r="F72" i="10"/>
  <c r="G72" i="10"/>
  <c r="H72" i="10"/>
  <c r="I72" i="10"/>
  <c r="J72" i="10"/>
  <c r="F75" i="10"/>
  <c r="G75" i="10"/>
  <c r="H75" i="10"/>
  <c r="J75" i="10"/>
  <c r="E76" i="10"/>
  <c r="E77" i="10"/>
  <c r="E98" i="10" s="1"/>
  <c r="E78" i="10"/>
  <c r="E79" i="10"/>
  <c r="E80" i="10"/>
  <c r="E81" i="10"/>
  <c r="E102" i="10" s="1"/>
  <c r="F82" i="10"/>
  <c r="G82" i="10"/>
  <c r="H82" i="10"/>
  <c r="I82" i="10"/>
  <c r="J82" i="10"/>
  <c r="E83" i="10"/>
  <c r="E84" i="10"/>
  <c r="E85" i="10"/>
  <c r="E86" i="10"/>
  <c r="E87" i="10"/>
  <c r="E88" i="10"/>
  <c r="F89" i="10"/>
  <c r="G89" i="10"/>
  <c r="H89" i="10"/>
  <c r="J89" i="10"/>
  <c r="E90" i="10"/>
  <c r="E91" i="10"/>
  <c r="E92" i="10"/>
  <c r="E93" i="10"/>
  <c r="E94" i="10"/>
  <c r="E95" i="10"/>
  <c r="F97" i="10"/>
  <c r="G97" i="10"/>
  <c r="H97" i="10"/>
  <c r="I97" i="10"/>
  <c r="J97" i="10"/>
  <c r="F98" i="10"/>
  <c r="G98" i="10"/>
  <c r="H98" i="10"/>
  <c r="I98" i="10"/>
  <c r="J98" i="10"/>
  <c r="F99" i="10"/>
  <c r="F128" i="10" s="1"/>
  <c r="G99" i="10"/>
  <c r="H99" i="10"/>
  <c r="I99" i="10"/>
  <c r="J99" i="10"/>
  <c r="E100" i="10"/>
  <c r="F100" i="10"/>
  <c r="G100" i="10"/>
  <c r="H100" i="10"/>
  <c r="I100" i="10"/>
  <c r="J100" i="10"/>
  <c r="F101" i="10"/>
  <c r="G101" i="10"/>
  <c r="H101" i="10"/>
  <c r="I101" i="10"/>
  <c r="J101" i="10"/>
  <c r="F102" i="10"/>
  <c r="F161" i="10" s="1"/>
  <c r="G102" i="10"/>
  <c r="G161" i="10" s="1"/>
  <c r="H102" i="10"/>
  <c r="I102" i="10"/>
  <c r="J102" i="10"/>
  <c r="F104" i="10"/>
  <c r="I104" i="10"/>
  <c r="J104" i="10"/>
  <c r="E105" i="10"/>
  <c r="E108" i="10"/>
  <c r="E109" i="10"/>
  <c r="G124" i="10"/>
  <c r="H110" i="10"/>
  <c r="G111" i="10"/>
  <c r="H111" i="10"/>
  <c r="I111" i="10"/>
  <c r="J111" i="10"/>
  <c r="J170" i="10" s="1"/>
  <c r="E112" i="10"/>
  <c r="E113" i="10"/>
  <c r="E114" i="10"/>
  <c r="E115" i="10"/>
  <c r="E116" i="10"/>
  <c r="E117" i="10"/>
  <c r="F119" i="10"/>
  <c r="G119" i="10"/>
  <c r="H119" i="10"/>
  <c r="I119" i="10"/>
  <c r="J119" i="10"/>
  <c r="F120" i="10"/>
  <c r="G120" i="10"/>
  <c r="H120" i="10"/>
  <c r="I120" i="10"/>
  <c r="J120" i="10"/>
  <c r="F143" i="10"/>
  <c r="H121" i="10"/>
  <c r="E121" i="10" s="1"/>
  <c r="I121" i="10"/>
  <c r="J121" i="10"/>
  <c r="F122" i="10"/>
  <c r="G122" i="10"/>
  <c r="H122" i="10"/>
  <c r="I122" i="10"/>
  <c r="J122" i="10"/>
  <c r="F123" i="10"/>
  <c r="F130" i="10" s="1"/>
  <c r="G123" i="10"/>
  <c r="H123" i="10"/>
  <c r="I123" i="10"/>
  <c r="I130" i="10" s="1"/>
  <c r="I145" i="10" s="1"/>
  <c r="I160" i="10" s="1"/>
  <c r="J123" i="10"/>
  <c r="J130" i="10" s="1"/>
  <c r="J145" i="10" s="1"/>
  <c r="J160" i="10" s="1"/>
  <c r="F124" i="10"/>
  <c r="I124" i="10"/>
  <c r="J124" i="10"/>
  <c r="G126" i="10"/>
  <c r="G141" i="10" s="1"/>
  <c r="G129" i="10"/>
  <c r="G144" i="10" s="1"/>
  <c r="G159" i="10" s="1"/>
  <c r="F148" i="10"/>
  <c r="H161" i="10"/>
  <c r="J164" i="10"/>
  <c r="J167" i="10"/>
  <c r="J169" i="10"/>
  <c r="F171" i="10"/>
  <c r="G171" i="10"/>
  <c r="H171" i="10"/>
  <c r="I171" i="10"/>
  <c r="J171" i="10"/>
  <c r="F172" i="10"/>
  <c r="G172" i="10"/>
  <c r="H172" i="10"/>
  <c r="I172" i="10"/>
  <c r="J172" i="10"/>
  <c r="F173" i="10"/>
  <c r="G173" i="10"/>
  <c r="H173" i="10"/>
  <c r="I173" i="10"/>
  <c r="J173" i="10"/>
  <c r="F174" i="10"/>
  <c r="G174" i="10"/>
  <c r="H174" i="10"/>
  <c r="I174" i="10"/>
  <c r="J174" i="10"/>
  <c r="F175" i="10"/>
  <c r="G175" i="10"/>
  <c r="H175" i="10"/>
  <c r="I175" i="10"/>
  <c r="J175" i="10"/>
  <c r="F176" i="10"/>
  <c r="I176" i="10"/>
  <c r="J176" i="10"/>
  <c r="G54" i="10" l="1"/>
  <c r="F54" i="10" s="1"/>
  <c r="H164" i="10"/>
  <c r="I170" i="10"/>
  <c r="E165" i="10"/>
  <c r="F163" i="10"/>
  <c r="J31" i="10"/>
  <c r="E31" i="10" s="1"/>
  <c r="E34" i="10"/>
  <c r="I164" i="10"/>
  <c r="J127" i="10"/>
  <c r="J142" i="10" s="1"/>
  <c r="H126" i="10"/>
  <c r="H141" i="10" s="1"/>
  <c r="H156" i="10" s="1"/>
  <c r="G104" i="10"/>
  <c r="E111" i="10"/>
  <c r="G96" i="10"/>
  <c r="E101" i="10"/>
  <c r="E97" i="10"/>
  <c r="I157" i="10"/>
  <c r="I165" i="10"/>
  <c r="I58" i="10"/>
  <c r="H38" i="10"/>
  <c r="H166" i="10"/>
  <c r="H158" i="10"/>
  <c r="F157" i="10"/>
  <c r="F165" i="10"/>
  <c r="I38" i="10"/>
  <c r="I158" i="10"/>
  <c r="H127" i="10"/>
  <c r="H142" i="10" s="1"/>
  <c r="H176" i="10"/>
  <c r="H104" i="10"/>
  <c r="E104" i="10" s="1"/>
  <c r="E110" i="10"/>
  <c r="H130" i="10"/>
  <c r="H145" i="10" s="1"/>
  <c r="H160" i="10" s="1"/>
  <c r="I129" i="10"/>
  <c r="I144" i="10" s="1"/>
  <c r="I159" i="10" s="1"/>
  <c r="H165" i="10"/>
  <c r="H157" i="10"/>
  <c r="G166" i="10"/>
  <c r="G158" i="10"/>
  <c r="I167" i="10"/>
  <c r="E122" i="10"/>
  <c r="J118" i="10"/>
  <c r="G118" i="10"/>
  <c r="I131" i="10"/>
  <c r="I146" i="10" s="1"/>
  <c r="I161" i="10" s="1"/>
  <c r="E161" i="10" s="1"/>
  <c r="G165" i="10"/>
  <c r="G157" i="10"/>
  <c r="F166" i="10"/>
  <c r="F158" i="10"/>
  <c r="G155" i="10"/>
  <c r="G163" i="10"/>
  <c r="G128" i="10"/>
  <c r="I128" i="10"/>
  <c r="I143" i="10" s="1"/>
  <c r="H124" i="10"/>
  <c r="E124" i="10" s="1"/>
  <c r="J165" i="10"/>
  <c r="J157" i="10"/>
  <c r="H59" i="10"/>
  <c r="I169" i="10"/>
  <c r="E17" i="10"/>
  <c r="E174" i="10"/>
  <c r="I118" i="10"/>
  <c r="G130" i="10"/>
  <c r="G145" i="10" s="1"/>
  <c r="G160" i="10" s="1"/>
  <c r="E82" i="10"/>
  <c r="E175" i="10"/>
  <c r="E171" i="10"/>
  <c r="E120" i="10"/>
  <c r="E89" i="10"/>
  <c r="G176" i="10"/>
  <c r="E176" i="10" s="1"/>
  <c r="E172" i="10"/>
  <c r="J96" i="10"/>
  <c r="F96" i="10"/>
  <c r="F155" i="10" s="1"/>
  <c r="H96" i="10"/>
  <c r="E99" i="10"/>
  <c r="E96" i="10" s="1"/>
  <c r="F126" i="10"/>
  <c r="E24" i="10"/>
  <c r="F118" i="10"/>
  <c r="F170" i="10" s="1"/>
  <c r="F131" i="10"/>
  <c r="F146" i="10" s="1"/>
  <c r="I127" i="10"/>
  <c r="I142" i="10" s="1"/>
  <c r="E75" i="10"/>
  <c r="G127" i="10"/>
  <c r="E127" i="10" s="1"/>
  <c r="I126" i="10"/>
  <c r="J131" i="10"/>
  <c r="J146" i="10" s="1"/>
  <c r="J161" i="10" s="1"/>
  <c r="J129" i="10"/>
  <c r="J144" i="10" s="1"/>
  <c r="J159" i="10" s="1"/>
  <c r="E42" i="10"/>
  <c r="E39" i="10"/>
  <c r="E173" i="10"/>
  <c r="I141" i="10"/>
  <c r="I125" i="10"/>
  <c r="F57" i="10"/>
  <c r="G167" i="10"/>
  <c r="F145" i="10"/>
  <c r="E130" i="10"/>
  <c r="E70" i="10"/>
  <c r="E67" i="10" s="1"/>
  <c r="G154" i="10"/>
  <c r="G148" i="10" s="1"/>
  <c r="G131" i="10"/>
  <c r="G146" i="10" s="1"/>
  <c r="G59" i="10"/>
  <c r="H169" i="10"/>
  <c r="E54" i="10"/>
  <c r="F164" i="10"/>
  <c r="H167" i="10"/>
  <c r="F141" i="10"/>
  <c r="E119" i="10"/>
  <c r="I96" i="10"/>
  <c r="J46" i="10"/>
  <c r="E46" i="10" s="1"/>
  <c r="G164" i="10"/>
  <c r="G156" i="10"/>
  <c r="F129" i="10"/>
  <c r="H128" i="10"/>
  <c r="J126" i="10"/>
  <c r="E123" i="10"/>
  <c r="E49" i="10"/>
  <c r="J41" i="10"/>
  <c r="H129" i="10"/>
  <c r="H144" i="10" s="1"/>
  <c r="H159" i="10" s="1"/>
  <c r="G170" i="10" l="1"/>
  <c r="E170" i="10" s="1"/>
  <c r="H118" i="10"/>
  <c r="J128" i="10"/>
  <c r="J143" i="10" s="1"/>
  <c r="J158" i="10"/>
  <c r="E158" i="10" s="1"/>
  <c r="E118" i="10"/>
  <c r="H163" i="10"/>
  <c r="H155" i="10"/>
  <c r="H170" i="10"/>
  <c r="I163" i="10"/>
  <c r="I155" i="10"/>
  <c r="E157" i="10"/>
  <c r="H58" i="10"/>
  <c r="I168" i="10"/>
  <c r="E128" i="10"/>
  <c r="G143" i="10"/>
  <c r="I166" i="10"/>
  <c r="E166" i="10" s="1"/>
  <c r="G142" i="10"/>
  <c r="H131" i="10"/>
  <c r="H146" i="10" s="1"/>
  <c r="E146" i="10" s="1"/>
  <c r="H154" i="10"/>
  <c r="H148" i="10" s="1"/>
  <c r="E148" i="10" s="1"/>
  <c r="F125" i="10"/>
  <c r="K118" i="10" s="1"/>
  <c r="G140" i="10"/>
  <c r="J141" i="10"/>
  <c r="I156" i="10"/>
  <c r="I140" i="10"/>
  <c r="F156" i="10"/>
  <c r="E41" i="10"/>
  <c r="E126" i="10"/>
  <c r="E164" i="10"/>
  <c r="G125" i="10"/>
  <c r="K119" i="10" s="1"/>
  <c r="E145" i="10"/>
  <c r="F160" i="10"/>
  <c r="E160" i="10" s="1"/>
  <c r="J166" i="10"/>
  <c r="J38" i="10"/>
  <c r="H143" i="10"/>
  <c r="E142" i="10"/>
  <c r="F144" i="10"/>
  <c r="F140" i="10" s="1"/>
  <c r="E129" i="10"/>
  <c r="F59" i="10"/>
  <c r="E59" i="10" s="1"/>
  <c r="G169" i="10"/>
  <c r="E169" i="10" s="1"/>
  <c r="F167" i="10"/>
  <c r="E167" i="10" s="1"/>
  <c r="E57" i="10"/>
  <c r="E38" i="10" l="1"/>
  <c r="E163" i="10" s="1"/>
  <c r="J163" i="10"/>
  <c r="J155" i="10"/>
  <c r="E155" i="10" s="1"/>
  <c r="E154" i="10"/>
  <c r="J125" i="10"/>
  <c r="G58" i="10"/>
  <c r="H168" i="10"/>
  <c r="E131" i="10"/>
  <c r="E125" i="10" s="1"/>
  <c r="H125" i="10"/>
  <c r="K120" i="10" s="1"/>
  <c r="K141" i="10"/>
  <c r="J140" i="10"/>
  <c r="J156" i="10"/>
  <c r="E144" i="10"/>
  <c r="F159" i="10"/>
  <c r="E159" i="10" s="1"/>
  <c r="E143" i="10"/>
  <c r="H140" i="10"/>
  <c r="E141" i="10"/>
  <c r="G168" i="10" l="1"/>
  <c r="F58" i="10"/>
  <c r="K158" i="10"/>
  <c r="E140" i="10"/>
  <c r="E156" i="10"/>
  <c r="K156" i="10"/>
  <c r="K157" i="10" l="1"/>
  <c r="E58" i="10"/>
  <c r="F168" i="10"/>
  <c r="E168" i="10" s="1"/>
  <c r="H147" i="6"/>
  <c r="H144" i="6"/>
  <c r="H143" i="6"/>
  <c r="K142" i="6"/>
  <c r="H121" i="6" l="1"/>
  <c r="H126" i="6"/>
  <c r="H125" i="6"/>
  <c r="H123" i="6"/>
  <c r="H122" i="6"/>
  <c r="K121" i="6"/>
  <c r="K14" i="6" l="1"/>
  <c r="J14" i="6"/>
  <c r="I14" i="6"/>
  <c r="K13" i="6"/>
  <c r="J13" i="6"/>
  <c r="J9" i="6" s="1"/>
  <c r="I13" i="6"/>
  <c r="I9" i="6" s="1"/>
  <c r="K12" i="6"/>
  <c r="K11" i="6"/>
  <c r="J11" i="6"/>
  <c r="K10" i="6"/>
  <c r="J10" i="6"/>
  <c r="H119" i="6"/>
  <c r="H118" i="6"/>
  <c r="H117" i="6"/>
  <c r="H116" i="6"/>
  <c r="H115" i="6"/>
  <c r="K114" i="6"/>
  <c r="H112" i="6"/>
  <c r="H111" i="6"/>
  <c r="H110" i="6"/>
  <c r="H109" i="6"/>
  <c r="H108" i="6"/>
  <c r="K107" i="6"/>
  <c r="H105" i="6"/>
  <c r="H104" i="6"/>
  <c r="H103" i="6"/>
  <c r="H102" i="6"/>
  <c r="H101" i="6"/>
  <c r="K100" i="6"/>
  <c r="H99" i="6"/>
  <c r="K93" i="6"/>
  <c r="J93" i="6"/>
  <c r="H92" i="6"/>
  <c r="H89" i="6"/>
  <c r="K86" i="6"/>
  <c r="H85" i="6"/>
  <c r="H79" i="6" s="1"/>
  <c r="F79" i="6" s="1"/>
  <c r="K79" i="6"/>
  <c r="H78" i="6"/>
  <c r="H70" i="6"/>
  <c r="H69" i="6"/>
  <c r="H68" i="6"/>
  <c r="H67" i="6"/>
  <c r="H66" i="6"/>
  <c r="K65" i="6"/>
  <c r="H64" i="6"/>
  <c r="H58" i="6" s="1"/>
  <c r="F58" i="6" s="1"/>
  <c r="K58" i="6"/>
  <c r="H57" i="6"/>
  <c r="H51" i="6" s="1"/>
  <c r="K51" i="6"/>
  <c r="H50" i="6"/>
  <c r="K44" i="6"/>
  <c r="H43" i="6"/>
  <c r="H37" i="6" s="1"/>
  <c r="I37" i="6"/>
  <c r="H36" i="6"/>
  <c r="H30" i="6" s="1"/>
  <c r="E30" i="6" s="1"/>
  <c r="H29" i="6"/>
  <c r="H26" i="6"/>
  <c r="H22" i="6"/>
  <c r="H16" i="6" l="1"/>
  <c r="F16" i="6" s="1"/>
  <c r="E16" i="6" s="1"/>
  <c r="H44" i="6"/>
  <c r="F44" i="6" s="1"/>
  <c r="H23" i="6"/>
  <c r="F23" i="6" s="1"/>
  <c r="H86" i="6"/>
  <c r="F86" i="6" s="1"/>
  <c r="E79" i="6"/>
  <c r="F30" i="6"/>
  <c r="F65" i="6"/>
  <c r="F93" i="6"/>
  <c r="H114" i="6"/>
  <c r="H100" i="6"/>
  <c r="H107" i="6"/>
  <c r="F37" i="6"/>
  <c r="E37" i="6"/>
  <c r="E51" i="6"/>
  <c r="F51" i="6"/>
  <c r="H14" i="6"/>
  <c r="E58" i="6"/>
  <c r="H13" i="6"/>
  <c r="H9" i="6" l="1"/>
  <c r="F100" i="6"/>
  <c r="E100" i="6"/>
  <c r="F107" i="6"/>
  <c r="E107" i="6"/>
  <c r="E44" i="6"/>
  <c r="E86" i="6"/>
  <c r="E65" i="6"/>
  <c r="E23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Николаева Ольга Владимировна</author>
  </authors>
  <commentList>
    <comment ref="F5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Николаева Ольга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год указать</t>
        </r>
      </text>
    </comment>
  </commentList>
</comments>
</file>

<file path=xl/sharedStrings.xml><?xml version="1.0" encoding="utf-8"?>
<sst xmlns="http://schemas.openxmlformats.org/spreadsheetml/2006/main" count="756" uniqueCount="234">
  <si>
    <t>Таблица 2</t>
  </si>
  <si>
    <t>Ответственный исполнитель /соисполнитель</t>
  </si>
  <si>
    <t>Источник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</si>
  <si>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</si>
  <si>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</si>
  <si>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</si>
  <si>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</si>
  <si>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</si>
  <si>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средства по Соглашениям по передаче полномочий</t>
  </si>
  <si>
    <t xml:space="preserve">Итого по 
подпрограмме II
</t>
  </si>
  <si>
    <t>Итого по подпрограмме III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</si>
  <si>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</si>
  <si>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</si>
  <si>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</si>
  <si>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</si>
  <si>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средства поселений</t>
  </si>
  <si>
    <t>2023 год</t>
  </si>
  <si>
    <t>2024 год</t>
  </si>
  <si>
    <t>1.1.</t>
  </si>
  <si>
    <t>2.1.</t>
  </si>
  <si>
    <t>3.1.</t>
  </si>
  <si>
    <t>3.2.</t>
  </si>
  <si>
    <t>3.3.</t>
  </si>
  <si>
    <t>в том числе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</si>
  <si>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</si>
  <si>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</si>
  <si>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</si>
  <si>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 (тыс. рублей)</t>
  </si>
  <si>
    <t>Проектная часть</t>
  </si>
  <si>
    <t>Процессная часть</t>
  </si>
  <si>
    <t>2025 год</t>
  </si>
  <si>
    <t>Подпрограмма I "Обеспечение архитектурной и градостроительной деятельности"</t>
  </si>
  <si>
    <t>2027-2030 год</t>
  </si>
  <si>
    <t>Подпрограмма II "Использование земельных ресурсов в границах муниципального образования Нефтеюганский район"</t>
  </si>
  <si>
    <t>Подпрограмма III «Поддержка садоводства и огородничества»</t>
  </si>
  <si>
    <t>Основное мероприятие "Предоставление субсидий садоводческим или огородническим некоммерческим товариществам на возмещение части затрат за работы по  выполнению инженерных изысканий на территории таких товариществ".</t>
  </si>
  <si>
    <t xml:space="preserve">Итого по 
подпрограмме I
</t>
  </si>
  <si>
    <t>1.2.</t>
  </si>
  <si>
    <t>1.3.</t>
  </si>
  <si>
    <t>2026 год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</si>
  <si>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</si>
  <si>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</si>
  <si>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</si>
  <si>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Наименование порядка, номер приложения (при наличии) либо реквизиты нормативного правового акта</t>
  </si>
  <si>
    <t>Задача 1. Развитие градостроительного регулирования в сфере жилищного строительства на территории Нефтеюганского района</t>
  </si>
  <si>
    <t>Оценка и формирование земельных участков</t>
  </si>
  <si>
    <t xml:space="preserve"> Подпрограмма III «Поддержка садоводства и огородничества».</t>
  </si>
  <si>
    <t xml:space="preserve">Информационная   и консультационная поддержка населения   при ведении  садоводства и огородничества.  </t>
  </si>
  <si>
    <t>Таблица 4</t>
  </si>
  <si>
    <t xml:space="preserve">№ </t>
  </si>
  <si>
    <t>Мощность</t>
  </si>
  <si>
    <t>Срок строительства, проектирования (характер работ)</t>
  </si>
  <si>
    <t>Заказчик по строительству (приобретению)</t>
  </si>
  <si>
    <t>Таблица 5</t>
  </si>
  <si>
    <t>№ п/п</t>
  </si>
  <si>
    <t>Показатель мощности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</si>
  <si>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</si>
  <si>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</si>
  <si>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</si>
  <si>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</si>
  <si>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</si>
  <si>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</si>
  <si>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</si>
  <si>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</si>
  <si>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</si>
  <si>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</si>
  <si>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</si>
  <si>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</si>
  <si>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</si>
  <si>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</si>
  <si>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</si>
  <si>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>Объем безусловных обязательств</t>
  </si>
  <si>
    <t>Объем условных обязательств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</si>
  <si>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</si>
  <si>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</si>
  <si>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Наименование показателя</t>
  </si>
  <si>
    <t>Базовый показатель на начало реализации муниципальной программы</t>
  </si>
  <si>
    <t>Значение показателя по годам</t>
  </si>
  <si>
    <t>Целевое значение показателя на момент окончания действия  муниципальной программы</t>
  </si>
  <si>
    <t>2023 г</t>
  </si>
  <si>
    <t>2024 г</t>
  </si>
  <si>
    <t>2025 г</t>
  </si>
  <si>
    <t>2026 г</t>
  </si>
  <si>
    <t>100</t>
  </si>
  <si>
    <t xml:space="preserve">Доля выделенных субсидий на возмещение затрат в связи с выполнением работ по ремонту автомобильных дорог 
в границах садоводческих или огороднических некоммерческих товариществ, расположенных 
на территории Нефтеюганского района, примыкающих  
к дорогам общего пользования федерального, регионального и межмуниципального, местного значения 
и к ведомственным (частным) дорогам до ближайшего земельного участка, предназначенного для ведения садоводства или огородничества, к числу подавших заявления, %.  
</t>
  </si>
  <si>
    <t>Количество проведенных встреч с представителями садоводческих или огороднических некоммерческих товариществ, мероприятий в год.</t>
  </si>
  <si>
    <t>2</t>
  </si>
  <si>
    <t>Направления расходов структурного элемента (основного мероприятия)</t>
  </si>
  <si>
    <t>2.2.</t>
  </si>
  <si>
    <t>Выполнение комплексных кадастровых работ формируемых земельных участков</t>
  </si>
  <si>
    <t>о прогнозных и фактических исполненных условных и безусловных обязательствах, возникающих при испонении концессионного соглашения</t>
  </si>
  <si>
    <t xml:space="preserve">1.1. </t>
  </si>
  <si>
    <t>1.4.</t>
  </si>
  <si>
    <t>Основное мероприятие "Наполнение государственной информационной системы обеспечения градостроительной деятельности, в рабочей области Нефтеюганского района сведениями, документами в текстовой и графической формах в сфере градостроительства, на автоматизацию процесса и повышение качества предоставления муниципальных услуг в сфере градостроительства из ГИСОГД в рабочей области Нефтеюганского района" (показатель 2 таблицы 1)</t>
  </si>
  <si>
    <t>Основное мероприятие "Проведение работ по формированию и оценке земельных участков в целях эффективного управления земельными ресурсами" (показатель 1 таблицы 8)</t>
  </si>
  <si>
    <t>Основное мероприятие "Комплексные кадастровые работы" (показатель 2 таблицы 8)</t>
  </si>
  <si>
    <t>Основное мероприятие "Предоставление субсидии на возмещение затрат в связи с выполнением работ по ремонту автомобильных дорог в границах садоводческих или огороднических некоммерческих товариществ, расположенных на территории Нефтеюганского района, примыкающих к дорогам общего пользования федерального, регионального и межмуниципального, местного значения и к ведомственным (частным) дорогам  до ближайшего земельного участка, предназначенного для ведения садоводства или огородничества"</t>
  </si>
  <si>
    <t>Основное мероприятие "Предоставление субсидии на возмещение затрат в связи с выполнением работ по ремонту автомобильных дорог в границах садоводческих или огороднических некоммерческих товариществ, расположенных на территории Нефтеюганского района, примыкающих к дорогам общего пользования федерального, регионального и межмуниципального, местного значения и к ведомственным (частным) дорогам  до ближайшего земельного участка, предназначенного для ведения садоводства или огородничества" (показатель 4 таблицы 8)</t>
  </si>
  <si>
    <t xml:space="preserve">Основное мероприятие "Сохранение доли муниципальных образований Нефтеюганского района с утвержденными документами территориального планирования и градостроительного зонирования от общего числа муниципальных образований Нефтеюганского района" </t>
  </si>
  <si>
    <t>Основное мероприятие "Наполнение государственной информационной системы обеспечения градостроительной деятельности, в рабочей области Нефтеюганского района сведениями, документами в текстовой и графической формах в сфере градостроительства, на автоматизацию процесса и повышение качества предоставления муниципальных услуг в сфере градостроительства из ГИСОГД в рабочей области Нефтеюганского района"</t>
  </si>
  <si>
    <t>Основное мероприятие "Проведение работ по формированию и оценке земельных участков в целях эффективного управления земельными ресурсами"</t>
  </si>
  <si>
    <t>Основное мероприятие "Комплексные кадастровые работы"</t>
  </si>
  <si>
    <t>Основное мероприятие "Проведение встреч с представителями садоводческих или огороднических некоммерческих товариществ"</t>
  </si>
  <si>
    <t>Региональный проект "Жилье"</t>
  </si>
  <si>
    <t>без финансирования</t>
  </si>
  <si>
    <t>Задача 3. Создание условий для рационального использования земель в границах муниципального образования Нефтеюганский район</t>
  </si>
  <si>
    <t>Задача 4. Создание условий для оформления правоустанавливающих документов на земельный участки</t>
  </si>
  <si>
    <t xml:space="preserve">Перечень объектов капитального строительства 
</t>
  </si>
  <si>
    <t>№</t>
  </si>
  <si>
    <t>Наименование объекта (инвестиционного проекта)</t>
  </si>
  <si>
    <t xml:space="preserve">Срок строительства (приобретения)  </t>
  </si>
  <si>
    <t>Общий объем  ввода  жилья</t>
  </si>
  <si>
    <t>2.</t>
  </si>
  <si>
    <t>3.</t>
  </si>
  <si>
    <t>4.</t>
  </si>
  <si>
    <t>5.</t>
  </si>
  <si>
    <t>ПИР - 2023
СМР - 2024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</si>
  <si>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</si>
  <si>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</si>
  <si>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</si>
  <si>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</si>
  <si>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</si>
  <si>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</si>
  <si>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</si>
  <si>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</si>
  <si>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</si>
  <si>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</si>
  <si>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Наименование объекта </t>
  </si>
  <si>
    <t>Механизм реализации</t>
  </si>
  <si>
    <t>2024г.</t>
  </si>
  <si>
    <t>2025г.</t>
  </si>
  <si>
    <t>Подпрограмма IV "Проектирование и строительство систем инженерной инфраструктуры"</t>
  </si>
  <si>
    <t>4.1.</t>
  </si>
  <si>
    <t>4.2.</t>
  </si>
  <si>
    <t xml:space="preserve">Департамент строительства и жилищно-коммунального комплекса Нефтеюганского района </t>
  </si>
  <si>
    <t>Итого по подпрограмме IV</t>
  </si>
  <si>
    <t>Основное мероприятие  "Проектирование и строительство систем инженерной инфраструктуры для жилищного строительства"</t>
  </si>
  <si>
    <t xml:space="preserve">Основное мероприятие "Проектирование и строительство систем инженерной инфраструктуры для жилищного строительства"
(Показатель 1 Таблицы 1)  </t>
  </si>
  <si>
    <t xml:space="preserve">Основное мероприятие "Проектирование и строительство систем инженерной и транспортной инфраструктуры для участков льготной категории граждан"
(Показатель 1 Таблицы 1)  </t>
  </si>
  <si>
    <t>Основное мероприятие "Проектирование и строительство систем инженерной и транспортной инфраструктуры для участков льготной категории граждан"</t>
  </si>
  <si>
    <t>Разработка проектов, строительно-монтажные работы</t>
  </si>
  <si>
    <t>Сохранение доли муниципальных образований Нефтеюганского района со сформированными и поставленным на кадастровый учет земельными участками, %</t>
  </si>
  <si>
    <t>Комплексные кадастровые работы,%</t>
  </si>
  <si>
    <t xml:space="preserve">
   внесение изменений в документы территориального планирования  (схемы территориального планирования, генеральные планы поселений); 
- внесение изменений в правила землепользования и застройки;
- выполнение инженерных изысканий для подготовки документации по планировке территории, разработка документации по планировке территории, проектов планировки, проектов межевания территорий;
- разработка и корректировка местных нормативов градостроительного проектирования муниципального образования;
-  постановки границ территориальных зон, установленных правилами землепользования и застройки муниципального образования на кадастровый учёт
</t>
  </si>
  <si>
    <t xml:space="preserve">Внесение разработанных и утвержденных документов территориального планирования района и поселений, правил землепользования и застройки, проектов планировки и проектом межевания территории, местных нормативов градостроительного проектирования (текстовый и векторый формат документа). Сбор, документирование, актуализация, обработка, систематизация, учет, хранение и размещение в электронной форме сведений, документов, материалов, предусмотренных частью 4 статьи 56 Градостроительного кодекса Российской Федерации.
</t>
  </si>
  <si>
    <t xml:space="preserve">Цель 1. Создание условий для устойчивого развития территорий, рациональное использование природных ресурсов на основе документов по планировке территорий, способствующих дальнейшему развитию жилищной, инженерной, транспортной и социальной инфраструктур Нефтеюганского района с учетом интересов граждан, организаций, предприятий и предпринимателей Нефтеюганского района по созданию благоприятных условий жизнедеятельности </t>
  </si>
  <si>
    <t>Задача 7. Обеспечение системами инженерной и транспортной инфраструктур территорий, предназначенных для жилищного строительства.</t>
  </si>
  <si>
    <t>Задача 8. Обеспечение инженерной и транспортной инфраструктурой земельных участков для обеспечения льготной категории граждан</t>
  </si>
  <si>
    <t>Основное мероприятие "Обеспечение деятельности комитета градостроительства и землепользования Нефтеюганского района" (показатель 1,2 таблицы 1, показатель 1,2 таблицы 8)</t>
  </si>
  <si>
    <t>Комитет градостроительства и землепользования  администрации Нефтеюганского района</t>
  </si>
  <si>
    <t xml:space="preserve">Ответственный исполнитель  Комитет градостроительства и землепользования администрации Нефтеюганского района
                          </t>
  </si>
  <si>
    <t xml:space="preserve">Соисполнитель  Департамент строительства и жилищно-коммунального комплекса Нефтеюганского района                                                    </t>
  </si>
  <si>
    <t>Цель 3. Эффективное управление земельными ресурсами в границах муниципального образования Нефтеюганский район</t>
  </si>
  <si>
    <t>Цель 4. Развитие садоводства и огородничества на территории Нефтеюганского района</t>
  </si>
  <si>
    <t xml:space="preserve">Цель 2. Обеспеченность поселений обновленными документами территориального планирования и градостроительного зонирования </t>
  </si>
  <si>
    <t>Задача 2. Исполнение полномочий органов местного самоуправления в области градостроительной деятельности и землепользования</t>
  </si>
  <si>
    <t>исполнение полномочий и функций  комитета градостроительства и землепользования администрации Нефтеюганского района</t>
  </si>
  <si>
    <t>Основное мероприятие "Обеспечение деятельности комитета градостроительства и землепользования администрации Нефтеюганского района"</t>
  </si>
  <si>
    <t>Региональный проект "Жилье" (показатель 1 таблицы 1)</t>
  </si>
  <si>
    <t>Задача 5.  Создание условий для  деятельности на территории Нефтеюганского района садоводческих и огороднических некоммерческих товариществ.</t>
  </si>
  <si>
    <t>Основное меропориятие "Сохранение доли муниципальных образований Нефтеюганского района с утвержденными документами территориального планирования и градостроительного зонирования от общего числа муниципальных образований Нефтеюганского района" (показатель 1 таблицы 1)</t>
  </si>
  <si>
    <t>Основное мероприятие "Проведение встреч с представителями садоводческих или огороднических некоммерческих товариществ" (показатель 5 таблицы 8)</t>
  </si>
  <si>
    <t>Компенсация затрат по заключенным договорам на оказание услуг по выполнению инженерных изысканий на территории садоводческого или огороднического некоммерческого товарищества.</t>
  </si>
  <si>
    <t>Компенсация затрат по заключенным договорам на выполнение работ по ремонту автомобильных дорог, в границах садоводческих или огороднических некоммерческих товариществ, расположенных на территории Нефтеюганского района, примыкающих к дорогам общего пользования федерального, регионального и межмуниципального, местного значения и к ведомственным (частным) дорогам до ближайшего земельного участка, предназначенного для ведения садоводства или огородничества.</t>
  </si>
  <si>
    <t>Задача 6. Обеспечение транспортной доступности к территориям садоводческих или огороднических некоммерческих товариществ</t>
  </si>
  <si>
    <t>Подпрограмма I. "Градостроительная деятельность"</t>
  </si>
  <si>
    <t>прямые инвестиции</t>
  </si>
  <si>
    <t>МКУ «Управление капитального строительства и жилищно-коммунального комплекса Нефтеюганского района»</t>
  </si>
  <si>
    <t xml:space="preserve">иные </t>
  </si>
  <si>
    <t>Строительство водопроводных сетей по ул. Школьная, участок №1 сп.Лемпино</t>
  </si>
  <si>
    <t>ПИР 2024
СМР-2025</t>
  </si>
  <si>
    <t>Реконструкция тепловых сетей в п. Юганская Обь в планировочном квартале 01:01:05 (1) сп.Усть-Юган</t>
  </si>
  <si>
    <t>Строительство сетей тепловодоснабжения, водоотведения новой жилой застройки ул. Дорожников сп.Салым</t>
  </si>
  <si>
    <t>ПИР - 2024
СМР - 2025-2026</t>
  </si>
  <si>
    <t xml:space="preserve">Вынос сетей ТВС ул. 45 лет Победы, дом 21 сп.Салым </t>
  </si>
  <si>
    <t>ПИР - 2025
СМР - 2026</t>
  </si>
  <si>
    <t>Инженерные сети и планируемые к образованию з/у  под МКД 1 мкр,53 гп.Пойковский</t>
  </si>
  <si>
    <t>Реконструкция внутриквартальные инженерные сети для обеспечения перспективного строительства 3 А мкр. гп.Пойковский</t>
  </si>
  <si>
    <t>СМР - 2023</t>
  </si>
  <si>
    <t>Строительство инженерных сетей для строительства МКД 1-й мкр., 33 гп.Пойковский</t>
  </si>
  <si>
    <t>Проектирование и строительство сетей инженерного обеспечения в 3 мкр. (условный 3Б) гп.Пойковский</t>
  </si>
  <si>
    <t>Инженерные сети и вертикальная планировка мкр. Мушкино (СУ 905) гп.Пойковский</t>
  </si>
  <si>
    <t xml:space="preserve">Инженерные сети и вертикальная планировка южной части мкр.Северный (Коржавино) гп.Пойковский </t>
  </si>
  <si>
    <t>Сети водоснабжения до земельного участка 86:08:0020304:1629 в 7А мкр. гп.Пойковский</t>
  </si>
  <si>
    <t>Сети тепловодоснабжения до земельного участка 86:08:0020304:63 в 7 мкр. гп.Пойковский</t>
  </si>
  <si>
    <t>СМР- 2023</t>
  </si>
  <si>
    <t>Реконструкция объекта: «Сети ТВС от ТК13 до ТК 3-46А» гп.Пойковский</t>
  </si>
  <si>
    <t>Строительство внутриквартального проезда в 7 мкр. (для обеспечения 12 МКД в северо-восточной части микрорайона) гп.Пойковский</t>
  </si>
  <si>
    <t>Основное мероприятие "Проектирование и строительство систем инженерной инфраструктуры для жилищного строительства", (Показатель №2)</t>
  </si>
  <si>
    <t xml:space="preserve"> </t>
  </si>
  <si>
    <t>Департамент строительства и жилищно-коммунального комплекса Нефтеюганского района</t>
  </si>
  <si>
    <t>16.</t>
  </si>
  <si>
    <t>"Сети ТВС от ТК 3А-14 до ТК 3-12 и от ТК12 до ТК 3-9" в 3 "А" мкр.  гп.Пойковский</t>
  </si>
  <si>
    <t>Реконструкция инженерных сетей в п. Сингапай, пр.Мечтателей, уч. 50</t>
  </si>
  <si>
    <t>ПИР-2027
СМР-2028</t>
  </si>
  <si>
    <t xml:space="preserve">Сети водоотведения от к-19 до к-22-в мкр. "Дорожник" пгт.Пойковский Нефтеюганского района" </t>
  </si>
  <si>
    <t>"</t>
  </si>
  <si>
    <t>СМР - 2024</t>
  </si>
  <si>
    <t>ПИР-2024
СМР-2025-2026</t>
  </si>
  <si>
    <t>СМР-2024</t>
  </si>
  <si>
    <t>ПИР-2024
СМР-2025</t>
  </si>
  <si>
    <t>ПИР - 2024
СМР - 2024-2025</t>
  </si>
  <si>
    <t>СМР- 2024</t>
  </si>
  <si>
    <t>17.</t>
  </si>
  <si>
    <t>"Сети водоснабжения мкр. Мушкино гп. Пойковский Нефтеюганского района"</t>
  </si>
  <si>
    <t>18.</t>
  </si>
  <si>
    <t>"Сети водоснабжения мкр. Мушкино
гп. Пойковский Нефтеюганского
района"</t>
  </si>
  <si>
    <t xml:space="preserve"> средства по Соглашениям по
передаче полномочий</t>
  </si>
  <si>
    <t>"Инженерные сети 3 "А" микрорайон гп. Пойковский Нефтеюганского района к жилым домам 69,70"</t>
  </si>
  <si>
    <t>ПИР-2024
СМР-2024</t>
  </si>
  <si>
    <t>19.</t>
  </si>
  <si>
    <t>2026г.</t>
  </si>
  <si>
    <t>-</t>
  </si>
  <si>
    <t xml:space="preserve">Всего: </t>
  </si>
  <si>
    <t xml:space="preserve">Стоимость объекта в ценах
соответствующих лет с
учетом периода реализации
проекта (планируемый
объем инвестиций)
</t>
  </si>
  <si>
    <t>Остаток стоимости на 01.01.2024</t>
  </si>
  <si>
    <t>Инвестиции</t>
  </si>
  <si>
    <r>
      <t xml:space="preserve">Перечень
 </t>
    </r>
    <r>
      <rPr>
        <sz val="12"/>
        <rFont val="Times New Roman"/>
        <family val="1"/>
        <charset val="204"/>
      </rPr>
      <t xml:space="preserve">реализуемых объектов на 2024 год и на плановый период 2025 и 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 </t>
    </r>
    <r>
      <rPr>
        <b/>
        <sz val="12"/>
        <rFont val="Times New Roman"/>
        <family val="1"/>
        <charset val="204"/>
      </rPr>
      <t xml:space="preserve">
</t>
    </r>
  </si>
  <si>
    <t>Сведения о фактически исполненных обязательствах на 01.01.20__ года</t>
  </si>
  <si>
    <t>20__ год</t>
  </si>
  <si>
    <t>20__год</t>
  </si>
  <si>
    <t>20__-20__ год</t>
  </si>
  <si>
    <t>0</t>
  </si>
  <si>
    <t>2.3.</t>
  </si>
  <si>
    <t>Основное мероприятие "Судебные расходы в сфере земельных отношений"</t>
  </si>
  <si>
    <t>Комитет градостроительства и землепользования  администрации Нефтеюганского района
Юридический комитет администрации Нефтеюганского района</t>
  </si>
  <si>
    <t>"Инженерные сети для комплексного развития территории в 5 мкр., пгт. Пойковский Нефтеюганского района"</t>
  </si>
  <si>
    <t>ПИР-2025
СМР-2026</t>
  </si>
  <si>
    <t>20.</t>
  </si>
  <si>
    <t>"Инженерные сети для 
комплексного развития 
территории в 5 мкр., 
пгт. Пойковский 
Нефтеюганского района"</t>
  </si>
  <si>
    <t>ПИР-2025
СМР-2025-2026</t>
  </si>
  <si>
    <t xml:space="preserve">Основное мероприятие "Предоставление субсидий садоводческим или огородническим некоммерческим товариществам на возмещение части затрат за работы по  выполнению инженерных изысканий на территории таких товариществ" (показатель 3 таблицы 8) </t>
  </si>
  <si>
    <t>проведение экспертиз в рамках судебного производства, выполнение работ по сносу самовольных строений</t>
  </si>
  <si>
    <t xml:space="preserve">Доля садоводческих или огороднических некоммерческих товариществ, получивших субсидию на возмещение затрат в связи с выполнением работ по инженерным изысканиям, к их общему количеству,%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</si>
</sst>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000\ _₽_-;\-* #,##0.00000\ _₽_-;_-* &quot;-&quot;?????\ _₽_-;_-@_-"/>
    <numFmt numFmtId="167" formatCode="#,##0.00000"/>
    <numFmt numFmtId="168" formatCode="#,##0.0"/>
    <numFmt numFmtId="169" formatCode="_-* #,##0.0_р_._-;\-* #,##0.0_р_._-;_-* &quot;-&quot;??_р_._-;_-@_-"/>
    <numFmt numFmtId="170" formatCode="_-* #,##0.00000_р_._-;\-* #,##0.00000_р_._-;_-* &quot;-&quot;?????_р_._-;_-@_-"/>
    <numFmt numFmtId="171" formatCode="#,##0.00000_ ;\-#,##0.00000\ "/>
  </numFmts>
  <fonts count="2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22" fillId="0" borderId="0"/>
  </cellStyleXfs>
  <cellXfs count="272">
    <xf numFmtId="0" fontId="0" fillId="0" borderId="0" xfId="0"/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/>
    <xf numFmtId="3" fontId="7" fillId="2" borderId="0" xfId="0" applyNumberFormat="1" applyFont="1" applyFill="1" applyAlignment="1">
      <alignment vertical="center"/>
    </xf>
    <xf numFmtId="3" fontId="8" fillId="2" borderId="0" xfId="0" applyNumberFormat="1" applyFont="1" applyFill="1"/>
    <xf numFmtId="0" fontId="9" fillId="2" borderId="0" xfId="0" applyFont="1" applyFill="1"/>
    <xf numFmtId="0" fontId="9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2" fillId="2" borderId="0" xfId="0" applyFont="1" applyFill="1"/>
    <xf numFmtId="0" fontId="1" fillId="0" borderId="0" xfId="0" applyFont="1"/>
    <xf numFmtId="3" fontId="8" fillId="0" borderId="0" xfId="0" applyNumberFormat="1" applyFont="1"/>
    <xf numFmtId="0" fontId="10" fillId="2" borderId="1" xfId="0" applyFont="1" applyFill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9" fillId="0" borderId="0" xfId="0" applyFont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/>
    <xf numFmtId="0" fontId="1" fillId="0" borderId="0" xfId="0" applyFont="1" applyAlignment="1">
      <alignment vertical="center"/>
    </xf>
    <xf numFmtId="1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0" xfId="0" applyFont="1" applyAlignment="1">
      <alignment horizontal="left" wrapText="1"/>
    </xf>
    <xf numFmtId="0" fontId="10" fillId="0" borderId="1" xfId="0" applyFont="1" applyBorder="1" applyAlignment="1">
      <alignment horizontal="left" wrapText="1"/>
    </xf>
    <xf numFmtId="167" fontId="8" fillId="0" borderId="0" xfId="0" applyNumberFormat="1" applyFont="1"/>
    <xf numFmtId="167" fontId="8" fillId="2" borderId="0" xfId="0" applyNumberFormat="1" applyFont="1" applyFill="1"/>
    <xf numFmtId="167" fontId="9" fillId="2" borderId="0" xfId="0" applyNumberFormat="1" applyFont="1" applyFill="1"/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166" fontId="12" fillId="0" borderId="0" xfId="0" applyNumberFormat="1" applyFont="1" applyAlignment="1">
      <alignment vertical="center" wrapText="1"/>
    </xf>
    <xf numFmtId="166" fontId="13" fillId="0" borderId="0" xfId="0" applyNumberFormat="1" applyFont="1" applyAlignment="1">
      <alignment vertical="center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0" xfId="0" applyFont="1"/>
    <xf numFmtId="3" fontId="7" fillId="0" borderId="0" xfId="0" applyNumberFormat="1" applyFont="1" applyAlignment="1">
      <alignment vertical="center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16" fontId="10" fillId="2" borderId="1" xfId="0" applyNumberFormat="1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wrapText="1"/>
    </xf>
    <xf numFmtId="0" fontId="20" fillId="2" borderId="1" xfId="0" applyFont="1" applyFill="1" applyBorder="1"/>
    <xf numFmtId="167" fontId="7" fillId="0" borderId="0" xfId="0" applyNumberFormat="1" applyFont="1" applyAlignment="1">
      <alignment vertical="center"/>
    </xf>
    <xf numFmtId="2" fontId="10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1" fillId="0" borderId="0" xfId="0" applyFont="1" applyAlignment="1">
      <alignment horizontal="center" wrapText="1"/>
    </xf>
    <xf numFmtId="166" fontId="10" fillId="0" borderId="0" xfId="0" applyNumberFormat="1" applyFont="1" applyAlignment="1">
      <alignment horizontal="right" wrapText="1"/>
    </xf>
    <xf numFmtId="2" fontId="10" fillId="0" borderId="0" xfId="0" applyNumberFormat="1" applyFont="1" applyAlignment="1">
      <alignment horizontal="right" wrapText="1"/>
    </xf>
    <xf numFmtId="169" fontId="15" fillId="0" borderId="1" xfId="0" applyNumberFormat="1" applyFont="1" applyBorder="1" applyAlignment="1">
      <alignment vertical="center" wrapText="1"/>
    </xf>
    <xf numFmtId="4" fontId="17" fillId="0" borderId="0" xfId="0" applyNumberFormat="1" applyFont="1"/>
    <xf numFmtId="0" fontId="10" fillId="0" borderId="0" xfId="0" applyFont="1"/>
    <xf numFmtId="0" fontId="10" fillId="0" borderId="0" xfId="0" applyFont="1" applyAlignment="1">
      <alignment horizontal="right" vertical="center"/>
    </xf>
    <xf numFmtId="0" fontId="18" fillId="0" borderId="0" xfId="0" applyFont="1"/>
    <xf numFmtId="0" fontId="16" fillId="0" borderId="1" xfId="0" applyFont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3" fillId="0" borderId="0" xfId="0" applyFont="1"/>
    <xf numFmtId="0" fontId="15" fillId="0" borderId="0" xfId="0" applyFont="1" applyAlignment="1">
      <alignment horizontal="left" vertical="center" wrapText="1"/>
    </xf>
    <xf numFmtId="164" fontId="15" fillId="0" borderId="0" xfId="0" applyNumberFormat="1" applyFont="1" applyAlignment="1">
      <alignment horizontal="right" vertical="center" wrapText="1"/>
    </xf>
    <xf numFmtId="164" fontId="10" fillId="0" borderId="0" xfId="0" applyNumberFormat="1" applyFont="1" applyAlignment="1">
      <alignment horizontal="right" vertical="center" wrapText="1"/>
    </xf>
    <xf numFmtId="0" fontId="1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166" fontId="17" fillId="0" borderId="0" xfId="0" applyNumberFormat="1" applyFont="1" applyAlignment="1">
      <alignment horizontal="right" wrapText="1"/>
    </xf>
    <xf numFmtId="2" fontId="17" fillId="0" borderId="0" xfId="0" applyNumberFormat="1" applyFont="1" applyAlignment="1">
      <alignment horizontal="right" wrapText="1"/>
    </xf>
    <xf numFmtId="167" fontId="17" fillId="0" borderId="0" xfId="0" applyNumberFormat="1" applyFont="1"/>
    <xf numFmtId="166" fontId="9" fillId="2" borderId="0" xfId="0" applyNumberFormat="1" applyFont="1" applyFill="1"/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69" fontId="15" fillId="0" borderId="2" xfId="0" applyNumberFormat="1" applyFont="1" applyBorder="1" applyAlignment="1">
      <alignment vertical="center" wrapText="1"/>
    </xf>
    <xf numFmtId="169" fontId="15" fillId="0" borderId="4" xfId="0" applyNumberFormat="1" applyFont="1" applyBorder="1" applyAlignment="1">
      <alignment vertical="center" wrapText="1"/>
    </xf>
    <xf numFmtId="0" fontId="17" fillId="0" borderId="1" xfId="0" applyFont="1" applyBorder="1"/>
    <xf numFmtId="0" fontId="10" fillId="0" borderId="1" xfId="0" applyFont="1" applyBorder="1" applyAlignment="1">
      <alignment vertical="center" wrapText="1"/>
    </xf>
    <xf numFmtId="0" fontId="9" fillId="3" borderId="0" xfId="0" applyFont="1" applyFill="1"/>
    <xf numFmtId="166" fontId="2" fillId="2" borderId="0" xfId="0" applyNumberFormat="1" applyFont="1" applyFill="1"/>
    <xf numFmtId="0" fontId="9" fillId="4" borderId="0" xfId="0" applyFont="1" applyFill="1"/>
    <xf numFmtId="0" fontId="2" fillId="5" borderId="0" xfId="0" applyFont="1" applyFill="1"/>
    <xf numFmtId="0" fontId="9" fillId="5" borderId="0" xfId="0" applyFont="1" applyFill="1"/>
    <xf numFmtId="166" fontId="12" fillId="2" borderId="0" xfId="0" applyNumberFormat="1" applyFont="1" applyFill="1" applyAlignment="1">
      <alignment vertical="center" wrapText="1"/>
    </xf>
    <xf numFmtId="166" fontId="13" fillId="2" borderId="1" xfId="0" applyNumberFormat="1" applyFont="1" applyFill="1" applyBorder="1" applyAlignment="1">
      <alignment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 wrapText="1"/>
    </xf>
    <xf numFmtId="3" fontId="1" fillId="2" borderId="0" xfId="0" applyNumberFormat="1" applyFont="1" applyFill="1" applyAlignment="1">
      <alignment horizontal="center" vertical="center" wrapText="1"/>
    </xf>
    <xf numFmtId="0" fontId="10" fillId="2" borderId="0" xfId="0" applyFont="1" applyFill="1" applyAlignment="1">
      <alignment vertical="top" wrapText="1"/>
    </xf>
    <xf numFmtId="2" fontId="10" fillId="2" borderId="1" xfId="0" applyNumberFormat="1" applyFont="1" applyFill="1" applyBorder="1" applyAlignment="1">
      <alignment horizontal="center" vertical="top" wrapText="1"/>
    </xf>
    <xf numFmtId="171" fontId="1" fillId="2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/>
    </xf>
    <xf numFmtId="0" fontId="4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 wrapText="1"/>
    </xf>
    <xf numFmtId="0" fontId="20" fillId="2" borderId="5" xfId="0" applyFont="1" applyFill="1" applyBorder="1" applyAlignment="1">
      <alignment horizontal="center" wrapText="1"/>
    </xf>
    <xf numFmtId="0" fontId="20" fillId="2" borderId="6" xfId="0" applyFont="1" applyFill="1" applyBorder="1" applyAlignment="1">
      <alignment horizontal="center" wrapText="1"/>
    </xf>
    <xf numFmtId="0" fontId="20" fillId="2" borderId="7" xfId="0" applyFont="1" applyFill="1" applyBorder="1" applyAlignment="1">
      <alignment horizontal="center" wrapText="1"/>
    </xf>
    <xf numFmtId="0" fontId="20" fillId="2" borderId="5" xfId="0" applyFont="1" applyFill="1" applyBorder="1" applyAlignment="1">
      <alignment horizontal="center"/>
    </xf>
    <xf numFmtId="0" fontId="20" fillId="2" borderId="6" xfId="0" applyFont="1" applyFill="1" applyBorder="1" applyAlignment="1">
      <alignment horizontal="center"/>
    </xf>
    <xf numFmtId="0" fontId="20" fillId="2" borderId="7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right" vertical="center" wrapText="1"/>
    </xf>
    <xf numFmtId="0" fontId="11" fillId="2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0" fillId="0" borderId="0" xfId="0"/>
    <xf numFmtId="0" fontId="15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169" fontId="15" fillId="0" borderId="3" xfId="0" applyNumberFormat="1" applyFont="1" applyBorder="1" applyAlignment="1">
      <alignment horizontal="center" vertical="center" wrapText="1"/>
    </xf>
    <xf numFmtId="169" fontId="15" fillId="0" borderId="2" xfId="0" applyNumberFormat="1" applyFont="1" applyBorder="1" applyAlignment="1">
      <alignment horizontal="center" vertical="center" wrapText="1"/>
    </xf>
    <xf numFmtId="169" fontId="15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0" fontId="13" fillId="0" borderId="11" xfId="0" applyNumberFormat="1" applyFont="1" applyBorder="1" applyAlignment="1">
      <alignment horizontal="center" vertical="center" wrapText="1"/>
    </xf>
    <xf numFmtId="170" fontId="13" fillId="0" borderId="12" xfId="0" applyNumberFormat="1" applyFont="1" applyBorder="1" applyAlignment="1">
      <alignment horizontal="center" vertical="center" wrapText="1"/>
    </xf>
    <xf numFmtId="170" fontId="13" fillId="0" borderId="9" xfId="0" applyNumberFormat="1" applyFont="1" applyBorder="1" applyAlignment="1">
      <alignment horizontal="center" vertical="center" wrapText="1"/>
    </xf>
    <xf numFmtId="170" fontId="13" fillId="0" borderId="0" xfId="0" applyNumberFormat="1" applyFont="1" applyAlignment="1">
      <alignment horizontal="center" vertical="center" wrapText="1"/>
    </xf>
    <xf numFmtId="170" fontId="13" fillId="0" borderId="10" xfId="0" applyNumberFormat="1" applyFont="1" applyBorder="1" applyAlignment="1">
      <alignment horizontal="center" vertical="center" wrapText="1"/>
    </xf>
    <xf numFmtId="170" fontId="13" fillId="0" borderId="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2" fontId="1" fillId="0" borderId="1" xfId="0" applyNumberFormat="1" applyFont="1" applyBorder="1" applyAlignment="1">
      <alignment horizontal="center" vertical="center" wrapText="1"/>
    </xf>
    <xf numFmtId="168" fontId="1" fillId="0" borderId="5" xfId="0" applyNumberFormat="1" applyFont="1" applyBorder="1" applyAlignment="1">
      <alignment horizontal="center" vertical="center" wrapText="1"/>
    </xf>
    <xf numFmtId="168" fontId="1" fillId="0" borderId="6" xfId="0" applyNumberFormat="1" applyFont="1" applyBorder="1" applyAlignment="1">
      <alignment horizontal="center" vertical="center" wrapText="1"/>
    </xf>
    <xf numFmtId="168" fontId="1" fillId="0" borderId="7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/>
    <xf numFmtId="3" fontId="1" fillId="2" borderId="0" xfId="0" applyNumberFormat="1" applyFont="1" applyFill="1" applyAlignment="1">
      <alignment vertical="center"/>
    </xf>
    <xf numFmtId="3" fontId="1" fillId="2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166" fontId="13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top" wrapText="1"/>
    </xf>
    <xf numFmtId="166" fontId="12" fillId="2" borderId="1" xfId="0" applyNumberFormat="1" applyFont="1" applyFill="1" applyBorder="1" applyAlignment="1">
      <alignment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top" wrapText="1"/>
    </xf>
    <xf numFmtId="49" fontId="0" fillId="2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center" wrapText="1"/>
    </xf>
    <xf numFmtId="166" fontId="12" fillId="2" borderId="1" xfId="1" applyNumberFormat="1" applyFont="1" applyFill="1" applyBorder="1" applyAlignment="1">
      <alignment horizontal="center" vertical="center" wrapText="1"/>
    </xf>
    <xf numFmtId="164" fontId="11" fillId="2" borderId="1" xfId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center" vertical="top" wrapText="1"/>
    </xf>
    <xf numFmtId="0" fontId="11" fillId="2" borderId="6" xfId="0" applyFont="1" applyFill="1" applyBorder="1" applyAlignment="1">
      <alignment horizontal="center" vertical="top" wrapText="1"/>
    </xf>
    <xf numFmtId="0" fontId="11" fillId="2" borderId="7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165" fontId="13" fillId="2" borderId="1" xfId="0" applyNumberFormat="1" applyFont="1" applyFill="1" applyBorder="1" applyAlignment="1">
      <alignment vertical="center" wrapText="1"/>
    </xf>
    <xf numFmtId="166" fontId="6" fillId="2" borderId="1" xfId="0" applyNumberFormat="1" applyFont="1" applyFill="1" applyBorder="1" applyAlignment="1">
      <alignment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166" fontId="15" fillId="2" borderId="3" xfId="0" applyNumberFormat="1" applyFont="1" applyFill="1" applyBorder="1" applyAlignment="1">
      <alignment horizontal="center" vertical="center" wrapText="1"/>
    </xf>
    <xf numFmtId="166" fontId="10" fillId="2" borderId="3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left" vertical="top"/>
    </xf>
    <xf numFmtId="0" fontId="11" fillId="2" borderId="12" xfId="0" applyFont="1" applyFill="1" applyBorder="1" applyAlignment="1">
      <alignment horizontal="left" vertical="top"/>
    </xf>
    <xf numFmtId="0" fontId="11" fillId="2" borderId="13" xfId="0" applyFont="1" applyFill="1" applyBorder="1" applyAlignment="1">
      <alignment horizontal="left" vertical="top"/>
    </xf>
    <xf numFmtId="169" fontId="19" fillId="2" borderId="1" xfId="0" applyNumberFormat="1" applyFont="1" applyFill="1" applyBorder="1" applyAlignment="1">
      <alignment horizontal="left" vertical="center" wrapText="1"/>
    </xf>
    <xf numFmtId="171" fontId="11" fillId="2" borderId="1" xfId="0" applyNumberFormat="1" applyFont="1" applyFill="1" applyBorder="1"/>
    <xf numFmtId="166" fontId="11" fillId="2" borderId="1" xfId="0" applyNumberFormat="1" applyFont="1" applyFill="1" applyBorder="1"/>
    <xf numFmtId="0" fontId="17" fillId="2" borderId="11" xfId="0" applyFont="1" applyFill="1" applyBorder="1" applyAlignment="1">
      <alignment horizontal="center"/>
    </xf>
    <xf numFmtId="0" fontId="17" fillId="2" borderId="1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14" xfId="0" applyFont="1" applyFill="1" applyBorder="1" applyAlignment="1">
      <alignment horizontal="left" vertical="top"/>
    </xf>
    <xf numFmtId="166" fontId="11" fillId="2" borderId="1" xfId="0" applyNumberFormat="1" applyFont="1" applyFill="1" applyBorder="1" applyAlignment="1">
      <alignment wrapText="1"/>
    </xf>
    <xf numFmtId="0" fontId="17" fillId="2" borderId="9" xfId="0" applyFont="1" applyFill="1" applyBorder="1" applyAlignment="1">
      <alignment horizontal="center"/>
    </xf>
    <xf numFmtId="0" fontId="17" fillId="2" borderId="14" xfId="0" applyFont="1" applyFill="1" applyBorder="1" applyAlignment="1">
      <alignment horizontal="center"/>
    </xf>
    <xf numFmtId="166" fontId="11" fillId="2" borderId="1" xfId="0" applyNumberFormat="1" applyFont="1" applyFill="1" applyBorder="1" applyAlignment="1">
      <alignment horizontal="right" wrapText="1"/>
    </xf>
    <xf numFmtId="171" fontId="11" fillId="2" borderId="1" xfId="0" applyNumberFormat="1" applyFont="1" applyFill="1" applyBorder="1" applyAlignment="1">
      <alignment wrapText="1"/>
    </xf>
    <xf numFmtId="0" fontId="11" fillId="2" borderId="10" xfId="0" applyFont="1" applyFill="1" applyBorder="1" applyAlignment="1">
      <alignment horizontal="left" vertical="top"/>
    </xf>
    <xf numFmtId="0" fontId="11" fillId="2" borderId="8" xfId="0" applyFont="1" applyFill="1" applyBorder="1" applyAlignment="1">
      <alignment horizontal="left" vertical="top"/>
    </xf>
    <xf numFmtId="0" fontId="11" fillId="2" borderId="15" xfId="0" applyFont="1" applyFill="1" applyBorder="1" applyAlignment="1">
      <alignment horizontal="left" vertical="top"/>
    </xf>
    <xf numFmtId="0" fontId="17" fillId="2" borderId="10" xfId="0" applyFont="1" applyFill="1" applyBorder="1" applyAlignment="1">
      <alignment horizontal="center"/>
    </xf>
    <xf numFmtId="0" fontId="17" fillId="2" borderId="15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169" fontId="15" fillId="2" borderId="3" xfId="0" applyNumberFormat="1" applyFont="1" applyFill="1" applyBorder="1" applyAlignment="1">
      <alignment horizontal="center" vertical="center" wrapText="1"/>
    </xf>
    <xf numFmtId="167" fontId="15" fillId="2" borderId="3" xfId="0" applyNumberFormat="1" applyFont="1" applyFill="1" applyBorder="1" applyAlignment="1">
      <alignment horizontal="center" vertical="center" wrapText="1"/>
    </xf>
    <xf numFmtId="167" fontId="15" fillId="2" borderId="1" xfId="0" applyNumberFormat="1" applyFont="1" applyFill="1" applyBorder="1" applyAlignment="1">
      <alignment horizontal="left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9" fontId="15" fillId="2" borderId="2" xfId="0" applyNumberFormat="1" applyFont="1" applyFill="1" applyBorder="1" applyAlignment="1">
      <alignment horizontal="center" vertical="center" wrapText="1"/>
    </xf>
    <xf numFmtId="167" fontId="15" fillId="2" borderId="2" xfId="0" applyNumberFormat="1" applyFont="1" applyFill="1" applyBorder="1" applyAlignment="1">
      <alignment horizontal="center" vertical="center" wrapText="1"/>
    </xf>
    <xf numFmtId="166" fontId="16" fillId="2" borderId="1" xfId="0" applyNumberFormat="1" applyFont="1" applyFill="1" applyBorder="1" applyAlignment="1">
      <alignment horizontal="center" vertical="center" wrapText="1"/>
    </xf>
    <xf numFmtId="169" fontId="15" fillId="2" borderId="4" xfId="0" applyNumberFormat="1" applyFont="1" applyFill="1" applyBorder="1" applyAlignment="1">
      <alignment horizontal="center" vertical="center" wrapText="1"/>
    </xf>
    <xf numFmtId="167" fontId="15" fillId="2" borderId="4" xfId="0" applyNumberFormat="1" applyFont="1" applyFill="1" applyBorder="1" applyAlignment="1">
      <alignment horizontal="center" vertical="center" wrapText="1"/>
    </xf>
    <xf numFmtId="167" fontId="1" fillId="2" borderId="3" xfId="0" applyNumberFormat="1" applyFont="1" applyFill="1" applyBorder="1" applyAlignment="1">
      <alignment horizontal="center" vertical="center" wrapText="1"/>
    </xf>
    <xf numFmtId="167" fontId="1" fillId="2" borderId="2" xfId="0" applyNumberFormat="1" applyFont="1" applyFill="1" applyBorder="1" applyAlignment="1">
      <alignment horizontal="center" vertical="center" wrapText="1"/>
    </xf>
    <xf numFmtId="169" fontId="15" fillId="2" borderId="1" xfId="0" applyNumberFormat="1" applyFont="1" applyFill="1" applyBorder="1" applyAlignment="1">
      <alignment horizontal="left" vertical="center" wrapText="1"/>
    </xf>
    <xf numFmtId="167" fontId="1" fillId="2" borderId="4" xfId="0" applyNumberFormat="1" applyFont="1" applyFill="1" applyBorder="1" applyAlignment="1">
      <alignment horizontal="center" vertical="center" wrapText="1"/>
    </xf>
    <xf numFmtId="166" fontId="17" fillId="2" borderId="1" xfId="0" applyNumberFormat="1" applyFont="1" applyFill="1" applyBorder="1"/>
    <xf numFmtId="169" fontId="1" fillId="2" borderId="1" xfId="0" applyNumberFormat="1" applyFont="1" applyFill="1" applyBorder="1" applyAlignment="1">
      <alignment horizontal="left" vertical="center" wrapText="1"/>
    </xf>
    <xf numFmtId="171" fontId="15" fillId="2" borderId="1" xfId="0" applyNumberFormat="1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169" fontId="1" fillId="2" borderId="1" xfId="0" applyNumberFormat="1" applyFont="1" applyFill="1" applyBorder="1" applyAlignment="1">
      <alignment vertical="center" wrapText="1"/>
    </xf>
    <xf numFmtId="166" fontId="18" fillId="2" borderId="1" xfId="0" applyNumberFormat="1" applyFont="1" applyFill="1" applyBorder="1"/>
    <xf numFmtId="169" fontId="15" fillId="2" borderId="1" xfId="0" applyNumberFormat="1" applyFont="1" applyFill="1" applyBorder="1" applyAlignment="1">
      <alignment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vyaznikovata\AppData\Local\Microsoft\Windows\Temporary%20Internet%20Files\Content.Outlook\04RJUNL6\&#1047;&#1072;&#1084;&#1077;&#1095;&#1072;&#1085;&#1080;&#1103;%20&#1087;&#1086;%20&#1090;&#1072;&#1073;&#1083;&#1080;&#1094;&#1077;%204%20(&#1052;&#1055;%2025)%20&#1086;&#1090;%2026.12.2023%20(00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2 "/>
      <sheetName val="таблица 3"/>
      <sheetName val="Таблица 4"/>
      <sheetName val="Таблица 5"/>
      <sheetName val="Таблица 6"/>
      <sheetName val="таблица 7"/>
      <sheetName val="таблица 8"/>
    </sheetNames>
    <sheetDataSet>
      <sheetData sheetId="0" refreshError="1"/>
      <sheetData sheetId="1" refreshError="1"/>
      <sheetData sheetId="2" refreshError="1">
        <row r="141">
          <cell r="I141">
            <v>487833.78</v>
          </cell>
          <cell r="J141">
            <v>660687.17000000004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84"/>
  <sheetViews>
    <sheetView zoomScale="70" zoomScaleNormal="70" zoomScaleSheetLayoutView="73" workbookViewId="0">
      <pane xSplit="4" ySplit="7" topLeftCell="E92" activePane="bottomRight" state="frozen"/>
      <selection pane="topRight" activeCell="E1" sqref="E1"/>
      <selection pane="bottomLeft" activeCell="A7" sqref="A7"/>
      <selection pane="bottomRight" activeCell="F102" sqref="F102"/>
    </sheetView>
  </sheetViews>
  <sheetFormatPr defaultColWidth="9.140625" defaultRowHeight="15.75" x14ac:dyDescent="0.25"/>
  <cols>
    <col min="1" max="1" width="12.42578125" style="1" customWidth="1"/>
    <col min="2" max="2" width="40" style="2" customWidth="1"/>
    <col min="3" max="3" width="24" style="1" customWidth="1"/>
    <col min="4" max="4" width="27.140625" style="3" customWidth="1"/>
    <col min="5" max="5" width="24.42578125" style="4" bestFit="1" customWidth="1"/>
    <col min="6" max="8" width="22.85546875" style="11" bestFit="1" customWidth="1"/>
    <col min="9" max="9" width="22.85546875" style="11" customWidth="1"/>
    <col min="10" max="10" width="24.42578125" style="5" bestFit="1" customWidth="1"/>
    <col min="11" max="11" width="30.5703125" style="6" customWidth="1"/>
    <col min="12" max="12" width="22" style="6" customWidth="1"/>
    <col min="13" max="13" width="16.7109375" style="6" customWidth="1"/>
    <col min="14" max="14" width="17.28515625" style="6" customWidth="1"/>
    <col min="15" max="15" width="21.85546875" style="6" customWidth="1"/>
    <col min="16" max="16" width="14.85546875" style="6" customWidth="1"/>
    <col min="17" max="17" width="19.42578125" style="6" customWidth="1"/>
    <col min="18" max="16384" width="9.140625" style="6"/>
  </cols>
  <sheetData>
    <row r="1" spans="1:16" x14ac:dyDescent="0.25">
      <c r="A1" s="106" t="s">
        <v>0</v>
      </c>
      <c r="B1" s="106"/>
      <c r="C1" s="106"/>
      <c r="D1" s="106"/>
      <c r="E1" s="106"/>
      <c r="F1" s="106"/>
      <c r="G1" s="106"/>
      <c r="H1" s="106"/>
      <c r="I1" s="106"/>
      <c r="J1" s="106"/>
    </row>
    <row r="2" spans="1:16" x14ac:dyDescent="0.25">
      <c r="A2" s="163" t="s">
        <v>24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6" x14ac:dyDescent="0.25">
      <c r="A3" s="164"/>
      <c r="B3" s="165"/>
      <c r="C3" s="164"/>
      <c r="D3" s="166"/>
      <c r="E3" s="167"/>
      <c r="F3" s="168"/>
      <c r="G3" s="168"/>
      <c r="H3" s="168"/>
      <c r="I3" s="168"/>
      <c r="J3" s="168"/>
    </row>
    <row r="4" spans="1:16" s="7" customFormat="1" ht="15.75" customHeight="1" x14ac:dyDescent="0.25">
      <c r="A4" s="169" t="s">
        <v>25</v>
      </c>
      <c r="B4" s="169" t="s">
        <v>26</v>
      </c>
      <c r="C4" s="169" t="s">
        <v>1</v>
      </c>
      <c r="D4" s="169" t="s">
        <v>2</v>
      </c>
      <c r="E4" s="170" t="s">
        <v>27</v>
      </c>
      <c r="F4" s="170"/>
      <c r="G4" s="170"/>
      <c r="H4" s="170"/>
      <c r="I4" s="170"/>
      <c r="J4" s="170"/>
    </row>
    <row r="5" spans="1:16" s="7" customFormat="1" x14ac:dyDescent="0.25">
      <c r="A5" s="169"/>
      <c r="B5" s="169"/>
      <c r="C5" s="169"/>
      <c r="D5" s="169"/>
      <c r="E5" s="170" t="s">
        <v>23</v>
      </c>
      <c r="F5" s="170"/>
      <c r="G5" s="170"/>
      <c r="H5" s="170"/>
      <c r="I5" s="170"/>
      <c r="J5" s="170"/>
    </row>
    <row r="6" spans="1:16" s="7" customFormat="1" x14ac:dyDescent="0.25">
      <c r="A6" s="169"/>
      <c r="B6" s="169"/>
      <c r="C6" s="169"/>
      <c r="D6" s="169"/>
      <c r="E6" s="170" t="s">
        <v>3</v>
      </c>
      <c r="F6" s="170"/>
      <c r="G6" s="170"/>
      <c r="H6" s="170"/>
      <c r="I6" s="170"/>
      <c r="J6" s="170"/>
    </row>
    <row r="7" spans="1:16" s="7" customFormat="1" ht="68.25" customHeight="1" x14ac:dyDescent="0.25">
      <c r="A7" s="169"/>
      <c r="B7" s="169"/>
      <c r="C7" s="169"/>
      <c r="D7" s="169"/>
      <c r="E7" s="170"/>
      <c r="F7" s="171" t="s">
        <v>16</v>
      </c>
      <c r="G7" s="171" t="s">
        <v>17</v>
      </c>
      <c r="H7" s="171" t="s">
        <v>30</v>
      </c>
      <c r="I7" s="171" t="s">
        <v>39</v>
      </c>
      <c r="J7" s="171" t="s">
        <v>32</v>
      </c>
    </row>
    <row r="8" spans="1:16" s="8" customFormat="1" ht="12.75" x14ac:dyDescent="0.25">
      <c r="A8" s="172">
        <v>1</v>
      </c>
      <c r="B8" s="172">
        <v>2</v>
      </c>
      <c r="C8" s="172">
        <v>3</v>
      </c>
      <c r="D8" s="172">
        <v>4</v>
      </c>
      <c r="E8" s="172">
        <v>5</v>
      </c>
      <c r="F8" s="172">
        <v>6</v>
      </c>
      <c r="G8" s="172">
        <v>7</v>
      </c>
      <c r="H8" s="172">
        <v>8</v>
      </c>
      <c r="I8" s="172">
        <v>9</v>
      </c>
      <c r="J8" s="172">
        <v>10</v>
      </c>
    </row>
    <row r="9" spans="1:16" ht="15.75" customHeight="1" x14ac:dyDescent="0.25">
      <c r="A9" s="173" t="s">
        <v>31</v>
      </c>
      <c r="B9" s="173"/>
      <c r="C9" s="173"/>
      <c r="D9" s="173"/>
      <c r="E9" s="173"/>
      <c r="F9" s="173"/>
      <c r="G9" s="173"/>
      <c r="H9" s="173"/>
      <c r="I9" s="173"/>
      <c r="J9" s="173"/>
    </row>
    <row r="10" spans="1:16" ht="15.75" customHeight="1" x14ac:dyDescent="0.25">
      <c r="A10" s="174" t="s">
        <v>91</v>
      </c>
      <c r="B10" s="175" t="s">
        <v>158</v>
      </c>
      <c r="C10" s="174" t="s">
        <v>149</v>
      </c>
      <c r="D10" s="12" t="s">
        <v>3</v>
      </c>
      <c r="E10" s="176">
        <v>0</v>
      </c>
      <c r="F10" s="176">
        <v>0</v>
      </c>
      <c r="G10" s="176">
        <v>0</v>
      </c>
      <c r="H10" s="176">
        <v>0</v>
      </c>
      <c r="I10" s="176">
        <v>0</v>
      </c>
      <c r="J10" s="176">
        <v>0</v>
      </c>
    </row>
    <row r="11" spans="1:16" x14ac:dyDescent="0.25">
      <c r="A11" s="177"/>
      <c r="B11" s="178"/>
      <c r="C11" s="177"/>
      <c r="D11" s="12" t="s">
        <v>4</v>
      </c>
      <c r="E11" s="176">
        <v>0</v>
      </c>
      <c r="F11" s="176">
        <v>0</v>
      </c>
      <c r="G11" s="176">
        <v>0</v>
      </c>
      <c r="H11" s="176">
        <v>0</v>
      </c>
      <c r="I11" s="176">
        <v>0</v>
      </c>
      <c r="J11" s="176">
        <v>0</v>
      </c>
    </row>
    <row r="12" spans="1:16" ht="31.5" x14ac:dyDescent="0.25">
      <c r="A12" s="177"/>
      <c r="B12" s="178"/>
      <c r="C12" s="177"/>
      <c r="D12" s="12" t="s">
        <v>5</v>
      </c>
      <c r="E12" s="176">
        <v>0</v>
      </c>
      <c r="F12" s="176">
        <v>0</v>
      </c>
      <c r="G12" s="176">
        <v>0</v>
      </c>
      <c r="H12" s="176">
        <v>0</v>
      </c>
      <c r="I12" s="176">
        <v>0</v>
      </c>
      <c r="J12" s="176">
        <v>0</v>
      </c>
    </row>
    <row r="13" spans="1:16" x14ac:dyDescent="0.25">
      <c r="A13" s="177"/>
      <c r="B13" s="178"/>
      <c r="C13" s="177"/>
      <c r="D13" s="12" t="s">
        <v>6</v>
      </c>
      <c r="E13" s="176">
        <v>0</v>
      </c>
      <c r="F13" s="176">
        <v>0</v>
      </c>
      <c r="G13" s="176">
        <v>0</v>
      </c>
      <c r="H13" s="176">
        <v>0</v>
      </c>
      <c r="I13" s="176">
        <v>0</v>
      </c>
      <c r="J13" s="176">
        <v>0</v>
      </c>
    </row>
    <row r="14" spans="1:16" ht="31.5" x14ac:dyDescent="0.25">
      <c r="A14" s="177"/>
      <c r="B14" s="178"/>
      <c r="C14" s="177"/>
      <c r="D14" s="12" t="s">
        <v>8</v>
      </c>
      <c r="E14" s="176">
        <v>0</v>
      </c>
      <c r="F14" s="176">
        <v>0</v>
      </c>
      <c r="G14" s="176">
        <v>0</v>
      </c>
      <c r="H14" s="176">
        <v>0</v>
      </c>
      <c r="I14" s="176">
        <v>0</v>
      </c>
      <c r="J14" s="176">
        <v>0</v>
      </c>
    </row>
    <row r="15" spans="1:16" x14ac:dyDescent="0.25">
      <c r="A15" s="177"/>
      <c r="B15" s="178"/>
      <c r="C15" s="177"/>
      <c r="D15" s="12" t="s">
        <v>15</v>
      </c>
      <c r="E15" s="176">
        <v>0</v>
      </c>
      <c r="F15" s="176">
        <v>0</v>
      </c>
      <c r="G15" s="176">
        <v>0</v>
      </c>
      <c r="H15" s="176">
        <v>0</v>
      </c>
      <c r="I15" s="176">
        <v>0</v>
      </c>
      <c r="J15" s="176">
        <v>0</v>
      </c>
      <c r="K15" s="111"/>
      <c r="L15" s="111"/>
      <c r="M15" s="111"/>
      <c r="N15" s="111"/>
      <c r="O15" s="111"/>
      <c r="P15" s="111"/>
    </row>
    <row r="16" spans="1:16" x14ac:dyDescent="0.25">
      <c r="A16" s="179"/>
      <c r="B16" s="180"/>
      <c r="C16" s="179"/>
      <c r="D16" s="12" t="s">
        <v>7</v>
      </c>
      <c r="E16" s="176">
        <v>0</v>
      </c>
      <c r="F16" s="176">
        <v>0</v>
      </c>
      <c r="G16" s="176">
        <v>0</v>
      </c>
      <c r="H16" s="176">
        <v>0</v>
      </c>
      <c r="I16" s="176">
        <v>0</v>
      </c>
      <c r="J16" s="176">
        <v>0</v>
      </c>
      <c r="K16" s="111"/>
      <c r="L16" s="101"/>
      <c r="M16" s="101"/>
      <c r="N16" s="101"/>
      <c r="O16" s="101"/>
      <c r="P16" s="101"/>
    </row>
    <row r="17" spans="1:17" s="94" customFormat="1" ht="15.75" customHeight="1" x14ac:dyDescent="0.25">
      <c r="A17" s="118" t="s">
        <v>37</v>
      </c>
      <c r="B17" s="181" t="s">
        <v>160</v>
      </c>
      <c r="C17" s="174" t="s">
        <v>149</v>
      </c>
      <c r="D17" s="12" t="s">
        <v>3</v>
      </c>
      <c r="E17" s="182">
        <f>F17+G17+H17+I17+J17</f>
        <v>46492.628650000006</v>
      </c>
      <c r="F17" s="183">
        <f>F18+F19+F20+F21+F22+F23</f>
        <v>10637.56457</v>
      </c>
      <c r="G17" s="183">
        <f>G18+G19+G20+G21+G22+G23</f>
        <v>10621.9</v>
      </c>
      <c r="H17" s="183">
        <f>H18+H19+H20+H21+H22+H23</f>
        <v>10341.4607</v>
      </c>
      <c r="I17" s="183">
        <f>I18+I19+I20+I21+I22+I23</f>
        <v>10341.4607</v>
      </c>
      <c r="J17" s="183">
        <f>J18+J19+J20+J21+J22+J23</f>
        <v>4550.2426800000003</v>
      </c>
      <c r="K17" s="92"/>
      <c r="L17" s="92"/>
      <c r="M17" s="92"/>
      <c r="N17" s="92"/>
      <c r="O17" s="92"/>
      <c r="P17" s="92"/>
      <c r="Q17" s="9"/>
    </row>
    <row r="18" spans="1:17" x14ac:dyDescent="0.25">
      <c r="A18" s="118"/>
      <c r="B18" s="181"/>
      <c r="C18" s="177"/>
      <c r="D18" s="12" t="s">
        <v>4</v>
      </c>
      <c r="E18" s="97">
        <f t="shared" ref="E18:E26" si="0">SUM(F18:J18)</f>
        <v>0</v>
      </c>
      <c r="F18" s="176">
        <v>0</v>
      </c>
      <c r="G18" s="176">
        <v>0</v>
      </c>
      <c r="H18" s="176">
        <v>0</v>
      </c>
      <c r="I18" s="176"/>
      <c r="J18" s="176">
        <v>0</v>
      </c>
    </row>
    <row r="19" spans="1:17" ht="31.5" x14ac:dyDescent="0.25">
      <c r="A19" s="118"/>
      <c r="B19" s="181"/>
      <c r="C19" s="177"/>
      <c r="D19" s="12" t="s">
        <v>5</v>
      </c>
      <c r="E19" s="97">
        <f t="shared" si="0"/>
        <v>37116.9</v>
      </c>
      <c r="F19" s="176">
        <v>9505.2000000000007</v>
      </c>
      <c r="G19" s="176">
        <v>9203.9</v>
      </c>
      <c r="H19" s="176">
        <v>9203.9</v>
      </c>
      <c r="I19" s="176">
        <v>9203.9</v>
      </c>
      <c r="J19" s="176">
        <v>0</v>
      </c>
      <c r="K19" s="83"/>
    </row>
    <row r="20" spans="1:17" s="93" customFormat="1" x14ac:dyDescent="0.25">
      <c r="A20" s="118"/>
      <c r="B20" s="181"/>
      <c r="C20" s="177"/>
      <c r="D20" s="12" t="s">
        <v>6</v>
      </c>
      <c r="E20" s="97">
        <f t="shared" si="0"/>
        <v>9375.7286500000009</v>
      </c>
      <c r="F20" s="98">
        <v>1132.36457</v>
      </c>
      <c r="G20" s="98">
        <v>1418</v>
      </c>
      <c r="H20" s="98">
        <v>1137.5607</v>
      </c>
      <c r="I20" s="98">
        <v>1137.5607</v>
      </c>
      <c r="J20" s="98">
        <v>4550.2426800000003</v>
      </c>
      <c r="K20" s="83"/>
      <c r="L20" s="6"/>
      <c r="M20" s="6"/>
      <c r="N20" s="6"/>
      <c r="O20" s="6"/>
      <c r="P20" s="6"/>
      <c r="Q20" s="6"/>
    </row>
    <row r="21" spans="1:17" ht="31.5" x14ac:dyDescent="0.25">
      <c r="A21" s="118"/>
      <c r="B21" s="181"/>
      <c r="C21" s="177"/>
      <c r="D21" s="12" t="s">
        <v>8</v>
      </c>
      <c r="E21" s="97">
        <f t="shared" si="0"/>
        <v>0</v>
      </c>
      <c r="F21" s="176">
        <v>0</v>
      </c>
      <c r="G21" s="176">
        <v>0</v>
      </c>
      <c r="H21" s="176">
        <v>0</v>
      </c>
      <c r="I21" s="176">
        <v>0</v>
      </c>
      <c r="J21" s="176">
        <v>0</v>
      </c>
    </row>
    <row r="22" spans="1:17" x14ac:dyDescent="0.25">
      <c r="A22" s="118"/>
      <c r="B22" s="181"/>
      <c r="C22" s="177"/>
      <c r="D22" s="12" t="s">
        <v>15</v>
      </c>
      <c r="E22" s="97">
        <f t="shared" si="0"/>
        <v>0</v>
      </c>
      <c r="F22" s="176">
        <v>0</v>
      </c>
      <c r="G22" s="176">
        <v>0</v>
      </c>
      <c r="H22" s="176">
        <v>0</v>
      </c>
      <c r="I22" s="176">
        <v>0</v>
      </c>
      <c r="J22" s="176">
        <v>0</v>
      </c>
    </row>
    <row r="23" spans="1:17" x14ac:dyDescent="0.25">
      <c r="A23" s="118"/>
      <c r="B23" s="181"/>
      <c r="C23" s="179"/>
      <c r="D23" s="12" t="s">
        <v>7</v>
      </c>
      <c r="E23" s="97">
        <f t="shared" si="0"/>
        <v>0</v>
      </c>
      <c r="F23" s="176"/>
      <c r="G23" s="176">
        <v>0</v>
      </c>
      <c r="H23" s="176">
        <v>0</v>
      </c>
      <c r="I23" s="176">
        <v>0</v>
      </c>
      <c r="J23" s="176">
        <v>0</v>
      </c>
      <c r="K23" s="83"/>
    </row>
    <row r="24" spans="1:17" s="95" customFormat="1" ht="15.75" customHeight="1" x14ac:dyDescent="0.25">
      <c r="A24" s="184" t="s">
        <v>38</v>
      </c>
      <c r="B24" s="181" t="s">
        <v>93</v>
      </c>
      <c r="C24" s="174" t="s">
        <v>149</v>
      </c>
      <c r="D24" s="12" t="s">
        <v>3</v>
      </c>
      <c r="E24" s="97">
        <f t="shared" si="0"/>
        <v>92</v>
      </c>
      <c r="F24" s="176">
        <f>F27</f>
        <v>92</v>
      </c>
      <c r="G24" s="176">
        <f>G25+G26+G27+G28+G29+G30</f>
        <v>0</v>
      </c>
      <c r="H24" s="176">
        <f>H25+H26+H27+H28+H29+H30</f>
        <v>0</v>
      </c>
      <c r="I24" s="176">
        <f>I25+I26+I27+I28+I29+I30</f>
        <v>0</v>
      </c>
      <c r="J24" s="176">
        <f>J25+J26+J27+J28+J29+J30</f>
        <v>0</v>
      </c>
      <c r="K24" s="6"/>
      <c r="L24" s="6"/>
      <c r="M24" s="6"/>
      <c r="N24" s="6"/>
      <c r="O24" s="6"/>
      <c r="P24" s="6"/>
      <c r="Q24" s="6"/>
    </row>
    <row r="25" spans="1:17" x14ac:dyDescent="0.25">
      <c r="A25" s="185"/>
      <c r="B25" s="186"/>
      <c r="C25" s="177"/>
      <c r="D25" s="12" t="s">
        <v>4</v>
      </c>
      <c r="E25" s="97">
        <f t="shared" si="0"/>
        <v>0</v>
      </c>
      <c r="F25" s="176">
        <v>0</v>
      </c>
      <c r="G25" s="176">
        <v>0</v>
      </c>
      <c r="H25" s="176">
        <v>0</v>
      </c>
      <c r="I25" s="176">
        <v>0</v>
      </c>
      <c r="J25" s="176">
        <v>0</v>
      </c>
    </row>
    <row r="26" spans="1:17" ht="31.5" x14ac:dyDescent="0.25">
      <c r="A26" s="185"/>
      <c r="B26" s="186"/>
      <c r="C26" s="177"/>
      <c r="D26" s="12" t="s">
        <v>5</v>
      </c>
      <c r="E26" s="97">
        <f t="shared" si="0"/>
        <v>0</v>
      </c>
      <c r="F26" s="176">
        <v>0</v>
      </c>
      <c r="G26" s="176">
        <v>0</v>
      </c>
      <c r="H26" s="176">
        <v>0</v>
      </c>
      <c r="I26" s="176">
        <v>0</v>
      </c>
      <c r="J26" s="176">
        <v>0</v>
      </c>
    </row>
    <row r="27" spans="1:17" s="93" customFormat="1" x14ac:dyDescent="0.25">
      <c r="A27" s="185"/>
      <c r="B27" s="186"/>
      <c r="C27" s="177"/>
      <c r="D27" s="12" t="s">
        <v>6</v>
      </c>
      <c r="E27" s="97">
        <v>92</v>
      </c>
      <c r="F27" s="176">
        <v>92</v>
      </c>
      <c r="G27" s="176">
        <v>0</v>
      </c>
      <c r="H27" s="176">
        <v>0</v>
      </c>
      <c r="I27" s="176">
        <v>0</v>
      </c>
      <c r="J27" s="176">
        <v>0</v>
      </c>
      <c r="K27" s="6"/>
      <c r="L27" s="6"/>
      <c r="M27" s="6"/>
      <c r="N27" s="6"/>
      <c r="O27" s="6"/>
      <c r="P27" s="6"/>
      <c r="Q27" s="6"/>
    </row>
    <row r="28" spans="1:17" ht="31.5" x14ac:dyDescent="0.25">
      <c r="A28" s="185"/>
      <c r="B28" s="186"/>
      <c r="C28" s="177"/>
      <c r="D28" s="12" t="s">
        <v>8</v>
      </c>
      <c r="E28" s="97">
        <f t="shared" ref="E28:E33" si="1">SUM(F28:J28)</f>
        <v>0</v>
      </c>
      <c r="F28" s="176">
        <v>0</v>
      </c>
      <c r="G28" s="176">
        <v>0</v>
      </c>
      <c r="H28" s="176">
        <v>0</v>
      </c>
      <c r="I28" s="176">
        <v>0</v>
      </c>
      <c r="J28" s="176">
        <v>0</v>
      </c>
    </row>
    <row r="29" spans="1:17" x14ac:dyDescent="0.25">
      <c r="A29" s="185"/>
      <c r="B29" s="186"/>
      <c r="C29" s="177"/>
      <c r="D29" s="12" t="s">
        <v>15</v>
      </c>
      <c r="E29" s="97">
        <f t="shared" si="1"/>
        <v>0</v>
      </c>
      <c r="F29" s="176">
        <v>0</v>
      </c>
      <c r="G29" s="176">
        <v>0</v>
      </c>
      <c r="H29" s="176">
        <v>0</v>
      </c>
      <c r="I29" s="176">
        <v>0</v>
      </c>
      <c r="J29" s="176">
        <v>0</v>
      </c>
    </row>
    <row r="30" spans="1:17" ht="111.75" customHeight="1" x14ac:dyDescent="0.25">
      <c r="A30" s="185"/>
      <c r="B30" s="186"/>
      <c r="C30" s="179"/>
      <c r="D30" s="12" t="s">
        <v>7</v>
      </c>
      <c r="E30" s="97">
        <f t="shared" si="1"/>
        <v>0</v>
      </c>
      <c r="F30" s="176" t="s">
        <v>212</v>
      </c>
      <c r="G30" s="176">
        <v>0</v>
      </c>
      <c r="H30" s="176">
        <v>0</v>
      </c>
      <c r="I30" s="176">
        <v>0</v>
      </c>
      <c r="J30" s="176">
        <v>0</v>
      </c>
    </row>
    <row r="31" spans="1:17" s="95" customFormat="1" ht="28.5" customHeight="1" x14ac:dyDescent="0.25">
      <c r="A31" s="184" t="s">
        <v>92</v>
      </c>
      <c r="B31" s="181" t="s">
        <v>148</v>
      </c>
      <c r="C31" s="174" t="s">
        <v>149</v>
      </c>
      <c r="D31" s="12" t="s">
        <v>3</v>
      </c>
      <c r="E31" s="97">
        <f t="shared" si="1"/>
        <v>258878.57562000002</v>
      </c>
      <c r="F31" s="176">
        <v>33408.690430000002</v>
      </c>
      <c r="G31" s="176">
        <f>G34</f>
        <v>37655.511989999999</v>
      </c>
      <c r="H31" s="176">
        <v>31342.408200000002</v>
      </c>
      <c r="I31" s="176">
        <v>31294.393</v>
      </c>
      <c r="J31" s="176">
        <f>J32+J33+J34+J35+J36+J37</f>
        <v>125177.572</v>
      </c>
      <c r="K31" s="83"/>
      <c r="L31" s="6"/>
      <c r="M31" s="6"/>
      <c r="N31" s="6"/>
      <c r="O31" s="6"/>
      <c r="P31" s="6"/>
      <c r="Q31" s="6"/>
    </row>
    <row r="32" spans="1:17" ht="25.5" customHeight="1" x14ac:dyDescent="0.25">
      <c r="A32" s="185"/>
      <c r="B32" s="186"/>
      <c r="C32" s="177"/>
      <c r="D32" s="12" t="s">
        <v>4</v>
      </c>
      <c r="E32" s="97">
        <f t="shared" si="1"/>
        <v>0</v>
      </c>
      <c r="F32" s="176">
        <v>0</v>
      </c>
      <c r="G32" s="176">
        <v>0</v>
      </c>
      <c r="H32" s="176">
        <v>0</v>
      </c>
      <c r="I32" s="176">
        <v>0</v>
      </c>
      <c r="J32" s="176">
        <v>0</v>
      </c>
    </row>
    <row r="33" spans="1:17" ht="33.75" customHeight="1" x14ac:dyDescent="0.25">
      <c r="A33" s="185"/>
      <c r="B33" s="186"/>
      <c r="C33" s="177"/>
      <c r="D33" s="12" t="s">
        <v>5</v>
      </c>
      <c r="E33" s="97">
        <f t="shared" si="1"/>
        <v>0</v>
      </c>
      <c r="F33" s="176">
        <v>0</v>
      </c>
      <c r="G33" s="176">
        <v>0</v>
      </c>
      <c r="H33" s="176">
        <v>0</v>
      </c>
      <c r="I33" s="176">
        <v>0</v>
      </c>
      <c r="J33" s="176">
        <v>0</v>
      </c>
    </row>
    <row r="34" spans="1:17" s="93" customFormat="1" ht="25.5" customHeight="1" x14ac:dyDescent="0.25">
      <c r="A34" s="185"/>
      <c r="B34" s="186"/>
      <c r="C34" s="177"/>
      <c r="D34" s="12" t="s">
        <v>6</v>
      </c>
      <c r="E34" s="97">
        <f>F34+G34+H34+I34+J34</f>
        <v>258878.57562000002</v>
      </c>
      <c r="F34" s="176">
        <v>33408.690430000002</v>
      </c>
      <c r="G34" s="176">
        <v>37655.511989999999</v>
      </c>
      <c r="H34" s="176">
        <v>31342.408200000002</v>
      </c>
      <c r="I34" s="176">
        <v>31294.393</v>
      </c>
      <c r="J34" s="176">
        <f>I34*4</f>
        <v>125177.572</v>
      </c>
      <c r="K34" s="83"/>
      <c r="L34" s="6"/>
      <c r="M34" s="6"/>
      <c r="N34" s="6"/>
      <c r="O34" s="6"/>
      <c r="P34" s="6"/>
      <c r="Q34" s="6"/>
    </row>
    <row r="35" spans="1:17" ht="42" customHeight="1" x14ac:dyDescent="0.25">
      <c r="A35" s="185"/>
      <c r="B35" s="186"/>
      <c r="C35" s="177"/>
      <c r="D35" s="12" t="s">
        <v>8</v>
      </c>
      <c r="E35" s="97">
        <f t="shared" ref="E35:E44" si="2">SUM(F35:J35)</f>
        <v>0</v>
      </c>
      <c r="F35" s="176">
        <v>0</v>
      </c>
      <c r="G35" s="176">
        <v>0</v>
      </c>
      <c r="H35" s="176">
        <v>0</v>
      </c>
      <c r="I35" s="176">
        <v>0</v>
      </c>
      <c r="J35" s="176">
        <v>0</v>
      </c>
    </row>
    <row r="36" spans="1:17" ht="30" customHeight="1" x14ac:dyDescent="0.25">
      <c r="A36" s="185"/>
      <c r="B36" s="186"/>
      <c r="C36" s="177"/>
      <c r="D36" s="12" t="s">
        <v>15</v>
      </c>
      <c r="E36" s="97">
        <f t="shared" si="2"/>
        <v>0</v>
      </c>
      <c r="F36" s="176"/>
      <c r="G36" s="176">
        <v>0</v>
      </c>
      <c r="H36" s="176">
        <v>0</v>
      </c>
      <c r="I36" s="176">
        <v>0</v>
      </c>
      <c r="J36" s="176">
        <v>0</v>
      </c>
    </row>
    <row r="37" spans="1:17" ht="29.25" customHeight="1" x14ac:dyDescent="0.25">
      <c r="A37" s="185"/>
      <c r="B37" s="186"/>
      <c r="C37" s="179"/>
      <c r="D37" s="12" t="s">
        <v>7</v>
      </c>
      <c r="E37" s="97">
        <f t="shared" si="2"/>
        <v>0</v>
      </c>
      <c r="F37" s="176"/>
      <c r="G37" s="176"/>
      <c r="H37" s="176"/>
      <c r="I37" s="176">
        <v>0</v>
      </c>
      <c r="J37" s="176">
        <v>0</v>
      </c>
    </row>
    <row r="38" spans="1:17" s="94" customFormat="1" ht="15.75" customHeight="1" x14ac:dyDescent="0.25">
      <c r="A38" s="118"/>
      <c r="B38" s="187" t="s">
        <v>36</v>
      </c>
      <c r="C38" s="118"/>
      <c r="D38" s="188" t="s">
        <v>3</v>
      </c>
      <c r="E38" s="182">
        <f t="shared" si="2"/>
        <v>305463.20426999999</v>
      </c>
      <c r="F38" s="182">
        <f>F19+F20+F27+F31</f>
        <v>44138.255000000005</v>
      </c>
      <c r="G38" s="182">
        <f>G19+G20+G23+G31</f>
        <v>48277.411990000001</v>
      </c>
      <c r="H38" s="182">
        <f>H40+H41</f>
        <v>41683.868900000001</v>
      </c>
      <c r="I38" s="182">
        <f>I40+I41</f>
        <v>41635.8537</v>
      </c>
      <c r="J38" s="182">
        <f>J39+J40+J41+J42+J43+J44</f>
        <v>129727.81468</v>
      </c>
      <c r="K38" s="92"/>
      <c r="L38" s="9"/>
      <c r="M38" s="9"/>
      <c r="N38" s="9"/>
      <c r="O38" s="9"/>
      <c r="P38" s="9"/>
      <c r="Q38" s="9"/>
    </row>
    <row r="39" spans="1:17" s="15" customFormat="1" x14ac:dyDescent="0.25">
      <c r="A39" s="118"/>
      <c r="B39" s="187"/>
      <c r="C39" s="118"/>
      <c r="D39" s="188" t="s">
        <v>4</v>
      </c>
      <c r="E39" s="182">
        <f t="shared" si="2"/>
        <v>0</v>
      </c>
      <c r="F39" s="97">
        <f>F18+F25+F32+F11</f>
        <v>0</v>
      </c>
      <c r="G39" s="97">
        <f>G18+G25+G32+G11</f>
        <v>0</v>
      </c>
      <c r="H39" s="97">
        <f>H18+H25+H32+H11</f>
        <v>0</v>
      </c>
      <c r="I39" s="97">
        <f>I18+I25+I32+I11</f>
        <v>0</v>
      </c>
      <c r="J39" s="97">
        <f>J18+J25+J32+J11</f>
        <v>0</v>
      </c>
      <c r="K39" s="6"/>
      <c r="L39" s="6"/>
      <c r="M39" s="6"/>
      <c r="N39" s="6"/>
      <c r="O39" s="6"/>
      <c r="P39" s="6"/>
      <c r="Q39" s="6"/>
    </row>
    <row r="40" spans="1:17" s="15" customFormat="1" ht="31.5" x14ac:dyDescent="0.25">
      <c r="A40" s="118"/>
      <c r="B40" s="187"/>
      <c r="C40" s="118"/>
      <c r="D40" s="188" t="s">
        <v>5</v>
      </c>
      <c r="E40" s="182">
        <f t="shared" si="2"/>
        <v>37116.9</v>
      </c>
      <c r="F40" s="182">
        <f>F19+F26+F33+F12</f>
        <v>9505.2000000000007</v>
      </c>
      <c r="G40" s="182">
        <v>9203.9</v>
      </c>
      <c r="H40" s="182">
        <v>9203.9</v>
      </c>
      <c r="I40" s="182">
        <v>9203.9</v>
      </c>
      <c r="J40" s="182">
        <f>J19+J26+J33+J12</f>
        <v>0</v>
      </c>
      <c r="K40" s="6"/>
      <c r="L40" s="6"/>
      <c r="M40" s="6"/>
      <c r="N40" s="6"/>
      <c r="O40" s="6"/>
      <c r="P40" s="6"/>
      <c r="Q40" s="6"/>
    </row>
    <row r="41" spans="1:17" s="15" customFormat="1" x14ac:dyDescent="0.25">
      <c r="A41" s="118"/>
      <c r="B41" s="187"/>
      <c r="C41" s="118"/>
      <c r="D41" s="188" t="s">
        <v>6</v>
      </c>
      <c r="E41" s="182">
        <f t="shared" si="2"/>
        <v>268346.30427000002</v>
      </c>
      <c r="F41" s="182">
        <f>F20+F27+F34+F13</f>
        <v>34633.055</v>
      </c>
      <c r="G41" s="182">
        <f>G20+G27+G34+G13</f>
        <v>39073.511989999999</v>
      </c>
      <c r="H41" s="182">
        <f>H20+H27+H34+H13</f>
        <v>32479.9689</v>
      </c>
      <c r="I41" s="182">
        <f>I20+I27+I34+I13</f>
        <v>32431.953699999998</v>
      </c>
      <c r="J41" s="182">
        <f>J20+J27+J34+J13</f>
        <v>129727.81468</v>
      </c>
      <c r="K41" s="6"/>
      <c r="L41" s="6"/>
      <c r="M41" s="6"/>
      <c r="N41" s="6"/>
      <c r="O41" s="6"/>
      <c r="P41" s="6"/>
      <c r="Q41" s="6"/>
    </row>
    <row r="42" spans="1:17" s="15" customFormat="1" ht="47.25" x14ac:dyDescent="0.25">
      <c r="A42" s="118"/>
      <c r="B42" s="187"/>
      <c r="C42" s="118"/>
      <c r="D42" s="188" t="s">
        <v>8</v>
      </c>
      <c r="E42" s="182">
        <f t="shared" si="2"/>
        <v>0</v>
      </c>
      <c r="F42" s="189">
        <f>F14+F21+F28+F35</f>
        <v>0</v>
      </c>
      <c r="G42" s="189">
        <f>G14+G21+G28+G35</f>
        <v>0</v>
      </c>
      <c r="H42" s="189">
        <f>H14+H21+H28+H35</f>
        <v>0</v>
      </c>
      <c r="I42" s="189">
        <f>I14+I21+I28+I35</f>
        <v>0</v>
      </c>
      <c r="J42" s="189">
        <f>J14+J21+J28+J35</f>
        <v>0</v>
      </c>
      <c r="K42" s="6"/>
      <c r="L42" s="6"/>
      <c r="M42" s="6"/>
      <c r="N42" s="6"/>
      <c r="O42" s="6"/>
      <c r="P42" s="6"/>
      <c r="Q42" s="6"/>
    </row>
    <row r="43" spans="1:17" s="15" customFormat="1" ht="17.25" customHeight="1" x14ac:dyDescent="0.25">
      <c r="A43" s="118"/>
      <c r="B43" s="187"/>
      <c r="C43" s="118"/>
      <c r="D43" s="188" t="s">
        <v>15</v>
      </c>
      <c r="E43" s="182">
        <f t="shared" si="2"/>
        <v>0</v>
      </c>
      <c r="F43" s="189">
        <v>0</v>
      </c>
      <c r="G43" s="189">
        <v>0</v>
      </c>
      <c r="H43" s="189">
        <v>0</v>
      </c>
      <c r="I43" s="189">
        <v>0</v>
      </c>
      <c r="J43" s="189">
        <v>0</v>
      </c>
      <c r="K43" s="6"/>
      <c r="L43" s="6"/>
      <c r="M43" s="6"/>
      <c r="N43" s="6"/>
      <c r="O43" s="6"/>
      <c r="P43" s="6"/>
      <c r="Q43" s="6"/>
    </row>
    <row r="44" spans="1:17" s="15" customFormat="1" x14ac:dyDescent="0.25">
      <c r="A44" s="118"/>
      <c r="B44" s="187"/>
      <c r="C44" s="118"/>
      <c r="D44" s="188" t="s">
        <v>7</v>
      </c>
      <c r="E44" s="182">
        <f t="shared" si="2"/>
        <v>0</v>
      </c>
      <c r="F44" s="182">
        <v>0</v>
      </c>
      <c r="G44" s="182">
        <v>0</v>
      </c>
      <c r="H44" s="182">
        <f>H23+H30+H37</f>
        <v>0</v>
      </c>
      <c r="I44" s="182">
        <f>I23+I30+I37</f>
        <v>0</v>
      </c>
      <c r="J44" s="182">
        <f>J23+J30+J37</f>
        <v>0</v>
      </c>
      <c r="K44" s="6"/>
      <c r="L44" s="6"/>
      <c r="M44" s="6"/>
      <c r="N44" s="6"/>
      <c r="O44" s="6"/>
      <c r="P44" s="6"/>
      <c r="Q44" s="6"/>
    </row>
    <row r="45" spans="1:17" ht="15.75" customHeight="1" x14ac:dyDescent="0.25">
      <c r="A45" s="190" t="s">
        <v>33</v>
      </c>
      <c r="B45" s="190"/>
      <c r="C45" s="190"/>
      <c r="D45" s="190"/>
      <c r="E45" s="190"/>
      <c r="F45" s="190"/>
      <c r="G45" s="190"/>
      <c r="H45" s="190"/>
      <c r="I45" s="190"/>
      <c r="J45" s="190"/>
    </row>
    <row r="46" spans="1:17" s="94" customFormat="1" ht="15.75" customHeight="1" x14ac:dyDescent="0.25">
      <c r="A46" s="191" t="s">
        <v>19</v>
      </c>
      <c r="B46" s="192" t="s">
        <v>94</v>
      </c>
      <c r="C46" s="174" t="s">
        <v>149</v>
      </c>
      <c r="D46" s="188" t="s">
        <v>3</v>
      </c>
      <c r="E46" s="97">
        <f t="shared" ref="E46:E59" si="3">SUM(F46:J46)</f>
        <v>3802.4836300000002</v>
      </c>
      <c r="F46" s="98">
        <f>SUM(F47:F52)</f>
        <v>588.48369000000002</v>
      </c>
      <c r="G46" s="98">
        <f>G49</f>
        <v>354</v>
      </c>
      <c r="H46" s="98">
        <v>359.99997000000002</v>
      </c>
      <c r="I46" s="98">
        <v>359.99997000000002</v>
      </c>
      <c r="J46" s="98">
        <f>SUM(J47:J52)</f>
        <v>2140</v>
      </c>
      <c r="K46" s="9"/>
      <c r="L46" s="9"/>
      <c r="M46" s="9"/>
      <c r="N46" s="9"/>
      <c r="O46" s="9"/>
      <c r="P46" s="9"/>
      <c r="Q46" s="9"/>
    </row>
    <row r="47" spans="1:17" x14ac:dyDescent="0.25">
      <c r="A47" s="193"/>
      <c r="B47" s="194"/>
      <c r="C47" s="177"/>
      <c r="D47" s="12" t="s">
        <v>4</v>
      </c>
      <c r="E47" s="97">
        <f t="shared" si="3"/>
        <v>0</v>
      </c>
      <c r="F47" s="176">
        <v>0</v>
      </c>
      <c r="G47" s="176">
        <v>0</v>
      </c>
      <c r="H47" s="176">
        <v>0</v>
      </c>
      <c r="I47" s="176">
        <v>0</v>
      </c>
      <c r="J47" s="176">
        <v>0</v>
      </c>
    </row>
    <row r="48" spans="1:17" ht="31.5" x14ac:dyDescent="0.25">
      <c r="A48" s="193"/>
      <c r="B48" s="194"/>
      <c r="C48" s="177"/>
      <c r="D48" s="12" t="s">
        <v>5</v>
      </c>
      <c r="E48" s="97">
        <f t="shared" si="3"/>
        <v>0</v>
      </c>
      <c r="F48" s="176">
        <v>0</v>
      </c>
      <c r="G48" s="176">
        <v>0</v>
      </c>
      <c r="H48" s="176">
        <v>0</v>
      </c>
      <c r="I48" s="176">
        <v>0</v>
      </c>
      <c r="J48" s="176">
        <v>0</v>
      </c>
    </row>
    <row r="49" spans="1:17" s="93" customFormat="1" x14ac:dyDescent="0.25">
      <c r="A49" s="193"/>
      <c r="B49" s="194"/>
      <c r="C49" s="177"/>
      <c r="D49" s="12" t="s">
        <v>6</v>
      </c>
      <c r="E49" s="97">
        <f t="shared" si="3"/>
        <v>3802.4836300000002</v>
      </c>
      <c r="F49" s="98">
        <v>588.48369000000002</v>
      </c>
      <c r="G49" s="98">
        <v>354</v>
      </c>
      <c r="H49" s="98">
        <v>359.99997000000002</v>
      </c>
      <c r="I49" s="98">
        <v>359.99997000000002</v>
      </c>
      <c r="J49" s="98">
        <f>535*4</f>
        <v>2140</v>
      </c>
      <c r="K49" s="6"/>
      <c r="L49" s="6"/>
      <c r="M49" s="6"/>
      <c r="N49" s="6"/>
      <c r="O49" s="6"/>
      <c r="P49" s="6"/>
      <c r="Q49" s="6"/>
    </row>
    <row r="50" spans="1:17" ht="31.5" x14ac:dyDescent="0.25">
      <c r="A50" s="193"/>
      <c r="B50" s="194"/>
      <c r="C50" s="177"/>
      <c r="D50" s="12" t="s">
        <v>8</v>
      </c>
      <c r="E50" s="97">
        <f t="shared" si="3"/>
        <v>0</v>
      </c>
      <c r="F50" s="176">
        <v>0</v>
      </c>
      <c r="G50" s="176">
        <v>0</v>
      </c>
      <c r="H50" s="176">
        <v>0</v>
      </c>
      <c r="I50" s="176">
        <v>0</v>
      </c>
      <c r="J50" s="176">
        <v>0</v>
      </c>
    </row>
    <row r="51" spans="1:17" x14ac:dyDescent="0.25">
      <c r="A51" s="193"/>
      <c r="B51" s="194"/>
      <c r="C51" s="177"/>
      <c r="D51" s="12" t="s">
        <v>15</v>
      </c>
      <c r="E51" s="97">
        <f t="shared" si="3"/>
        <v>0</v>
      </c>
      <c r="F51" s="176">
        <v>0</v>
      </c>
      <c r="G51" s="176">
        <v>0</v>
      </c>
      <c r="H51" s="176">
        <v>0</v>
      </c>
      <c r="I51" s="176">
        <v>0</v>
      </c>
      <c r="J51" s="176">
        <v>0</v>
      </c>
    </row>
    <row r="52" spans="1:17" x14ac:dyDescent="0.25">
      <c r="A52" s="193"/>
      <c r="B52" s="194"/>
      <c r="C52" s="179"/>
      <c r="D52" s="12" t="s">
        <v>7</v>
      </c>
      <c r="E52" s="97">
        <f t="shared" si="3"/>
        <v>0</v>
      </c>
      <c r="F52" s="176">
        <v>0</v>
      </c>
      <c r="G52" s="176">
        <v>0</v>
      </c>
      <c r="H52" s="176">
        <v>0</v>
      </c>
      <c r="I52" s="176">
        <v>0</v>
      </c>
      <c r="J52" s="176">
        <v>0</v>
      </c>
    </row>
    <row r="53" spans="1:17" s="94" customFormat="1" ht="15.75" customHeight="1" x14ac:dyDescent="0.25">
      <c r="A53" s="191" t="s">
        <v>88</v>
      </c>
      <c r="B53" s="192" t="s">
        <v>95</v>
      </c>
      <c r="C53" s="174" t="s">
        <v>149</v>
      </c>
      <c r="D53" s="188" t="s">
        <v>3</v>
      </c>
      <c r="E53" s="97">
        <f t="shared" si="3"/>
        <v>0</v>
      </c>
      <c r="F53" s="97">
        <f t="shared" ref="F53:J59" si="4">SUM(G53:K53)</f>
        <v>0</v>
      </c>
      <c r="G53" s="97">
        <f t="shared" si="4"/>
        <v>0</v>
      </c>
      <c r="H53" s="97">
        <f t="shared" si="4"/>
        <v>0</v>
      </c>
      <c r="I53" s="97">
        <f t="shared" si="4"/>
        <v>0</v>
      </c>
      <c r="J53" s="97">
        <f t="shared" si="4"/>
        <v>0</v>
      </c>
      <c r="K53" s="9"/>
      <c r="L53" s="9"/>
      <c r="M53" s="9"/>
      <c r="N53" s="9"/>
      <c r="O53" s="9"/>
      <c r="P53" s="9"/>
      <c r="Q53" s="9"/>
    </row>
    <row r="54" spans="1:17" x14ac:dyDescent="0.25">
      <c r="A54" s="193"/>
      <c r="B54" s="194"/>
      <c r="C54" s="177"/>
      <c r="D54" s="12" t="s">
        <v>4</v>
      </c>
      <c r="E54" s="97">
        <f t="shared" si="3"/>
        <v>0</v>
      </c>
      <c r="F54" s="97">
        <f t="shared" si="4"/>
        <v>0</v>
      </c>
      <c r="G54" s="97">
        <f t="shared" si="4"/>
        <v>0</v>
      </c>
      <c r="H54" s="97">
        <f t="shared" si="4"/>
        <v>0</v>
      </c>
      <c r="I54" s="97">
        <f t="shared" si="4"/>
        <v>0</v>
      </c>
      <c r="J54" s="97">
        <f t="shared" si="4"/>
        <v>0</v>
      </c>
    </row>
    <row r="55" spans="1:17" ht="31.5" x14ac:dyDescent="0.25">
      <c r="A55" s="193"/>
      <c r="B55" s="194"/>
      <c r="C55" s="177"/>
      <c r="D55" s="12" t="s">
        <v>5</v>
      </c>
      <c r="E55" s="97">
        <f t="shared" si="3"/>
        <v>0</v>
      </c>
      <c r="F55" s="97">
        <f t="shared" si="4"/>
        <v>0</v>
      </c>
      <c r="G55" s="97">
        <f t="shared" si="4"/>
        <v>0</v>
      </c>
      <c r="H55" s="97">
        <f t="shared" si="4"/>
        <v>0</v>
      </c>
      <c r="I55" s="97">
        <f t="shared" si="4"/>
        <v>0</v>
      </c>
      <c r="J55" s="97">
        <f t="shared" si="4"/>
        <v>0</v>
      </c>
    </row>
    <row r="56" spans="1:17" x14ac:dyDescent="0.25">
      <c r="A56" s="193"/>
      <c r="B56" s="194"/>
      <c r="C56" s="177"/>
      <c r="D56" s="12" t="s">
        <v>6</v>
      </c>
      <c r="E56" s="97">
        <f t="shared" si="3"/>
        <v>0</v>
      </c>
      <c r="F56" s="97">
        <f t="shared" si="4"/>
        <v>0</v>
      </c>
      <c r="G56" s="97">
        <f t="shared" si="4"/>
        <v>0</v>
      </c>
      <c r="H56" s="97">
        <f t="shared" si="4"/>
        <v>0</v>
      </c>
      <c r="I56" s="97">
        <f t="shared" si="4"/>
        <v>0</v>
      </c>
      <c r="J56" s="97">
        <f t="shared" si="4"/>
        <v>0</v>
      </c>
    </row>
    <row r="57" spans="1:17" ht="31.5" x14ac:dyDescent="0.25">
      <c r="A57" s="193"/>
      <c r="B57" s="194"/>
      <c r="C57" s="177"/>
      <c r="D57" s="12" t="s">
        <v>8</v>
      </c>
      <c r="E57" s="97">
        <f t="shared" si="3"/>
        <v>0</v>
      </c>
      <c r="F57" s="97">
        <f t="shared" si="4"/>
        <v>0</v>
      </c>
      <c r="G57" s="97">
        <f t="shared" si="4"/>
        <v>0</v>
      </c>
      <c r="H57" s="97">
        <f t="shared" si="4"/>
        <v>0</v>
      </c>
      <c r="I57" s="97">
        <f t="shared" si="4"/>
        <v>0</v>
      </c>
      <c r="J57" s="97">
        <f t="shared" si="4"/>
        <v>0</v>
      </c>
    </row>
    <row r="58" spans="1:17" x14ac:dyDescent="0.25">
      <c r="A58" s="193"/>
      <c r="B58" s="194"/>
      <c r="C58" s="177"/>
      <c r="D58" s="12" t="s">
        <v>15</v>
      </c>
      <c r="E58" s="97">
        <f t="shared" si="3"/>
        <v>0</v>
      </c>
      <c r="F58" s="97">
        <f t="shared" si="4"/>
        <v>0</v>
      </c>
      <c r="G58" s="97">
        <f t="shared" si="4"/>
        <v>0</v>
      </c>
      <c r="H58" s="97">
        <f t="shared" si="4"/>
        <v>0</v>
      </c>
      <c r="I58" s="97">
        <f t="shared" si="4"/>
        <v>0</v>
      </c>
      <c r="J58" s="97">
        <f t="shared" si="4"/>
        <v>0</v>
      </c>
    </row>
    <row r="59" spans="1:17" x14ac:dyDescent="0.25">
      <c r="A59" s="195"/>
      <c r="B59" s="196"/>
      <c r="C59" s="179"/>
      <c r="D59" s="12" t="s">
        <v>7</v>
      </c>
      <c r="E59" s="97">
        <f t="shared" si="3"/>
        <v>0</v>
      </c>
      <c r="F59" s="97">
        <f t="shared" si="4"/>
        <v>0</v>
      </c>
      <c r="G59" s="97">
        <f t="shared" si="4"/>
        <v>0</v>
      </c>
      <c r="H59" s="97">
        <f t="shared" si="4"/>
        <v>0</v>
      </c>
      <c r="I59" s="97">
        <f t="shared" si="4"/>
        <v>0</v>
      </c>
      <c r="J59" s="97">
        <f t="shared" si="4"/>
        <v>0</v>
      </c>
    </row>
    <row r="60" spans="1:17" s="94" customFormat="1" ht="15.75" customHeight="1" x14ac:dyDescent="0.25">
      <c r="A60" s="191" t="s">
        <v>223</v>
      </c>
      <c r="B60" s="192" t="s">
        <v>224</v>
      </c>
      <c r="C60" s="174" t="s">
        <v>225</v>
      </c>
      <c r="D60" s="188" t="s">
        <v>3</v>
      </c>
      <c r="E60" s="97"/>
      <c r="F60" s="97"/>
      <c r="G60" s="97"/>
      <c r="H60" s="97"/>
      <c r="I60" s="97"/>
      <c r="J60" s="97"/>
      <c r="K60" s="9"/>
      <c r="L60" s="9"/>
      <c r="M60" s="9"/>
      <c r="N60" s="9"/>
      <c r="O60" s="9"/>
      <c r="P60" s="9"/>
      <c r="Q60" s="9"/>
    </row>
    <row r="61" spans="1:17" s="15" customFormat="1" x14ac:dyDescent="0.25">
      <c r="A61" s="193"/>
      <c r="B61" s="194"/>
      <c r="C61" s="177"/>
      <c r="D61" s="12" t="s">
        <v>4</v>
      </c>
      <c r="E61" s="97"/>
      <c r="F61" s="97"/>
      <c r="G61" s="97"/>
      <c r="H61" s="97"/>
      <c r="I61" s="97"/>
      <c r="J61" s="97"/>
      <c r="K61" s="6"/>
      <c r="L61" s="6"/>
      <c r="M61" s="6"/>
      <c r="N61" s="6"/>
      <c r="O61" s="6"/>
      <c r="P61" s="6"/>
      <c r="Q61" s="6"/>
    </row>
    <row r="62" spans="1:17" s="15" customFormat="1" ht="31.5" x14ac:dyDescent="0.25">
      <c r="A62" s="193"/>
      <c r="B62" s="194"/>
      <c r="C62" s="177"/>
      <c r="D62" s="12" t="s">
        <v>5</v>
      </c>
      <c r="E62" s="97"/>
      <c r="F62" s="97"/>
      <c r="G62" s="97"/>
      <c r="H62" s="97"/>
      <c r="I62" s="97"/>
      <c r="J62" s="97"/>
      <c r="K62" s="6"/>
      <c r="L62" s="6"/>
      <c r="M62" s="6"/>
      <c r="N62" s="6"/>
      <c r="O62" s="6"/>
      <c r="P62" s="6"/>
      <c r="Q62" s="6"/>
    </row>
    <row r="63" spans="1:17" s="93" customFormat="1" x14ac:dyDescent="0.25">
      <c r="A63" s="193"/>
      <c r="B63" s="194"/>
      <c r="C63" s="177"/>
      <c r="D63" s="12" t="s">
        <v>6</v>
      </c>
      <c r="E63" s="97"/>
      <c r="F63" s="97"/>
      <c r="G63" s="97"/>
      <c r="H63" s="97"/>
      <c r="I63" s="97"/>
      <c r="J63" s="97"/>
      <c r="K63" s="6"/>
      <c r="L63" s="6"/>
      <c r="M63" s="6"/>
      <c r="N63" s="6"/>
      <c r="O63" s="6"/>
      <c r="P63" s="6"/>
      <c r="Q63" s="6"/>
    </row>
    <row r="64" spans="1:17" s="15" customFormat="1" ht="31.5" x14ac:dyDescent="0.25">
      <c r="A64" s="193"/>
      <c r="B64" s="194"/>
      <c r="C64" s="177"/>
      <c r="D64" s="12" t="s">
        <v>8</v>
      </c>
      <c r="E64" s="97"/>
      <c r="F64" s="97"/>
      <c r="G64" s="97"/>
      <c r="H64" s="97"/>
      <c r="I64" s="97"/>
      <c r="J64" s="97"/>
      <c r="K64" s="6"/>
      <c r="L64" s="6"/>
      <c r="M64" s="6"/>
      <c r="N64" s="6"/>
      <c r="O64" s="6"/>
      <c r="P64" s="6"/>
      <c r="Q64" s="6"/>
    </row>
    <row r="65" spans="1:17" s="15" customFormat="1" x14ac:dyDescent="0.25">
      <c r="A65" s="193"/>
      <c r="B65" s="194"/>
      <c r="C65" s="177"/>
      <c r="D65" s="12" t="s">
        <v>15</v>
      </c>
      <c r="E65" s="97"/>
      <c r="F65" s="97"/>
      <c r="G65" s="97"/>
      <c r="H65" s="97"/>
      <c r="I65" s="97"/>
      <c r="J65" s="97"/>
      <c r="K65" s="6"/>
      <c r="L65" s="6"/>
      <c r="M65" s="6"/>
      <c r="N65" s="6"/>
      <c r="O65" s="6"/>
      <c r="P65" s="6"/>
      <c r="Q65" s="6"/>
    </row>
    <row r="66" spans="1:17" s="15" customFormat="1" x14ac:dyDescent="0.25">
      <c r="A66" s="195"/>
      <c r="B66" s="196"/>
      <c r="C66" s="179"/>
      <c r="D66" s="12" t="s">
        <v>7</v>
      </c>
      <c r="E66" s="97"/>
      <c r="F66" s="97"/>
      <c r="G66" s="97"/>
      <c r="H66" s="97"/>
      <c r="I66" s="97"/>
      <c r="J66" s="97"/>
      <c r="K66" s="6"/>
      <c r="L66" s="6"/>
      <c r="M66" s="6"/>
      <c r="N66" s="6"/>
      <c r="O66" s="6"/>
      <c r="P66" s="6"/>
      <c r="Q66" s="6"/>
    </row>
    <row r="67" spans="1:17" s="15" customFormat="1" ht="15.75" customHeight="1" x14ac:dyDescent="0.25">
      <c r="A67" s="118"/>
      <c r="B67" s="187" t="s">
        <v>9</v>
      </c>
      <c r="C67" s="118"/>
      <c r="D67" s="188" t="s">
        <v>3</v>
      </c>
      <c r="E67" s="182">
        <f>SUM(E70+E73)</f>
        <v>3802.4836300000002</v>
      </c>
      <c r="F67" s="182">
        <f>SUM(F70+F73)</f>
        <v>588.48369000000002</v>
      </c>
      <c r="G67" s="182">
        <f>G70</f>
        <v>354</v>
      </c>
      <c r="H67" s="182">
        <v>359.99997000000002</v>
      </c>
      <c r="I67" s="182">
        <v>359.99997000000002</v>
      </c>
      <c r="J67" s="182">
        <v>2140</v>
      </c>
      <c r="K67" s="6"/>
      <c r="L67" s="6"/>
      <c r="M67" s="6"/>
      <c r="N67" s="6"/>
      <c r="O67" s="6"/>
      <c r="P67" s="6"/>
      <c r="Q67" s="6"/>
    </row>
    <row r="68" spans="1:17" s="94" customFormat="1" ht="15.75" customHeight="1" x14ac:dyDescent="0.25">
      <c r="A68" s="118"/>
      <c r="B68" s="187"/>
      <c r="C68" s="118"/>
      <c r="D68" s="188" t="s">
        <v>4</v>
      </c>
      <c r="E68" s="97">
        <f t="shared" ref="E68:J69" si="5">E47</f>
        <v>0</v>
      </c>
      <c r="F68" s="97">
        <f t="shared" si="5"/>
        <v>0</v>
      </c>
      <c r="G68" s="97">
        <f t="shared" si="5"/>
        <v>0</v>
      </c>
      <c r="H68" s="97">
        <f t="shared" si="5"/>
        <v>0</v>
      </c>
      <c r="I68" s="97">
        <f t="shared" si="5"/>
        <v>0</v>
      </c>
      <c r="J68" s="97">
        <f t="shared" si="5"/>
        <v>0</v>
      </c>
      <c r="K68" s="9"/>
      <c r="L68" s="9"/>
      <c r="M68" s="9"/>
      <c r="N68" s="9"/>
      <c r="O68" s="9"/>
      <c r="P68" s="9"/>
      <c r="Q68" s="9"/>
    </row>
    <row r="69" spans="1:17" ht="31.5" x14ac:dyDescent="0.25">
      <c r="A69" s="118"/>
      <c r="B69" s="187"/>
      <c r="C69" s="118"/>
      <c r="D69" s="188" t="s">
        <v>5</v>
      </c>
      <c r="E69" s="182">
        <f t="shared" si="5"/>
        <v>0</v>
      </c>
      <c r="F69" s="182">
        <f t="shared" si="5"/>
        <v>0</v>
      </c>
      <c r="G69" s="182">
        <f t="shared" si="5"/>
        <v>0</v>
      </c>
      <c r="H69" s="182">
        <f t="shared" si="5"/>
        <v>0</v>
      </c>
      <c r="I69" s="182">
        <f t="shared" si="5"/>
        <v>0</v>
      </c>
      <c r="J69" s="182">
        <f t="shared" si="5"/>
        <v>0</v>
      </c>
    </row>
    <row r="70" spans="1:17" x14ac:dyDescent="0.25">
      <c r="A70" s="118"/>
      <c r="B70" s="187"/>
      <c r="C70" s="118"/>
      <c r="D70" s="188" t="s">
        <v>6</v>
      </c>
      <c r="E70" s="182">
        <f>SUM(F70+G70+H70+I70+J70)</f>
        <v>3802.4836300000002</v>
      </c>
      <c r="F70" s="182">
        <f t="shared" ref="F70:J72" si="6">F49</f>
        <v>588.48369000000002</v>
      </c>
      <c r="G70" s="182">
        <f t="shared" si="6"/>
        <v>354</v>
      </c>
      <c r="H70" s="182">
        <f t="shared" si="6"/>
        <v>359.99997000000002</v>
      </c>
      <c r="I70" s="182">
        <f t="shared" si="6"/>
        <v>359.99997000000002</v>
      </c>
      <c r="J70" s="182">
        <f t="shared" si="6"/>
        <v>2140</v>
      </c>
    </row>
    <row r="71" spans="1:17" s="93" customFormat="1" ht="47.25" x14ac:dyDescent="0.25">
      <c r="A71" s="118"/>
      <c r="B71" s="187"/>
      <c r="C71" s="118"/>
      <c r="D71" s="188" t="s">
        <v>8</v>
      </c>
      <c r="E71" s="182">
        <f>E50</f>
        <v>0</v>
      </c>
      <c r="F71" s="182">
        <f t="shared" si="6"/>
        <v>0</v>
      </c>
      <c r="G71" s="182">
        <f t="shared" si="6"/>
        <v>0</v>
      </c>
      <c r="H71" s="182">
        <f t="shared" si="6"/>
        <v>0</v>
      </c>
      <c r="I71" s="182">
        <f t="shared" si="6"/>
        <v>0</v>
      </c>
      <c r="J71" s="182">
        <f t="shared" si="6"/>
        <v>0</v>
      </c>
      <c r="K71" s="6"/>
      <c r="L71" s="6"/>
      <c r="M71" s="6"/>
      <c r="N71" s="6"/>
      <c r="O71" s="6"/>
      <c r="P71" s="6"/>
      <c r="Q71" s="6"/>
    </row>
    <row r="72" spans="1:17" ht="42" customHeight="1" x14ac:dyDescent="0.25">
      <c r="A72" s="118"/>
      <c r="B72" s="187"/>
      <c r="C72" s="118"/>
      <c r="D72" s="188" t="s">
        <v>15</v>
      </c>
      <c r="E72" s="182">
        <f>E51</f>
        <v>0</v>
      </c>
      <c r="F72" s="182">
        <f t="shared" si="6"/>
        <v>0</v>
      </c>
      <c r="G72" s="182">
        <f t="shared" si="6"/>
        <v>0</v>
      </c>
      <c r="H72" s="182">
        <f t="shared" si="6"/>
        <v>0</v>
      </c>
      <c r="I72" s="182">
        <f t="shared" si="6"/>
        <v>0</v>
      </c>
      <c r="J72" s="182">
        <f t="shared" si="6"/>
        <v>0</v>
      </c>
    </row>
    <row r="73" spans="1:17" ht="30" customHeight="1" x14ac:dyDescent="0.25">
      <c r="A73" s="118"/>
      <c r="B73" s="187"/>
      <c r="C73" s="118"/>
      <c r="D73" s="188" t="s">
        <v>7</v>
      </c>
      <c r="E73" s="182">
        <v>0</v>
      </c>
      <c r="F73" s="182">
        <v>0</v>
      </c>
      <c r="G73" s="182"/>
      <c r="H73" s="182"/>
      <c r="I73" s="182"/>
      <c r="J73" s="182"/>
    </row>
    <row r="74" spans="1:17" ht="28.5" customHeight="1" x14ac:dyDescent="0.25">
      <c r="A74" s="197" t="s">
        <v>34</v>
      </c>
      <c r="B74" s="197"/>
      <c r="C74" s="197"/>
      <c r="D74" s="197"/>
      <c r="E74" s="197"/>
      <c r="F74" s="197"/>
      <c r="G74" s="197"/>
      <c r="H74" s="197"/>
      <c r="I74" s="197"/>
      <c r="J74" s="197"/>
    </row>
    <row r="75" spans="1:17" s="94" customFormat="1" ht="45.75" customHeight="1" x14ac:dyDescent="0.25">
      <c r="A75" s="118" t="s">
        <v>20</v>
      </c>
      <c r="B75" s="181" t="s">
        <v>231</v>
      </c>
      <c r="C75" s="174" t="s">
        <v>149</v>
      </c>
      <c r="D75" s="188" t="s">
        <v>3</v>
      </c>
      <c r="E75" s="182">
        <f>ROUND(SUM(F75:J75),5)</f>
        <v>200</v>
      </c>
      <c r="F75" s="182">
        <f>ROUND(SUM(F76:F81),5)</f>
        <v>200</v>
      </c>
      <c r="G75" s="182">
        <f>ROUND(SUM(G76:G81),5)</f>
        <v>0</v>
      </c>
      <c r="H75" s="182">
        <f>ROUND(SUM(H76:H81),5)</f>
        <v>0</v>
      </c>
      <c r="I75" s="182"/>
      <c r="J75" s="182">
        <f>ROUND(SUM(J76:J81),5)</f>
        <v>0</v>
      </c>
      <c r="K75" s="9"/>
      <c r="L75" s="9"/>
      <c r="M75" s="9"/>
      <c r="N75" s="9"/>
      <c r="O75" s="9"/>
      <c r="P75" s="9"/>
      <c r="Q75" s="9"/>
    </row>
    <row r="76" spans="1:17" ht="26.25" customHeight="1" x14ac:dyDescent="0.25">
      <c r="A76" s="118"/>
      <c r="B76" s="181"/>
      <c r="C76" s="177"/>
      <c r="D76" s="12" t="s">
        <v>4</v>
      </c>
      <c r="E76" s="97">
        <f t="shared" ref="E76:E95" si="7">SUM(F76:J76)</f>
        <v>0</v>
      </c>
      <c r="F76" s="97">
        <v>0</v>
      </c>
      <c r="G76" s="97">
        <v>0</v>
      </c>
      <c r="H76" s="97">
        <v>0</v>
      </c>
      <c r="I76" s="97"/>
      <c r="J76" s="97">
        <v>0</v>
      </c>
    </row>
    <row r="77" spans="1:17" ht="36" customHeight="1" x14ac:dyDescent="0.25">
      <c r="A77" s="118"/>
      <c r="B77" s="181"/>
      <c r="C77" s="177"/>
      <c r="D77" s="12" t="s">
        <v>5</v>
      </c>
      <c r="E77" s="97">
        <f t="shared" si="7"/>
        <v>0</v>
      </c>
      <c r="F77" s="97">
        <v>0</v>
      </c>
      <c r="G77" s="97">
        <v>0</v>
      </c>
      <c r="H77" s="97">
        <v>0</v>
      </c>
      <c r="I77" s="97"/>
      <c r="J77" s="97">
        <v>0</v>
      </c>
    </row>
    <row r="78" spans="1:17" s="93" customFormat="1" ht="36" customHeight="1" x14ac:dyDescent="0.25">
      <c r="A78" s="118"/>
      <c r="B78" s="181"/>
      <c r="C78" s="177"/>
      <c r="D78" s="12" t="s">
        <v>6</v>
      </c>
      <c r="E78" s="97">
        <f t="shared" si="7"/>
        <v>0</v>
      </c>
      <c r="F78" s="97">
        <v>0</v>
      </c>
      <c r="G78" s="97">
        <v>0</v>
      </c>
      <c r="H78" s="97">
        <v>0</v>
      </c>
      <c r="I78" s="97"/>
      <c r="J78" s="97">
        <v>0</v>
      </c>
      <c r="K78" s="6"/>
      <c r="L78" s="6"/>
      <c r="M78" s="6"/>
      <c r="N78" s="6"/>
      <c r="O78" s="6"/>
      <c r="P78" s="6"/>
      <c r="Q78" s="6"/>
    </row>
    <row r="79" spans="1:17" ht="39.75" customHeight="1" x14ac:dyDescent="0.25">
      <c r="A79" s="118"/>
      <c r="B79" s="181"/>
      <c r="C79" s="177"/>
      <c r="D79" s="12" t="s">
        <v>8</v>
      </c>
      <c r="E79" s="97">
        <f t="shared" si="7"/>
        <v>0</v>
      </c>
      <c r="F79" s="97">
        <v>0</v>
      </c>
      <c r="G79" s="97">
        <v>0</v>
      </c>
      <c r="H79" s="97">
        <v>0</v>
      </c>
      <c r="I79" s="97"/>
      <c r="J79" s="97">
        <v>0</v>
      </c>
    </row>
    <row r="80" spans="1:17" ht="29.25" customHeight="1" x14ac:dyDescent="0.25">
      <c r="A80" s="118"/>
      <c r="B80" s="181"/>
      <c r="C80" s="177"/>
      <c r="D80" s="12" t="s">
        <v>15</v>
      </c>
      <c r="E80" s="97">
        <f t="shared" si="7"/>
        <v>0</v>
      </c>
      <c r="F80" s="97">
        <v>0</v>
      </c>
      <c r="G80" s="97">
        <v>0</v>
      </c>
      <c r="H80" s="97">
        <v>0</v>
      </c>
      <c r="I80" s="97"/>
      <c r="J80" s="97">
        <v>0</v>
      </c>
    </row>
    <row r="81" spans="1:17" ht="89.25" customHeight="1" x14ac:dyDescent="0.25">
      <c r="A81" s="118"/>
      <c r="B81" s="181"/>
      <c r="C81" s="179"/>
      <c r="D81" s="12" t="s">
        <v>7</v>
      </c>
      <c r="E81" s="97">
        <f t="shared" si="7"/>
        <v>200</v>
      </c>
      <c r="F81" s="97">
        <v>200</v>
      </c>
      <c r="G81" s="97">
        <v>0</v>
      </c>
      <c r="H81" s="97">
        <v>0</v>
      </c>
      <c r="I81" s="97"/>
      <c r="J81" s="97">
        <v>0</v>
      </c>
    </row>
    <row r="82" spans="1:17" s="94" customFormat="1" ht="15.75" customHeight="1" x14ac:dyDescent="0.25">
      <c r="A82" s="118" t="s">
        <v>21</v>
      </c>
      <c r="B82" s="198" t="s">
        <v>97</v>
      </c>
      <c r="C82" s="118" t="s">
        <v>190</v>
      </c>
      <c r="D82" s="12" t="s">
        <v>3</v>
      </c>
      <c r="E82" s="97">
        <f t="shared" si="7"/>
        <v>7500</v>
      </c>
      <c r="F82" s="97">
        <f>SUM(F83:F88)</f>
        <v>1000</v>
      </c>
      <c r="G82" s="97">
        <f>SUM(G83:G88)</f>
        <v>1000</v>
      </c>
      <c r="H82" s="97">
        <f>SUM(H83:H88)</f>
        <v>1000</v>
      </c>
      <c r="I82" s="97">
        <f>SUM(I83:I88)</f>
        <v>1000</v>
      </c>
      <c r="J82" s="97">
        <f>SUM(J83:J88)</f>
        <v>3500</v>
      </c>
      <c r="K82" s="9"/>
      <c r="L82" s="9"/>
      <c r="M82" s="9"/>
      <c r="N82" s="9"/>
      <c r="O82" s="9"/>
      <c r="P82" s="9"/>
      <c r="Q82" s="9"/>
    </row>
    <row r="83" spans="1:17" x14ac:dyDescent="0.25">
      <c r="A83" s="118"/>
      <c r="B83" s="198"/>
      <c r="C83" s="118"/>
      <c r="D83" s="12" t="s">
        <v>4</v>
      </c>
      <c r="E83" s="97">
        <f t="shared" si="7"/>
        <v>0</v>
      </c>
      <c r="F83" s="97">
        <v>0</v>
      </c>
      <c r="G83" s="97">
        <v>0</v>
      </c>
      <c r="H83" s="97">
        <v>0</v>
      </c>
      <c r="I83" s="97"/>
      <c r="J83" s="97">
        <v>0</v>
      </c>
    </row>
    <row r="84" spans="1:17" ht="31.5" x14ac:dyDescent="0.25">
      <c r="A84" s="118"/>
      <c r="B84" s="198"/>
      <c r="C84" s="118"/>
      <c r="D84" s="12" t="s">
        <v>5</v>
      </c>
      <c r="E84" s="97">
        <f t="shared" si="7"/>
        <v>0</v>
      </c>
      <c r="F84" s="97">
        <v>0</v>
      </c>
      <c r="G84" s="97">
        <v>0</v>
      </c>
      <c r="H84" s="97">
        <v>0</v>
      </c>
      <c r="I84" s="97"/>
      <c r="J84" s="97">
        <v>0</v>
      </c>
    </row>
    <row r="85" spans="1:17" x14ac:dyDescent="0.25">
      <c r="A85" s="118"/>
      <c r="B85" s="198"/>
      <c r="C85" s="118"/>
      <c r="D85" s="12" t="s">
        <v>6</v>
      </c>
      <c r="E85" s="97">
        <f t="shared" si="7"/>
        <v>0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</row>
    <row r="86" spans="1:17" ht="31.5" x14ac:dyDescent="0.25">
      <c r="A86" s="118"/>
      <c r="B86" s="198"/>
      <c r="C86" s="118"/>
      <c r="D86" s="12" t="s">
        <v>8</v>
      </c>
      <c r="E86" s="97">
        <f t="shared" si="7"/>
        <v>0</v>
      </c>
      <c r="F86" s="97">
        <v>0</v>
      </c>
      <c r="G86" s="97">
        <v>0</v>
      </c>
      <c r="H86" s="97">
        <v>0</v>
      </c>
      <c r="I86" s="97"/>
      <c r="J86" s="97">
        <v>0</v>
      </c>
    </row>
    <row r="87" spans="1:17" x14ac:dyDescent="0.25">
      <c r="A87" s="118"/>
      <c r="B87" s="198"/>
      <c r="C87" s="118"/>
      <c r="D87" s="12" t="s">
        <v>15</v>
      </c>
      <c r="E87" s="97">
        <f t="shared" si="7"/>
        <v>0</v>
      </c>
      <c r="F87" s="97">
        <v>0</v>
      </c>
      <c r="G87" s="97">
        <v>0</v>
      </c>
      <c r="H87" s="97">
        <v>0</v>
      </c>
      <c r="I87" s="97"/>
      <c r="J87" s="97">
        <v>0</v>
      </c>
    </row>
    <row r="88" spans="1:17" x14ac:dyDescent="0.25">
      <c r="A88" s="118"/>
      <c r="B88" s="198"/>
      <c r="C88" s="118"/>
      <c r="D88" s="12" t="s">
        <v>7</v>
      </c>
      <c r="E88" s="97">
        <f t="shared" si="7"/>
        <v>7500</v>
      </c>
      <c r="F88" s="97">
        <v>1000</v>
      </c>
      <c r="G88" s="97">
        <v>1000</v>
      </c>
      <c r="H88" s="97">
        <v>1000</v>
      </c>
      <c r="I88" s="97">
        <v>1000</v>
      </c>
      <c r="J88" s="97">
        <v>3500</v>
      </c>
    </row>
    <row r="89" spans="1:17" s="94" customFormat="1" x14ac:dyDescent="0.25">
      <c r="A89" s="118" t="s">
        <v>22</v>
      </c>
      <c r="B89" s="198" t="s">
        <v>161</v>
      </c>
      <c r="C89" s="118" t="s">
        <v>149</v>
      </c>
      <c r="D89" s="188" t="s">
        <v>3</v>
      </c>
      <c r="E89" s="182">
        <f t="shared" si="7"/>
        <v>0</v>
      </c>
      <c r="F89" s="182">
        <f>ROUND(SUM(F90:F95),5)</f>
        <v>0</v>
      </c>
      <c r="G89" s="182">
        <f>ROUND(SUM(G90:G95),5)</f>
        <v>0</v>
      </c>
      <c r="H89" s="182">
        <f>ROUND(SUM(H90:H95),5)</f>
        <v>0</v>
      </c>
      <c r="I89" s="182"/>
      <c r="J89" s="182">
        <f>ROUND(SUM(J90:J95),5)</f>
        <v>0</v>
      </c>
      <c r="K89" s="9"/>
      <c r="L89" s="9"/>
      <c r="M89" s="9"/>
      <c r="N89" s="9"/>
      <c r="O89" s="9"/>
      <c r="P89" s="9"/>
      <c r="Q89" s="9"/>
    </row>
    <row r="90" spans="1:17" s="15" customFormat="1" x14ac:dyDescent="0.25">
      <c r="A90" s="118"/>
      <c r="B90" s="198"/>
      <c r="C90" s="118"/>
      <c r="D90" s="12" t="s">
        <v>4</v>
      </c>
      <c r="E90" s="182">
        <f t="shared" si="7"/>
        <v>0</v>
      </c>
      <c r="F90" s="97">
        <v>0</v>
      </c>
      <c r="G90" s="97">
        <v>0</v>
      </c>
      <c r="H90" s="97">
        <v>0</v>
      </c>
      <c r="I90" s="97"/>
      <c r="J90" s="97">
        <v>0</v>
      </c>
      <c r="K90" s="6"/>
      <c r="L90" s="6"/>
      <c r="M90" s="6"/>
      <c r="N90" s="6"/>
      <c r="O90" s="6"/>
      <c r="P90" s="6"/>
      <c r="Q90" s="6"/>
    </row>
    <row r="91" spans="1:17" s="15" customFormat="1" ht="31.5" x14ac:dyDescent="0.25">
      <c r="A91" s="118"/>
      <c r="B91" s="198"/>
      <c r="C91" s="118"/>
      <c r="D91" s="12" t="s">
        <v>5</v>
      </c>
      <c r="E91" s="182">
        <f t="shared" si="7"/>
        <v>0</v>
      </c>
      <c r="F91" s="97">
        <v>0</v>
      </c>
      <c r="G91" s="97">
        <v>0</v>
      </c>
      <c r="H91" s="97">
        <v>0</v>
      </c>
      <c r="I91" s="97"/>
      <c r="J91" s="97">
        <v>0</v>
      </c>
      <c r="K91" s="6"/>
      <c r="L91" s="6"/>
      <c r="M91" s="6"/>
      <c r="N91" s="6"/>
      <c r="O91" s="6"/>
      <c r="P91" s="6"/>
      <c r="Q91" s="6"/>
    </row>
    <row r="92" spans="1:17" s="93" customFormat="1" x14ac:dyDescent="0.25">
      <c r="A92" s="118"/>
      <c r="B92" s="198"/>
      <c r="C92" s="118"/>
      <c r="D92" s="12" t="s">
        <v>6</v>
      </c>
      <c r="E92" s="182">
        <f t="shared" si="7"/>
        <v>0</v>
      </c>
      <c r="F92" s="97">
        <v>0</v>
      </c>
      <c r="G92" s="97">
        <v>0</v>
      </c>
      <c r="H92" s="97">
        <v>0</v>
      </c>
      <c r="I92" s="97"/>
      <c r="J92" s="97">
        <v>0</v>
      </c>
      <c r="K92" s="6"/>
      <c r="L92" s="6"/>
      <c r="M92" s="6"/>
      <c r="N92" s="6"/>
      <c r="O92" s="6"/>
      <c r="P92" s="6"/>
      <c r="Q92" s="6"/>
    </row>
    <row r="93" spans="1:17" s="15" customFormat="1" ht="31.5" x14ac:dyDescent="0.25">
      <c r="A93" s="118"/>
      <c r="B93" s="198"/>
      <c r="C93" s="118"/>
      <c r="D93" s="12" t="s">
        <v>8</v>
      </c>
      <c r="E93" s="182">
        <f t="shared" si="7"/>
        <v>0</v>
      </c>
      <c r="F93" s="97">
        <v>0</v>
      </c>
      <c r="G93" s="97">
        <v>0</v>
      </c>
      <c r="H93" s="97">
        <v>0</v>
      </c>
      <c r="I93" s="97"/>
      <c r="J93" s="97">
        <v>0</v>
      </c>
      <c r="K93" s="6"/>
      <c r="L93" s="6"/>
      <c r="M93" s="6"/>
      <c r="N93" s="6"/>
      <c r="O93" s="6"/>
      <c r="P93" s="6"/>
      <c r="Q93" s="6"/>
    </row>
    <row r="94" spans="1:17" s="15" customFormat="1" x14ac:dyDescent="0.25">
      <c r="A94" s="118"/>
      <c r="B94" s="198"/>
      <c r="C94" s="118"/>
      <c r="D94" s="12" t="s">
        <v>15</v>
      </c>
      <c r="E94" s="182">
        <f t="shared" si="7"/>
        <v>0</v>
      </c>
      <c r="F94" s="97">
        <v>0</v>
      </c>
      <c r="G94" s="97">
        <v>0</v>
      </c>
      <c r="H94" s="97">
        <v>0</v>
      </c>
      <c r="I94" s="97"/>
      <c r="J94" s="97">
        <v>0</v>
      </c>
      <c r="K94" s="6"/>
      <c r="L94" s="6"/>
      <c r="M94" s="6"/>
      <c r="N94" s="6"/>
      <c r="O94" s="6"/>
      <c r="P94" s="6"/>
      <c r="Q94" s="6"/>
    </row>
    <row r="95" spans="1:17" s="15" customFormat="1" x14ac:dyDescent="0.25">
      <c r="A95" s="118"/>
      <c r="B95" s="198"/>
      <c r="C95" s="118"/>
      <c r="D95" s="12" t="s">
        <v>7</v>
      </c>
      <c r="E95" s="182">
        <f t="shared" si="7"/>
        <v>0</v>
      </c>
      <c r="F95" s="97">
        <v>0</v>
      </c>
      <c r="G95" s="97">
        <v>0</v>
      </c>
      <c r="H95" s="97">
        <v>0</v>
      </c>
      <c r="I95" s="97"/>
      <c r="J95" s="97">
        <v>0</v>
      </c>
      <c r="K95" s="6"/>
      <c r="L95" s="6"/>
      <c r="M95" s="6"/>
      <c r="N95" s="6"/>
      <c r="O95" s="6"/>
      <c r="P95" s="6"/>
      <c r="Q95" s="6"/>
    </row>
    <row r="96" spans="1:17" s="15" customFormat="1" ht="15.75" customHeight="1" x14ac:dyDescent="0.25">
      <c r="A96" s="118"/>
      <c r="B96" s="187" t="s">
        <v>10</v>
      </c>
      <c r="C96" s="118"/>
      <c r="D96" s="188" t="s">
        <v>3</v>
      </c>
      <c r="E96" s="182">
        <f t="shared" ref="E96:J96" si="8">E97+E98+E99+E100+E101+E102</f>
        <v>7700</v>
      </c>
      <c r="F96" s="182">
        <f t="shared" si="8"/>
        <v>1200</v>
      </c>
      <c r="G96" s="182">
        <f t="shared" si="8"/>
        <v>1000</v>
      </c>
      <c r="H96" s="182">
        <f t="shared" si="8"/>
        <v>1000</v>
      </c>
      <c r="I96" s="182">
        <f t="shared" si="8"/>
        <v>1000</v>
      </c>
      <c r="J96" s="182">
        <f t="shared" si="8"/>
        <v>3500</v>
      </c>
      <c r="K96" s="6"/>
      <c r="L96" s="6"/>
      <c r="M96" s="6"/>
      <c r="N96" s="6"/>
      <c r="O96" s="6"/>
      <c r="P96" s="6"/>
      <c r="Q96" s="6"/>
    </row>
    <row r="97" spans="1:17" s="91" customFormat="1" ht="15.75" customHeight="1" x14ac:dyDescent="0.25">
      <c r="A97" s="118"/>
      <c r="B97" s="187"/>
      <c r="C97" s="118"/>
      <c r="D97" s="188" t="s">
        <v>4</v>
      </c>
      <c r="E97" s="97">
        <f t="shared" ref="E97:J102" si="9">E76+E83+E90</f>
        <v>0</v>
      </c>
      <c r="F97" s="97">
        <f t="shared" si="9"/>
        <v>0</v>
      </c>
      <c r="G97" s="97">
        <f t="shared" si="9"/>
        <v>0</v>
      </c>
      <c r="H97" s="97">
        <f t="shared" si="9"/>
        <v>0</v>
      </c>
      <c r="I97" s="97">
        <f t="shared" si="9"/>
        <v>0</v>
      </c>
      <c r="J97" s="97">
        <f t="shared" si="9"/>
        <v>0</v>
      </c>
      <c r="K97" s="83"/>
      <c r="L97" s="6"/>
      <c r="M97" s="6"/>
      <c r="N97" s="6"/>
      <c r="O97" s="6"/>
      <c r="P97" s="6"/>
      <c r="Q97" s="6"/>
    </row>
    <row r="98" spans="1:17" s="91" customFormat="1" ht="15.75" customHeight="1" x14ac:dyDescent="0.25">
      <c r="A98" s="118"/>
      <c r="B98" s="187"/>
      <c r="C98" s="118"/>
      <c r="D98" s="188" t="s">
        <v>5</v>
      </c>
      <c r="E98" s="97">
        <f t="shared" si="9"/>
        <v>0</v>
      </c>
      <c r="F98" s="97">
        <f t="shared" si="9"/>
        <v>0</v>
      </c>
      <c r="G98" s="97">
        <f t="shared" si="9"/>
        <v>0</v>
      </c>
      <c r="H98" s="97">
        <f t="shared" si="9"/>
        <v>0</v>
      </c>
      <c r="I98" s="97">
        <f t="shared" si="9"/>
        <v>0</v>
      </c>
      <c r="J98" s="97">
        <f t="shared" si="9"/>
        <v>0</v>
      </c>
      <c r="K98" s="6"/>
      <c r="L98" s="6"/>
      <c r="M98" s="6"/>
      <c r="N98" s="6"/>
      <c r="O98" s="6"/>
      <c r="P98" s="6"/>
      <c r="Q98" s="6"/>
    </row>
    <row r="99" spans="1:17" s="91" customFormat="1" ht="15.75" customHeight="1" x14ac:dyDescent="0.25">
      <c r="A99" s="118"/>
      <c r="B99" s="187"/>
      <c r="C99" s="118"/>
      <c r="D99" s="188" t="s">
        <v>6</v>
      </c>
      <c r="E99" s="182">
        <f t="shared" si="9"/>
        <v>0</v>
      </c>
      <c r="F99" s="182">
        <f t="shared" si="9"/>
        <v>0</v>
      </c>
      <c r="G99" s="182">
        <f t="shared" si="9"/>
        <v>0</v>
      </c>
      <c r="H99" s="182">
        <f t="shared" si="9"/>
        <v>0</v>
      </c>
      <c r="I99" s="182">
        <f t="shared" si="9"/>
        <v>0</v>
      </c>
      <c r="J99" s="182">
        <f t="shared" si="9"/>
        <v>0</v>
      </c>
      <c r="K99" s="6"/>
      <c r="L99" s="6"/>
      <c r="M99" s="6"/>
      <c r="N99" s="6"/>
      <c r="O99" s="6"/>
      <c r="P99" s="6"/>
      <c r="Q99" s="6"/>
    </row>
    <row r="100" spans="1:17" s="91" customFormat="1" ht="15.75" customHeight="1" x14ac:dyDescent="0.25">
      <c r="A100" s="118"/>
      <c r="B100" s="187"/>
      <c r="C100" s="118"/>
      <c r="D100" s="188" t="s">
        <v>8</v>
      </c>
      <c r="E100" s="182">
        <f t="shared" si="9"/>
        <v>0</v>
      </c>
      <c r="F100" s="182">
        <f t="shared" si="9"/>
        <v>0</v>
      </c>
      <c r="G100" s="182">
        <f t="shared" si="9"/>
        <v>0</v>
      </c>
      <c r="H100" s="182">
        <f t="shared" si="9"/>
        <v>0</v>
      </c>
      <c r="I100" s="182">
        <f t="shared" si="9"/>
        <v>0</v>
      </c>
      <c r="J100" s="182">
        <f t="shared" si="9"/>
        <v>0</v>
      </c>
      <c r="K100" s="6"/>
      <c r="L100" s="6"/>
      <c r="M100" s="6"/>
      <c r="N100" s="6"/>
      <c r="O100" s="6"/>
      <c r="P100" s="6"/>
      <c r="Q100" s="6"/>
    </row>
    <row r="101" spans="1:17" s="91" customFormat="1" x14ac:dyDescent="0.25">
      <c r="A101" s="118"/>
      <c r="B101" s="187"/>
      <c r="C101" s="118"/>
      <c r="D101" s="188" t="s">
        <v>15</v>
      </c>
      <c r="E101" s="182">
        <f t="shared" si="9"/>
        <v>0</v>
      </c>
      <c r="F101" s="182">
        <f t="shared" si="9"/>
        <v>0</v>
      </c>
      <c r="G101" s="182">
        <f t="shared" si="9"/>
        <v>0</v>
      </c>
      <c r="H101" s="182">
        <f t="shared" si="9"/>
        <v>0</v>
      </c>
      <c r="I101" s="182">
        <f t="shared" si="9"/>
        <v>0</v>
      </c>
      <c r="J101" s="182">
        <f t="shared" si="9"/>
        <v>0</v>
      </c>
      <c r="K101" s="6"/>
      <c r="L101" s="6"/>
      <c r="M101" s="6"/>
      <c r="N101" s="6"/>
      <c r="O101" s="6"/>
      <c r="P101" s="6"/>
      <c r="Q101" s="6"/>
    </row>
    <row r="102" spans="1:17" s="91" customFormat="1" ht="15.75" customHeight="1" x14ac:dyDescent="0.25">
      <c r="A102" s="118"/>
      <c r="B102" s="187"/>
      <c r="C102" s="118"/>
      <c r="D102" s="188" t="s">
        <v>7</v>
      </c>
      <c r="E102" s="182">
        <f t="shared" si="9"/>
        <v>7700</v>
      </c>
      <c r="F102" s="182">
        <f t="shared" si="9"/>
        <v>1200</v>
      </c>
      <c r="G102" s="182">
        <f t="shared" si="9"/>
        <v>1000</v>
      </c>
      <c r="H102" s="182">
        <f t="shared" si="9"/>
        <v>1000</v>
      </c>
      <c r="I102" s="182">
        <f t="shared" si="9"/>
        <v>1000</v>
      </c>
      <c r="J102" s="182">
        <f t="shared" si="9"/>
        <v>3500</v>
      </c>
      <c r="K102" s="6"/>
      <c r="L102" s="6"/>
      <c r="M102" s="6"/>
      <c r="N102" s="6"/>
      <c r="O102" s="6"/>
      <c r="P102" s="6"/>
      <c r="Q102" s="6"/>
    </row>
    <row r="103" spans="1:17" s="91" customFormat="1" ht="21" customHeight="1" x14ac:dyDescent="0.25">
      <c r="A103" s="199" t="s">
        <v>131</v>
      </c>
      <c r="B103" s="200"/>
      <c r="C103" s="200"/>
      <c r="D103" s="200"/>
      <c r="E103" s="200"/>
      <c r="F103" s="200"/>
      <c r="G103" s="200"/>
      <c r="H103" s="200"/>
      <c r="I103" s="200"/>
      <c r="J103" s="201"/>
      <c r="K103" s="83"/>
      <c r="L103" s="6"/>
      <c r="M103" s="6"/>
      <c r="N103" s="6"/>
      <c r="O103" s="6"/>
      <c r="P103" s="6"/>
      <c r="Q103" s="6"/>
    </row>
    <row r="104" spans="1:17" s="91" customFormat="1" ht="15.75" customHeight="1" x14ac:dyDescent="0.25">
      <c r="A104" s="118" t="s">
        <v>132</v>
      </c>
      <c r="B104" s="198" t="s">
        <v>137</v>
      </c>
      <c r="C104" s="198" t="s">
        <v>134</v>
      </c>
      <c r="D104" s="188" t="s">
        <v>3</v>
      </c>
      <c r="E104" s="97">
        <f>SUM(F104+G104+H104)</f>
        <v>1298195.7066500001</v>
      </c>
      <c r="F104" s="97">
        <f>F105+F106+F107+F108+F110</f>
        <v>0</v>
      </c>
      <c r="G104" s="97">
        <f>G106+G107+G110+G111</f>
        <v>632598.69203000003</v>
      </c>
      <c r="H104" s="97">
        <f>H110+H107</f>
        <v>665597.01462000003</v>
      </c>
      <c r="I104" s="97">
        <f>I105+I106+I107+I108+I110</f>
        <v>0</v>
      </c>
      <c r="J104" s="97">
        <f>J105+J106+J107+J108+J110</f>
        <v>0</v>
      </c>
      <c r="K104" s="6"/>
      <c r="L104" s="6"/>
      <c r="M104" s="6"/>
      <c r="N104" s="6"/>
      <c r="O104" s="6"/>
      <c r="P104" s="6"/>
      <c r="Q104" s="6"/>
    </row>
    <row r="105" spans="1:17" s="91" customFormat="1" ht="15.75" customHeight="1" x14ac:dyDescent="0.25">
      <c r="A105" s="118"/>
      <c r="B105" s="198"/>
      <c r="C105" s="198"/>
      <c r="D105" s="188" t="s">
        <v>4</v>
      </c>
      <c r="E105" s="97">
        <f>H105+I105+J105</f>
        <v>0</v>
      </c>
      <c r="F105" s="97">
        <v>0</v>
      </c>
      <c r="G105" s="97">
        <v>0</v>
      </c>
      <c r="H105" s="97">
        <v>0</v>
      </c>
      <c r="I105" s="97">
        <v>0</v>
      </c>
      <c r="J105" s="97">
        <v>0</v>
      </c>
      <c r="K105" s="6"/>
      <c r="L105" s="6"/>
      <c r="M105" s="6"/>
      <c r="N105" s="6"/>
      <c r="O105" s="6"/>
      <c r="P105" s="6"/>
      <c r="Q105" s="6"/>
    </row>
    <row r="106" spans="1:17" s="91" customFormat="1" ht="15.75" customHeight="1" x14ac:dyDescent="0.25">
      <c r="A106" s="118"/>
      <c r="B106" s="198"/>
      <c r="C106" s="198"/>
      <c r="D106" s="188" t="s">
        <v>5</v>
      </c>
      <c r="E106" s="210">
        <f>G106</f>
        <v>84419.5</v>
      </c>
      <c r="F106" s="210">
        <v>0</v>
      </c>
      <c r="G106" s="210">
        <v>84419.5</v>
      </c>
      <c r="H106" s="97">
        <v>0</v>
      </c>
      <c r="I106" s="97">
        <v>0</v>
      </c>
      <c r="J106" s="97">
        <v>0</v>
      </c>
      <c r="K106" s="6"/>
      <c r="L106" s="6"/>
      <c r="M106" s="6"/>
      <c r="N106" s="6"/>
      <c r="O106" s="6"/>
      <c r="P106" s="6"/>
      <c r="Q106" s="6"/>
    </row>
    <row r="107" spans="1:17" s="91" customFormat="1" ht="15.75" customHeight="1" x14ac:dyDescent="0.25">
      <c r="A107" s="118"/>
      <c r="B107" s="198"/>
      <c r="C107" s="198"/>
      <c r="D107" s="188" t="s">
        <v>6</v>
      </c>
      <c r="E107" s="210">
        <f>SUM(F107+G107+H107+I107+J107)</f>
        <v>17640.399539999999</v>
      </c>
      <c r="F107" s="210">
        <v>0</v>
      </c>
      <c r="G107" s="210">
        <v>12730.55492</v>
      </c>
      <c r="H107" s="97">
        <v>4909.8446199999998</v>
      </c>
      <c r="I107" s="97">
        <v>0</v>
      </c>
      <c r="J107" s="97">
        <v>0</v>
      </c>
      <c r="K107" s="6"/>
      <c r="L107" s="6"/>
      <c r="M107" s="6"/>
      <c r="N107" s="6"/>
      <c r="O107" s="6"/>
      <c r="P107" s="6"/>
      <c r="Q107" s="6"/>
    </row>
    <row r="108" spans="1:17" s="91" customFormat="1" ht="47.25" x14ac:dyDescent="0.25">
      <c r="A108" s="118"/>
      <c r="B108" s="198"/>
      <c r="C108" s="198"/>
      <c r="D108" s="188" t="s">
        <v>8</v>
      </c>
      <c r="E108" s="210">
        <f>H108+I108+J108</f>
        <v>0</v>
      </c>
      <c r="F108" s="210">
        <v>0</v>
      </c>
      <c r="G108" s="210">
        <v>0</v>
      </c>
      <c r="H108" s="97">
        <v>0</v>
      </c>
      <c r="I108" s="97">
        <v>0</v>
      </c>
      <c r="J108" s="97">
        <v>0</v>
      </c>
      <c r="K108" s="6"/>
      <c r="L108" s="6"/>
      <c r="M108" s="6"/>
      <c r="N108" s="6"/>
      <c r="O108" s="6"/>
      <c r="P108" s="6"/>
      <c r="Q108" s="6"/>
    </row>
    <row r="109" spans="1:17" s="91" customFormat="1" ht="15.75" customHeight="1" x14ac:dyDescent="0.25">
      <c r="A109" s="118"/>
      <c r="B109" s="198"/>
      <c r="C109" s="198"/>
      <c r="D109" s="188" t="s">
        <v>15</v>
      </c>
      <c r="E109" s="97">
        <f>H109+I109+J109</f>
        <v>0</v>
      </c>
      <c r="F109" s="97">
        <v>0</v>
      </c>
      <c r="G109" s="97">
        <v>0</v>
      </c>
      <c r="H109" s="97">
        <v>0</v>
      </c>
      <c r="I109" s="97">
        <v>0</v>
      </c>
      <c r="J109" s="97">
        <v>0</v>
      </c>
      <c r="K109" s="6"/>
      <c r="L109" s="6"/>
      <c r="M109" s="6"/>
      <c r="N109" s="6"/>
      <c r="O109" s="6"/>
      <c r="P109" s="6"/>
      <c r="Q109" s="6"/>
    </row>
    <row r="110" spans="1:17" s="91" customFormat="1" ht="23.25" customHeight="1" x14ac:dyDescent="0.25">
      <c r="A110" s="118"/>
      <c r="B110" s="198"/>
      <c r="C110" s="198"/>
      <c r="D110" s="188" t="s">
        <v>7</v>
      </c>
      <c r="E110" s="97">
        <f>SUM(F110:J110)</f>
        <v>1192520.9500000002</v>
      </c>
      <c r="F110" s="97">
        <v>0</v>
      </c>
      <c r="G110" s="97">
        <v>531833.78</v>
      </c>
      <c r="H110" s="97">
        <f>'[1]Таблица 4'!J141</f>
        <v>660687.17000000004</v>
      </c>
      <c r="I110" s="97">
        <v>0</v>
      </c>
      <c r="J110" s="97">
        <v>0</v>
      </c>
      <c r="K110" s="6"/>
      <c r="L110" s="6"/>
      <c r="M110" s="6"/>
      <c r="N110" s="6"/>
      <c r="O110" s="6"/>
      <c r="P110" s="6"/>
      <c r="Q110" s="6"/>
    </row>
    <row r="111" spans="1:17" s="91" customFormat="1" ht="15.75" customHeight="1" x14ac:dyDescent="0.25">
      <c r="A111" s="118" t="s">
        <v>133</v>
      </c>
      <c r="B111" s="198" t="s">
        <v>138</v>
      </c>
      <c r="C111" s="198" t="s">
        <v>134</v>
      </c>
      <c r="D111" s="188" t="s">
        <v>3</v>
      </c>
      <c r="E111" s="97">
        <f>F111+G111</f>
        <v>8572.9885599999998</v>
      </c>
      <c r="F111" s="97">
        <v>4958.1314499999999</v>
      </c>
      <c r="G111" s="97">
        <f>G112+G113+G114+G115+G117</f>
        <v>3614.8571099999999</v>
      </c>
      <c r="H111" s="97">
        <f>H112+H113+H114+H115+H117</f>
        <v>0</v>
      </c>
      <c r="I111" s="97">
        <f>I112+I113+I114+I115+I117</f>
        <v>0</v>
      </c>
      <c r="J111" s="97">
        <f>J112+J113+J114+J115+J117</f>
        <v>0</v>
      </c>
      <c r="K111" s="83"/>
      <c r="L111" s="6"/>
      <c r="M111" s="6"/>
      <c r="N111" s="6"/>
      <c r="O111" s="6"/>
      <c r="P111" s="6"/>
      <c r="Q111" s="6"/>
    </row>
    <row r="112" spans="1:17" s="91" customFormat="1" ht="15.75" customHeight="1" x14ac:dyDescent="0.25">
      <c r="A112" s="118"/>
      <c r="B112" s="198"/>
      <c r="C112" s="198"/>
      <c r="D112" s="188" t="s">
        <v>4</v>
      </c>
      <c r="E112" s="97">
        <f>F112+G112+H112+I112+J112</f>
        <v>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6"/>
      <c r="L112" s="6"/>
      <c r="M112" s="6"/>
      <c r="N112" s="6"/>
      <c r="O112" s="6"/>
      <c r="P112" s="6"/>
      <c r="Q112" s="6"/>
    </row>
    <row r="113" spans="1:17" s="91" customFormat="1" ht="15.75" customHeight="1" x14ac:dyDescent="0.25">
      <c r="A113" s="118"/>
      <c r="B113" s="198"/>
      <c r="C113" s="198"/>
      <c r="D113" s="188" t="s">
        <v>5</v>
      </c>
      <c r="E113" s="97">
        <f>F113+G113+H113+I113+J113</f>
        <v>0</v>
      </c>
      <c r="F113" s="97">
        <v>0</v>
      </c>
      <c r="G113" s="97">
        <v>0</v>
      </c>
      <c r="H113" s="97">
        <v>0</v>
      </c>
      <c r="I113" s="97">
        <v>0</v>
      </c>
      <c r="J113" s="97">
        <v>0</v>
      </c>
      <c r="K113" s="6"/>
      <c r="L113" s="6"/>
      <c r="M113" s="6"/>
      <c r="N113" s="6"/>
      <c r="O113" s="6"/>
      <c r="P113" s="6"/>
      <c r="Q113" s="6"/>
    </row>
    <row r="114" spans="1:17" s="91" customFormat="1" ht="15.75" customHeight="1" x14ac:dyDescent="0.25">
      <c r="A114" s="118"/>
      <c r="B114" s="198"/>
      <c r="C114" s="198"/>
      <c r="D114" s="188" t="s">
        <v>6</v>
      </c>
      <c r="E114" s="97">
        <f>F114+G114+H114+I114+J114</f>
        <v>8572.9885599999998</v>
      </c>
      <c r="F114" s="97">
        <v>4958.1314499999999</v>
      </c>
      <c r="G114" s="97">
        <v>3614.8571099999999</v>
      </c>
      <c r="H114" s="97">
        <v>0</v>
      </c>
      <c r="I114" s="97">
        <v>0</v>
      </c>
      <c r="J114" s="97">
        <v>0</v>
      </c>
      <c r="K114" s="83"/>
      <c r="L114" s="6"/>
      <c r="M114" s="6"/>
      <c r="N114" s="6"/>
      <c r="O114" s="6"/>
      <c r="P114" s="6"/>
      <c r="Q114" s="6"/>
    </row>
    <row r="115" spans="1:17" s="91" customFormat="1" ht="55.5" customHeight="1" x14ac:dyDescent="0.25">
      <c r="A115" s="118"/>
      <c r="B115" s="198"/>
      <c r="C115" s="198"/>
      <c r="D115" s="188" t="s">
        <v>8</v>
      </c>
      <c r="E115" s="97">
        <f>F115+G115+H115+I115+J115</f>
        <v>0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6"/>
      <c r="L115" s="6"/>
      <c r="M115" s="6"/>
      <c r="N115" s="6"/>
      <c r="O115" s="6"/>
      <c r="P115" s="6"/>
      <c r="Q115" s="6"/>
    </row>
    <row r="116" spans="1:17" s="91" customFormat="1" ht="15.75" customHeight="1" x14ac:dyDescent="0.25">
      <c r="A116" s="118"/>
      <c r="B116" s="198"/>
      <c r="C116" s="198"/>
      <c r="D116" s="188" t="s">
        <v>15</v>
      </c>
      <c r="E116" s="97">
        <f>F116+G116+H116+I116+J116</f>
        <v>0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83"/>
      <c r="L116" s="6"/>
      <c r="M116" s="6"/>
      <c r="N116" s="6"/>
      <c r="O116" s="6"/>
      <c r="P116" s="6"/>
      <c r="Q116" s="6"/>
    </row>
    <row r="117" spans="1:17" s="91" customFormat="1" ht="15.75" customHeight="1" x14ac:dyDescent="0.25">
      <c r="A117" s="118"/>
      <c r="B117" s="198"/>
      <c r="C117" s="198"/>
      <c r="D117" s="188" t="s">
        <v>7</v>
      </c>
      <c r="E117" s="97">
        <f>SUM(F117:J117)</f>
        <v>0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6"/>
      <c r="L117" s="6"/>
      <c r="M117" s="6"/>
      <c r="N117" s="6"/>
      <c r="O117" s="6"/>
      <c r="P117" s="6"/>
      <c r="Q117" s="6"/>
    </row>
    <row r="118" spans="1:17" s="94" customFormat="1" ht="24.75" customHeight="1" x14ac:dyDescent="0.25">
      <c r="A118" s="191"/>
      <c r="B118" s="202" t="s">
        <v>135</v>
      </c>
      <c r="C118" s="203"/>
      <c r="D118" s="188" t="s">
        <v>3</v>
      </c>
      <c r="E118" s="97">
        <f>E120+E121+E124</f>
        <v>1303153.8381000003</v>
      </c>
      <c r="F118" s="97">
        <f>SUM(F119:F124)</f>
        <v>4958.1314499999999</v>
      </c>
      <c r="G118" s="97">
        <f>G120+G121+G124</f>
        <v>632598.69203000003</v>
      </c>
      <c r="H118" s="97">
        <f>H120+H121+H124</f>
        <v>665597.01462000003</v>
      </c>
      <c r="I118" s="97">
        <f>SUM(I119:I124)</f>
        <v>0</v>
      </c>
      <c r="J118" s="97">
        <f>SUM(J119:J124)</f>
        <v>0</v>
      </c>
      <c r="K118" s="92">
        <f>F125-1200</f>
        <v>49684.870139999999</v>
      </c>
      <c r="L118" s="9"/>
      <c r="M118" s="9"/>
      <c r="N118" s="9"/>
      <c r="O118" s="9"/>
      <c r="P118" s="9"/>
      <c r="Q118" s="9"/>
    </row>
    <row r="119" spans="1:17" s="15" customFormat="1" x14ac:dyDescent="0.25">
      <c r="A119" s="193"/>
      <c r="B119" s="204"/>
      <c r="C119" s="205"/>
      <c r="D119" s="188" t="s">
        <v>4</v>
      </c>
      <c r="E119" s="97">
        <f t="shared" ref="E119:E131" si="10">SUM(F119:J119)</f>
        <v>0</v>
      </c>
      <c r="F119" s="97">
        <f t="shared" ref="F119:J120" si="11">F105+F112</f>
        <v>0</v>
      </c>
      <c r="G119" s="97">
        <f t="shared" si="11"/>
        <v>0</v>
      </c>
      <c r="H119" s="97">
        <f t="shared" si="11"/>
        <v>0</v>
      </c>
      <c r="I119" s="97">
        <f t="shared" si="11"/>
        <v>0</v>
      </c>
      <c r="J119" s="97">
        <f t="shared" si="11"/>
        <v>0</v>
      </c>
      <c r="K119" s="83">
        <f>G125-G131</f>
        <v>149396.32401999994</v>
      </c>
      <c r="L119" s="6"/>
      <c r="M119" s="83"/>
      <c r="N119" s="6"/>
      <c r="O119" s="6"/>
      <c r="P119" s="6"/>
      <c r="Q119" s="6"/>
    </row>
    <row r="120" spans="1:17" s="15" customFormat="1" ht="31.5" x14ac:dyDescent="0.25">
      <c r="A120" s="193"/>
      <c r="B120" s="204"/>
      <c r="C120" s="205"/>
      <c r="D120" s="188" t="s">
        <v>5</v>
      </c>
      <c r="E120" s="97">
        <f t="shared" si="10"/>
        <v>84419.5</v>
      </c>
      <c r="F120" s="97">
        <f t="shared" si="11"/>
        <v>0</v>
      </c>
      <c r="G120" s="97">
        <f t="shared" si="11"/>
        <v>84419.5</v>
      </c>
      <c r="H120" s="97">
        <f t="shared" si="11"/>
        <v>0</v>
      </c>
      <c r="I120" s="97">
        <f t="shared" si="11"/>
        <v>0</v>
      </c>
      <c r="J120" s="97">
        <f t="shared" si="11"/>
        <v>0</v>
      </c>
      <c r="K120" s="83">
        <f>H125-H131</f>
        <v>46953.713489999995</v>
      </c>
      <c r="L120" s="6"/>
      <c r="M120" s="6"/>
      <c r="N120" s="6"/>
      <c r="O120" s="6"/>
      <c r="P120" s="6"/>
      <c r="Q120" s="6"/>
    </row>
    <row r="121" spans="1:17" s="93" customFormat="1" x14ac:dyDescent="0.25">
      <c r="A121" s="193"/>
      <c r="B121" s="204"/>
      <c r="C121" s="205"/>
      <c r="D121" s="188" t="s">
        <v>6</v>
      </c>
      <c r="E121" s="97">
        <f>F121+G121+H121</f>
        <v>26213.3881</v>
      </c>
      <c r="F121" s="97">
        <f t="shared" ref="F121:G124" si="12">F107+F114</f>
        <v>4958.1314499999999</v>
      </c>
      <c r="G121" s="97">
        <f t="shared" si="12"/>
        <v>16345.41203</v>
      </c>
      <c r="H121" s="97">
        <f t="shared" ref="H121:J124" si="13">H107+H114</f>
        <v>4909.8446199999998</v>
      </c>
      <c r="I121" s="97">
        <f t="shared" si="13"/>
        <v>0</v>
      </c>
      <c r="J121" s="97">
        <f t="shared" si="13"/>
        <v>0</v>
      </c>
      <c r="K121" s="83"/>
      <c r="L121" s="6"/>
      <c r="M121" s="6"/>
      <c r="N121" s="6"/>
      <c r="O121" s="6"/>
      <c r="P121" s="6"/>
      <c r="Q121" s="6"/>
    </row>
    <row r="122" spans="1:17" s="15" customFormat="1" ht="47.25" x14ac:dyDescent="0.25">
      <c r="A122" s="193"/>
      <c r="B122" s="204"/>
      <c r="C122" s="205"/>
      <c r="D122" s="188" t="s">
        <v>8</v>
      </c>
      <c r="E122" s="97">
        <f t="shared" si="10"/>
        <v>0</v>
      </c>
      <c r="F122" s="97">
        <f t="shared" si="12"/>
        <v>0</v>
      </c>
      <c r="G122" s="97">
        <f t="shared" si="12"/>
        <v>0</v>
      </c>
      <c r="H122" s="97">
        <f t="shared" si="13"/>
        <v>0</v>
      </c>
      <c r="I122" s="97">
        <f t="shared" si="13"/>
        <v>0</v>
      </c>
      <c r="J122" s="97">
        <f t="shared" si="13"/>
        <v>0</v>
      </c>
      <c r="K122" s="83"/>
      <c r="L122" s="6"/>
      <c r="M122" s="6"/>
      <c r="N122" s="6"/>
      <c r="O122" s="6"/>
      <c r="P122" s="6"/>
      <c r="Q122" s="6"/>
    </row>
    <row r="123" spans="1:17" s="15" customFormat="1" x14ac:dyDescent="0.25">
      <c r="A123" s="193"/>
      <c r="B123" s="204"/>
      <c r="C123" s="205"/>
      <c r="D123" s="188" t="s">
        <v>15</v>
      </c>
      <c r="E123" s="97">
        <f t="shared" si="10"/>
        <v>0</v>
      </c>
      <c r="F123" s="97">
        <f t="shared" si="12"/>
        <v>0</v>
      </c>
      <c r="G123" s="97">
        <f t="shared" si="12"/>
        <v>0</v>
      </c>
      <c r="H123" s="97">
        <f t="shared" si="13"/>
        <v>0</v>
      </c>
      <c r="I123" s="97">
        <f t="shared" si="13"/>
        <v>0</v>
      </c>
      <c r="J123" s="97">
        <f t="shared" si="13"/>
        <v>0</v>
      </c>
      <c r="K123" s="83"/>
      <c r="L123" s="6"/>
      <c r="M123" s="6"/>
      <c r="N123" s="6"/>
      <c r="O123" s="6"/>
      <c r="P123" s="6"/>
      <c r="Q123" s="6"/>
    </row>
    <row r="124" spans="1:17" s="15" customFormat="1" x14ac:dyDescent="0.25">
      <c r="A124" s="195"/>
      <c r="B124" s="206"/>
      <c r="C124" s="207"/>
      <c r="D124" s="188" t="s">
        <v>7</v>
      </c>
      <c r="E124" s="97">
        <f>G124+H124</f>
        <v>1192520.9500000002</v>
      </c>
      <c r="F124" s="97">
        <f t="shared" si="12"/>
        <v>0</v>
      </c>
      <c r="G124" s="97">
        <f t="shared" si="12"/>
        <v>531833.78</v>
      </c>
      <c r="H124" s="97">
        <f t="shared" si="13"/>
        <v>660687.17000000004</v>
      </c>
      <c r="I124" s="97">
        <f t="shared" si="13"/>
        <v>0</v>
      </c>
      <c r="J124" s="97">
        <f t="shared" si="13"/>
        <v>0</v>
      </c>
      <c r="K124" s="83"/>
      <c r="L124" s="6"/>
      <c r="M124" s="6"/>
      <c r="N124" s="6"/>
      <c r="O124" s="6"/>
      <c r="P124" s="6"/>
      <c r="Q124" s="6"/>
    </row>
    <row r="125" spans="1:17" s="15" customFormat="1" ht="15.75" customHeight="1" x14ac:dyDescent="0.25">
      <c r="A125" s="187" t="s">
        <v>11</v>
      </c>
      <c r="B125" s="187"/>
      <c r="C125" s="208"/>
      <c r="D125" s="188" t="s">
        <v>3</v>
      </c>
      <c r="E125" s="182">
        <f>E127+E128+E131</f>
        <v>1620119.5260000001</v>
      </c>
      <c r="F125" s="182">
        <f>SUM(F126:F131)</f>
        <v>50884.870139999999</v>
      </c>
      <c r="G125" s="182">
        <f>SUM(G126:G131)</f>
        <v>682230.10401999997</v>
      </c>
      <c r="H125" s="182">
        <f>SUM(H126:H131)</f>
        <v>708640.88349000004</v>
      </c>
      <c r="I125" s="182">
        <f>SUM(I126:I131)</f>
        <v>42995.853669999997</v>
      </c>
      <c r="J125" s="182">
        <f>SUM(J126:J131)</f>
        <v>135367.81468000001</v>
      </c>
      <c r="K125" s="6"/>
      <c r="L125" s="6"/>
      <c r="M125" s="6"/>
      <c r="N125" s="6"/>
      <c r="O125" s="6"/>
      <c r="P125" s="6"/>
      <c r="Q125" s="6"/>
    </row>
    <row r="126" spans="1:17" s="14" customFormat="1" ht="15.75" customHeight="1" x14ac:dyDescent="0.25">
      <c r="A126" s="187"/>
      <c r="B126" s="187"/>
      <c r="C126" s="208"/>
      <c r="D126" s="188" t="s">
        <v>4</v>
      </c>
      <c r="E126" s="182">
        <f t="shared" si="10"/>
        <v>0</v>
      </c>
      <c r="F126" s="182">
        <f t="shared" ref="F126:J127" si="14">F39+F68+F97+F119</f>
        <v>0</v>
      </c>
      <c r="G126" s="182">
        <f t="shared" si="14"/>
        <v>0</v>
      </c>
      <c r="H126" s="182">
        <f t="shared" si="14"/>
        <v>0</v>
      </c>
      <c r="I126" s="182">
        <f t="shared" si="14"/>
        <v>0</v>
      </c>
      <c r="J126" s="182">
        <f t="shared" si="14"/>
        <v>0</v>
      </c>
      <c r="K126" s="9"/>
      <c r="L126" s="9"/>
      <c r="M126" s="9"/>
      <c r="N126" s="9"/>
      <c r="O126" s="9"/>
      <c r="P126" s="9"/>
      <c r="Q126" s="9"/>
    </row>
    <row r="127" spans="1:17" s="15" customFormat="1" ht="31.5" x14ac:dyDescent="0.25">
      <c r="A127" s="187"/>
      <c r="B127" s="187"/>
      <c r="C127" s="208"/>
      <c r="D127" s="188" t="s">
        <v>5</v>
      </c>
      <c r="E127" s="182">
        <f t="shared" si="10"/>
        <v>121536.39999999998</v>
      </c>
      <c r="F127" s="182">
        <f t="shared" si="14"/>
        <v>9505.2000000000007</v>
      </c>
      <c r="G127" s="182">
        <f t="shared" si="14"/>
        <v>93623.4</v>
      </c>
      <c r="H127" s="182">
        <f t="shared" si="14"/>
        <v>9203.9</v>
      </c>
      <c r="I127" s="182">
        <f t="shared" si="14"/>
        <v>9203.9</v>
      </c>
      <c r="J127" s="182">
        <f t="shared" si="14"/>
        <v>0</v>
      </c>
      <c r="K127" s="6"/>
      <c r="L127" s="6"/>
      <c r="M127" s="6"/>
      <c r="N127" s="6"/>
      <c r="O127" s="6"/>
      <c r="P127" s="6"/>
      <c r="Q127" s="6"/>
    </row>
    <row r="128" spans="1:17" s="15" customFormat="1" x14ac:dyDescent="0.25">
      <c r="A128" s="187"/>
      <c r="B128" s="187"/>
      <c r="C128" s="208"/>
      <c r="D128" s="188" t="s">
        <v>6</v>
      </c>
      <c r="E128" s="182">
        <f>SUM(F128:J128)</f>
        <v>298362.17599999998</v>
      </c>
      <c r="F128" s="182">
        <f>F121+F99+F70+F41</f>
        <v>40179.670140000002</v>
      </c>
      <c r="G128" s="182">
        <f>G121+G70+G41</f>
        <v>55772.924019999999</v>
      </c>
      <c r="H128" s="182">
        <f t="shared" ref="H128:J131" si="15">H41+H70+H99+H121</f>
        <v>37749.81349</v>
      </c>
      <c r="I128" s="182">
        <f t="shared" si="15"/>
        <v>32791.953669999995</v>
      </c>
      <c r="J128" s="182">
        <f t="shared" si="15"/>
        <v>131867.81468000001</v>
      </c>
      <c r="K128" s="6"/>
      <c r="L128" s="6"/>
      <c r="M128" s="6"/>
      <c r="N128" s="6"/>
      <c r="O128" s="6"/>
      <c r="P128" s="6"/>
      <c r="Q128" s="6"/>
    </row>
    <row r="129" spans="1:17" s="15" customFormat="1" ht="47.25" x14ac:dyDescent="0.25">
      <c r="A129" s="187"/>
      <c r="B129" s="187"/>
      <c r="C129" s="208"/>
      <c r="D129" s="188" t="s">
        <v>8</v>
      </c>
      <c r="E129" s="182">
        <f t="shared" si="10"/>
        <v>0</v>
      </c>
      <c r="F129" s="182">
        <f t="shared" ref="F129:G131" si="16">F42+F71+F100+F122</f>
        <v>0</v>
      </c>
      <c r="G129" s="182">
        <f t="shared" si="16"/>
        <v>0</v>
      </c>
      <c r="H129" s="182">
        <f t="shared" si="15"/>
        <v>0</v>
      </c>
      <c r="I129" s="182">
        <f t="shared" si="15"/>
        <v>0</v>
      </c>
      <c r="J129" s="182">
        <f t="shared" si="15"/>
        <v>0</v>
      </c>
      <c r="K129" s="6"/>
      <c r="L129" s="6"/>
      <c r="M129" s="6"/>
      <c r="N129" s="6"/>
      <c r="O129" s="6"/>
      <c r="P129" s="6"/>
      <c r="Q129" s="6"/>
    </row>
    <row r="130" spans="1:17" s="15" customFormat="1" x14ac:dyDescent="0.25">
      <c r="A130" s="187"/>
      <c r="B130" s="187"/>
      <c r="C130" s="208"/>
      <c r="D130" s="188" t="s">
        <v>15</v>
      </c>
      <c r="E130" s="182">
        <f t="shared" si="10"/>
        <v>0</v>
      </c>
      <c r="F130" s="182">
        <f t="shared" si="16"/>
        <v>0</v>
      </c>
      <c r="G130" s="182">
        <f t="shared" si="16"/>
        <v>0</v>
      </c>
      <c r="H130" s="182">
        <f t="shared" si="15"/>
        <v>0</v>
      </c>
      <c r="I130" s="182">
        <f t="shared" si="15"/>
        <v>0</v>
      </c>
      <c r="J130" s="182">
        <f t="shared" si="15"/>
        <v>0</v>
      </c>
      <c r="K130" s="6"/>
      <c r="L130" s="6"/>
      <c r="M130" s="6"/>
      <c r="N130" s="6"/>
      <c r="O130" s="6"/>
      <c r="P130" s="6"/>
      <c r="Q130" s="6"/>
    </row>
    <row r="131" spans="1:17" s="15" customFormat="1" x14ac:dyDescent="0.25">
      <c r="A131" s="187"/>
      <c r="B131" s="187"/>
      <c r="C131" s="208"/>
      <c r="D131" s="188" t="s">
        <v>7</v>
      </c>
      <c r="E131" s="182">
        <f t="shared" si="10"/>
        <v>1200220.9500000002</v>
      </c>
      <c r="F131" s="182">
        <f t="shared" si="16"/>
        <v>1200</v>
      </c>
      <c r="G131" s="182">
        <f t="shared" si="16"/>
        <v>532833.78</v>
      </c>
      <c r="H131" s="182">
        <f t="shared" si="15"/>
        <v>661687.17000000004</v>
      </c>
      <c r="I131" s="182">
        <f t="shared" si="15"/>
        <v>1000</v>
      </c>
      <c r="J131" s="182">
        <f t="shared" si="15"/>
        <v>3500</v>
      </c>
      <c r="K131" s="6"/>
      <c r="L131" s="6"/>
      <c r="M131" s="6"/>
      <c r="N131" s="6"/>
      <c r="O131" s="6"/>
      <c r="P131" s="6"/>
      <c r="Q131" s="6"/>
    </row>
    <row r="132" spans="1:17" s="15" customFormat="1" x14ac:dyDescent="0.25">
      <c r="A132" s="181" t="s">
        <v>12</v>
      </c>
      <c r="B132" s="181"/>
      <c r="C132" s="49"/>
      <c r="D132" s="12"/>
      <c r="E132" s="97"/>
      <c r="F132" s="97"/>
      <c r="G132" s="97"/>
      <c r="H132" s="97"/>
      <c r="I132" s="97"/>
      <c r="J132" s="97"/>
      <c r="K132" s="6"/>
      <c r="L132" s="6"/>
      <c r="M132" s="6"/>
      <c r="N132" s="6"/>
      <c r="O132" s="6"/>
      <c r="P132" s="6"/>
      <c r="Q132" s="6"/>
    </row>
    <row r="133" spans="1:17" s="94" customFormat="1" ht="15.75" customHeight="1" x14ac:dyDescent="0.25">
      <c r="A133" s="181" t="s">
        <v>28</v>
      </c>
      <c r="B133" s="181"/>
      <c r="C133" s="118"/>
      <c r="D133" s="188" t="s">
        <v>3</v>
      </c>
      <c r="E133" s="182"/>
      <c r="F133" s="182"/>
      <c r="G133" s="182"/>
      <c r="H133" s="182"/>
      <c r="I133" s="182"/>
      <c r="J133" s="182"/>
      <c r="K133" s="92"/>
      <c r="L133" s="96"/>
      <c r="M133" s="96"/>
      <c r="N133" s="96"/>
      <c r="O133" s="96"/>
      <c r="P133" s="96"/>
      <c r="Q133" s="9"/>
    </row>
    <row r="134" spans="1:17" s="15" customFormat="1" x14ac:dyDescent="0.25">
      <c r="A134" s="181"/>
      <c r="B134" s="181"/>
      <c r="C134" s="118"/>
      <c r="D134" s="12" t="s">
        <v>4</v>
      </c>
      <c r="E134" s="182"/>
      <c r="F134" s="209"/>
      <c r="G134" s="209"/>
      <c r="H134" s="209"/>
      <c r="I134" s="209"/>
      <c r="J134" s="209"/>
      <c r="K134" s="83"/>
      <c r="L134" s="83"/>
      <c r="M134" s="83"/>
      <c r="N134" s="83"/>
      <c r="O134" s="83"/>
      <c r="P134" s="83"/>
      <c r="Q134" s="6"/>
    </row>
    <row r="135" spans="1:17" s="15" customFormat="1" ht="31.5" x14ac:dyDescent="0.25">
      <c r="A135" s="181"/>
      <c r="B135" s="181"/>
      <c r="C135" s="118"/>
      <c r="D135" s="12" t="s">
        <v>5</v>
      </c>
      <c r="E135" s="182"/>
      <c r="F135" s="209"/>
      <c r="G135" s="209"/>
      <c r="H135" s="209"/>
      <c r="I135" s="209"/>
      <c r="J135" s="209"/>
      <c r="K135" s="83"/>
      <c r="L135" s="6"/>
      <c r="M135" s="6"/>
      <c r="N135" s="6"/>
      <c r="O135" s="6"/>
      <c r="P135" s="6"/>
      <c r="Q135" s="6"/>
    </row>
    <row r="136" spans="1:17" s="93" customFormat="1" x14ac:dyDescent="0.25">
      <c r="A136" s="181"/>
      <c r="B136" s="181"/>
      <c r="C136" s="118"/>
      <c r="D136" s="12" t="s">
        <v>6</v>
      </c>
      <c r="E136" s="182"/>
      <c r="F136" s="209"/>
      <c r="G136" s="209"/>
      <c r="H136" s="209"/>
      <c r="I136" s="209"/>
      <c r="J136" s="209"/>
      <c r="K136" s="83"/>
      <c r="L136" s="6"/>
      <c r="M136" s="6"/>
      <c r="N136" s="6"/>
      <c r="O136" s="6"/>
      <c r="P136" s="6"/>
      <c r="Q136" s="6"/>
    </row>
    <row r="137" spans="1:17" s="15" customFormat="1" ht="31.5" x14ac:dyDescent="0.25">
      <c r="A137" s="181"/>
      <c r="B137" s="181"/>
      <c r="C137" s="118"/>
      <c r="D137" s="12" t="s">
        <v>8</v>
      </c>
      <c r="E137" s="182"/>
      <c r="F137" s="209"/>
      <c r="G137" s="209"/>
      <c r="H137" s="209"/>
      <c r="I137" s="209"/>
      <c r="J137" s="209"/>
      <c r="K137" s="6"/>
      <c r="L137" s="6"/>
      <c r="M137" s="6"/>
      <c r="N137" s="6"/>
      <c r="O137" s="6"/>
      <c r="P137" s="6"/>
      <c r="Q137" s="6"/>
    </row>
    <row r="138" spans="1:17" s="15" customFormat="1" x14ac:dyDescent="0.25">
      <c r="A138" s="181"/>
      <c r="B138" s="181"/>
      <c r="C138" s="118"/>
      <c r="D138" s="12" t="s">
        <v>15</v>
      </c>
      <c r="E138" s="182"/>
      <c r="F138" s="209"/>
      <c r="G138" s="209"/>
      <c r="H138" s="209"/>
      <c r="I138" s="209"/>
      <c r="J138" s="209"/>
      <c r="K138" s="6"/>
      <c r="L138" s="6"/>
      <c r="M138" s="6"/>
      <c r="N138" s="6"/>
      <c r="O138" s="6"/>
      <c r="P138" s="6"/>
      <c r="Q138" s="6"/>
    </row>
    <row r="139" spans="1:17" s="15" customFormat="1" x14ac:dyDescent="0.25">
      <c r="A139" s="181"/>
      <c r="B139" s="181"/>
      <c r="C139" s="118"/>
      <c r="D139" s="12" t="s">
        <v>7</v>
      </c>
      <c r="E139" s="182"/>
      <c r="F139" s="209"/>
      <c r="G139" s="209"/>
      <c r="H139" s="209"/>
      <c r="I139" s="209"/>
      <c r="J139" s="209"/>
      <c r="K139" s="83"/>
      <c r="L139" s="6"/>
      <c r="M139" s="6"/>
      <c r="N139" s="6"/>
      <c r="O139" s="6"/>
      <c r="P139" s="6"/>
      <c r="Q139" s="6"/>
    </row>
    <row r="140" spans="1:17" s="15" customFormat="1" ht="15.75" customHeight="1" x14ac:dyDescent="0.25">
      <c r="A140" s="181" t="s">
        <v>29</v>
      </c>
      <c r="B140" s="181"/>
      <c r="C140" s="118"/>
      <c r="D140" s="188" t="s">
        <v>3</v>
      </c>
      <c r="E140" s="182">
        <f t="shared" ref="E140:E146" si="17">SUM(F140:J140)</f>
        <v>1620119.5260000003</v>
      </c>
      <c r="F140" s="182">
        <f>SUM(F141:F146)</f>
        <v>50884.870139999999</v>
      </c>
      <c r="G140" s="182">
        <f>SUM(G141:G146)</f>
        <v>682230.10401999997</v>
      </c>
      <c r="H140" s="182">
        <f>SUM(H141:H146)</f>
        <v>708640.88349000004</v>
      </c>
      <c r="I140" s="182">
        <f>SUM(I141:I146)</f>
        <v>42995.853669999997</v>
      </c>
      <c r="J140" s="182">
        <f>SUM(J141:J146)</f>
        <v>135367.81468000001</v>
      </c>
      <c r="K140" s="6"/>
      <c r="L140" s="6"/>
      <c r="M140" s="6"/>
      <c r="N140" s="6"/>
      <c r="O140" s="6"/>
      <c r="P140" s="6"/>
      <c r="Q140" s="6"/>
    </row>
    <row r="141" spans="1:17" s="14" customFormat="1" ht="15.75" customHeight="1" x14ac:dyDescent="0.25">
      <c r="A141" s="181"/>
      <c r="B141" s="181"/>
      <c r="C141" s="118"/>
      <c r="D141" s="12" t="s">
        <v>4</v>
      </c>
      <c r="E141" s="182">
        <f t="shared" si="17"/>
        <v>0</v>
      </c>
      <c r="F141" s="209">
        <f t="shared" ref="F141:J146" si="18">F126</f>
        <v>0</v>
      </c>
      <c r="G141" s="209">
        <f t="shared" si="18"/>
        <v>0</v>
      </c>
      <c r="H141" s="209">
        <f t="shared" si="18"/>
        <v>0</v>
      </c>
      <c r="I141" s="209">
        <f t="shared" si="18"/>
        <v>0</v>
      </c>
      <c r="J141" s="209">
        <f t="shared" si="18"/>
        <v>0</v>
      </c>
      <c r="K141" s="92">
        <f>E148-F148</f>
        <v>1298195.7066500001</v>
      </c>
      <c r="L141" s="92"/>
      <c r="M141" s="9"/>
      <c r="N141" s="9"/>
      <c r="O141" s="9"/>
      <c r="P141" s="9"/>
      <c r="Q141" s="9"/>
    </row>
    <row r="142" spans="1:17" s="15" customFormat="1" ht="31.5" x14ac:dyDescent="0.25">
      <c r="A142" s="181"/>
      <c r="B142" s="181"/>
      <c r="C142" s="118"/>
      <c r="D142" s="12" t="s">
        <v>5</v>
      </c>
      <c r="E142" s="97">
        <f t="shared" si="17"/>
        <v>121536.39999999998</v>
      </c>
      <c r="F142" s="209">
        <f t="shared" si="18"/>
        <v>9505.2000000000007</v>
      </c>
      <c r="G142" s="209">
        <f t="shared" si="18"/>
        <v>93623.4</v>
      </c>
      <c r="H142" s="209">
        <f t="shared" si="18"/>
        <v>9203.9</v>
      </c>
      <c r="I142" s="209">
        <f t="shared" si="18"/>
        <v>9203.9</v>
      </c>
      <c r="J142" s="209">
        <f t="shared" si="18"/>
        <v>0</v>
      </c>
      <c r="K142" s="83"/>
      <c r="L142" s="83"/>
      <c r="M142" s="6"/>
      <c r="N142" s="6"/>
      <c r="O142" s="6"/>
      <c r="P142" s="6"/>
      <c r="Q142" s="6"/>
    </row>
    <row r="143" spans="1:17" s="15" customFormat="1" x14ac:dyDescent="0.25">
      <c r="A143" s="181"/>
      <c r="B143" s="181"/>
      <c r="C143" s="118"/>
      <c r="D143" s="12" t="s">
        <v>6</v>
      </c>
      <c r="E143" s="97">
        <f t="shared" si="17"/>
        <v>298362.17599999998</v>
      </c>
      <c r="F143" s="209">
        <f t="shared" si="18"/>
        <v>40179.670140000002</v>
      </c>
      <c r="G143" s="209">
        <f t="shared" si="18"/>
        <v>55772.924019999999</v>
      </c>
      <c r="H143" s="209">
        <f t="shared" si="18"/>
        <v>37749.81349</v>
      </c>
      <c r="I143" s="209">
        <f t="shared" si="18"/>
        <v>32791.953669999995</v>
      </c>
      <c r="J143" s="209">
        <f t="shared" si="18"/>
        <v>131867.81468000001</v>
      </c>
      <c r="K143" s="83"/>
      <c r="L143" s="6"/>
      <c r="M143" s="6"/>
      <c r="N143" s="6"/>
      <c r="O143" s="6"/>
      <c r="P143" s="6"/>
      <c r="Q143" s="6"/>
    </row>
    <row r="144" spans="1:17" s="15" customFormat="1" ht="31.5" x14ac:dyDescent="0.25">
      <c r="A144" s="181"/>
      <c r="B144" s="181"/>
      <c r="C144" s="118"/>
      <c r="D144" s="12" t="s">
        <v>8</v>
      </c>
      <c r="E144" s="97">
        <f t="shared" si="17"/>
        <v>0</v>
      </c>
      <c r="F144" s="209">
        <f t="shared" si="18"/>
        <v>0</v>
      </c>
      <c r="G144" s="209">
        <f t="shared" si="18"/>
        <v>0</v>
      </c>
      <c r="H144" s="209">
        <f t="shared" si="18"/>
        <v>0</v>
      </c>
      <c r="I144" s="209">
        <f t="shared" si="18"/>
        <v>0</v>
      </c>
      <c r="J144" s="209">
        <f t="shared" si="18"/>
        <v>0</v>
      </c>
      <c r="K144" s="6"/>
      <c r="L144" s="6"/>
      <c r="M144" s="6"/>
      <c r="N144" s="6"/>
      <c r="O144" s="6"/>
      <c r="P144" s="6"/>
      <c r="Q144" s="6"/>
    </row>
    <row r="145" spans="1:17" s="15" customFormat="1" x14ac:dyDescent="0.25">
      <c r="A145" s="181"/>
      <c r="B145" s="181"/>
      <c r="C145" s="118"/>
      <c r="D145" s="12" t="s">
        <v>15</v>
      </c>
      <c r="E145" s="97">
        <f t="shared" si="17"/>
        <v>0</v>
      </c>
      <c r="F145" s="209">
        <f t="shared" si="18"/>
        <v>0</v>
      </c>
      <c r="G145" s="209">
        <f t="shared" si="18"/>
        <v>0</v>
      </c>
      <c r="H145" s="209">
        <f t="shared" si="18"/>
        <v>0</v>
      </c>
      <c r="I145" s="209">
        <f t="shared" si="18"/>
        <v>0</v>
      </c>
      <c r="J145" s="209">
        <f t="shared" si="18"/>
        <v>0</v>
      </c>
      <c r="K145" s="83"/>
      <c r="L145" s="6"/>
      <c r="M145" s="6"/>
      <c r="N145" s="6"/>
      <c r="O145" s="6"/>
      <c r="P145" s="6"/>
      <c r="Q145" s="6"/>
    </row>
    <row r="146" spans="1:17" s="15" customFormat="1" x14ac:dyDescent="0.25">
      <c r="A146" s="181"/>
      <c r="B146" s="181"/>
      <c r="C146" s="118"/>
      <c r="D146" s="12" t="s">
        <v>7</v>
      </c>
      <c r="E146" s="97">
        <f t="shared" si="17"/>
        <v>1200220.9500000002</v>
      </c>
      <c r="F146" s="209">
        <f t="shared" si="18"/>
        <v>1200</v>
      </c>
      <c r="G146" s="209">
        <f t="shared" si="18"/>
        <v>532833.78</v>
      </c>
      <c r="H146" s="209">
        <f t="shared" si="18"/>
        <v>661687.17000000004</v>
      </c>
      <c r="I146" s="209">
        <f t="shared" si="18"/>
        <v>1000</v>
      </c>
      <c r="J146" s="209">
        <f t="shared" si="18"/>
        <v>3500</v>
      </c>
      <c r="K146" s="6"/>
      <c r="L146" s="6"/>
      <c r="M146" s="6"/>
      <c r="N146" s="6"/>
      <c r="O146" s="6"/>
      <c r="P146" s="6"/>
      <c r="Q146" s="6"/>
    </row>
    <row r="147" spans="1:17" s="15" customFormat="1" x14ac:dyDescent="0.25">
      <c r="A147" s="181" t="s">
        <v>12</v>
      </c>
      <c r="B147" s="181"/>
      <c r="C147" s="49"/>
      <c r="D147" s="12"/>
      <c r="E147" s="97"/>
      <c r="F147" s="97"/>
      <c r="G147" s="97"/>
      <c r="H147" s="97"/>
      <c r="I147" s="97"/>
      <c r="J147" s="97"/>
      <c r="K147" s="6"/>
      <c r="L147" s="6"/>
      <c r="M147" s="6"/>
      <c r="N147" s="6"/>
      <c r="O147" s="6"/>
      <c r="P147" s="6"/>
      <c r="Q147" s="6"/>
    </row>
    <row r="148" spans="1:17" s="14" customFormat="1" ht="15.75" customHeight="1" x14ac:dyDescent="0.25">
      <c r="A148" s="181" t="s">
        <v>13</v>
      </c>
      <c r="B148" s="181"/>
      <c r="C148" s="118"/>
      <c r="D148" s="188" t="s">
        <v>3</v>
      </c>
      <c r="E148" s="182">
        <f>F148+G148+H148</f>
        <v>1303153.8381000001</v>
      </c>
      <c r="F148" s="182">
        <f>F151</f>
        <v>4958.1314499999999</v>
      </c>
      <c r="G148" s="182">
        <f>G150+G151+G154</f>
        <v>632598.69203000003</v>
      </c>
      <c r="H148" s="182">
        <f>SUM(H151+H154)</f>
        <v>665597.01462000003</v>
      </c>
      <c r="I148" s="182"/>
      <c r="J148" s="182"/>
      <c r="K148" s="92"/>
      <c r="L148" s="92"/>
      <c r="M148" s="9"/>
      <c r="N148" s="9"/>
      <c r="O148" s="9"/>
      <c r="P148" s="9"/>
      <c r="Q148" s="9"/>
    </row>
    <row r="149" spans="1:17" s="15" customFormat="1" x14ac:dyDescent="0.25">
      <c r="A149" s="181"/>
      <c r="B149" s="181"/>
      <c r="C149" s="118"/>
      <c r="D149" s="12" t="s">
        <v>4</v>
      </c>
      <c r="E149" s="182"/>
      <c r="F149" s="97"/>
      <c r="G149" s="97"/>
      <c r="H149" s="97"/>
      <c r="I149" s="97"/>
      <c r="J149" s="97"/>
      <c r="K149" s="6"/>
      <c r="L149" s="6"/>
      <c r="M149" s="6"/>
      <c r="N149" s="6"/>
      <c r="O149" s="6"/>
      <c r="P149" s="6"/>
      <c r="Q149" s="6"/>
    </row>
    <row r="150" spans="1:17" s="15" customFormat="1" ht="31.5" x14ac:dyDescent="0.25">
      <c r="A150" s="181"/>
      <c r="B150" s="181"/>
      <c r="C150" s="118"/>
      <c r="D150" s="12" t="s">
        <v>5</v>
      </c>
      <c r="E150" s="182">
        <v>84419.5</v>
      </c>
      <c r="F150" s="97"/>
      <c r="G150" s="97">
        <v>84419.5</v>
      </c>
      <c r="H150" s="97"/>
      <c r="I150" s="97"/>
      <c r="J150" s="97"/>
      <c r="K150" s="83"/>
      <c r="L150" s="6"/>
      <c r="M150" s="6"/>
      <c r="N150" s="6"/>
      <c r="O150" s="6"/>
      <c r="P150" s="6"/>
      <c r="Q150" s="6"/>
    </row>
    <row r="151" spans="1:17" s="15" customFormat="1" x14ac:dyDescent="0.25">
      <c r="A151" s="181"/>
      <c r="B151" s="181"/>
      <c r="C151" s="118"/>
      <c r="D151" s="12" t="s">
        <v>6</v>
      </c>
      <c r="E151" s="182">
        <f>F151+G151+H151</f>
        <v>26213.3881</v>
      </c>
      <c r="F151" s="97">
        <v>4958.1314499999999</v>
      </c>
      <c r="G151" s="97">
        <f>G121</f>
        <v>16345.41203</v>
      </c>
      <c r="H151" s="97">
        <v>4909.8446199999998</v>
      </c>
      <c r="I151" s="97"/>
      <c r="J151" s="97"/>
      <c r="K151" s="6"/>
      <c r="L151" s="6"/>
      <c r="M151" s="6"/>
      <c r="N151" s="6"/>
      <c r="O151" s="6"/>
      <c r="P151" s="6"/>
      <c r="Q151" s="6"/>
    </row>
    <row r="152" spans="1:17" s="15" customFormat="1" ht="31.5" x14ac:dyDescent="0.25">
      <c r="A152" s="181"/>
      <c r="B152" s="181"/>
      <c r="C152" s="118"/>
      <c r="D152" s="12" t="s">
        <v>8</v>
      </c>
      <c r="E152" s="182"/>
      <c r="F152" s="97"/>
      <c r="G152" s="97"/>
      <c r="H152" s="97"/>
      <c r="I152" s="97"/>
      <c r="J152" s="97"/>
      <c r="K152" s="83"/>
      <c r="L152" s="93"/>
      <c r="M152" s="6"/>
      <c r="N152" s="6"/>
      <c r="O152" s="6"/>
      <c r="P152" s="6"/>
      <c r="Q152" s="6"/>
    </row>
    <row r="153" spans="1:17" s="15" customFormat="1" x14ac:dyDescent="0.25">
      <c r="A153" s="181"/>
      <c r="B153" s="181"/>
      <c r="C153" s="118"/>
      <c r="D153" s="12" t="s">
        <v>15</v>
      </c>
      <c r="E153" s="182"/>
      <c r="F153" s="97"/>
      <c r="G153" s="97"/>
      <c r="H153" s="97"/>
      <c r="I153" s="97"/>
      <c r="J153" s="97"/>
      <c r="K153" s="6"/>
      <c r="L153" s="6"/>
      <c r="M153" s="6"/>
      <c r="N153" s="6"/>
      <c r="O153" s="6"/>
      <c r="P153" s="6"/>
      <c r="Q153" s="6"/>
    </row>
    <row r="154" spans="1:17" s="15" customFormat="1" x14ac:dyDescent="0.25">
      <c r="A154" s="181"/>
      <c r="B154" s="181"/>
      <c r="C154" s="118"/>
      <c r="D154" s="12" t="s">
        <v>7</v>
      </c>
      <c r="E154" s="182">
        <f>F154+G154+H154</f>
        <v>1192520.9500000002</v>
      </c>
      <c r="F154" s="97">
        <v>0</v>
      </c>
      <c r="G154" s="97">
        <f>G124</f>
        <v>531833.78</v>
      </c>
      <c r="H154" s="97">
        <f>H124</f>
        <v>660687.17000000004</v>
      </c>
      <c r="I154" s="97"/>
      <c r="J154" s="97"/>
      <c r="K154" s="83"/>
      <c r="L154" s="6"/>
      <c r="M154" s="6"/>
      <c r="N154" s="6"/>
      <c r="O154" s="6"/>
      <c r="P154" s="6"/>
      <c r="Q154" s="6"/>
    </row>
    <row r="155" spans="1:17" s="15" customFormat="1" ht="15.75" customHeight="1" x14ac:dyDescent="0.25">
      <c r="A155" s="181" t="s">
        <v>14</v>
      </c>
      <c r="B155" s="181"/>
      <c r="C155" s="118"/>
      <c r="D155" s="188" t="s">
        <v>3</v>
      </c>
      <c r="E155" s="182">
        <f>F155+G155+H155+I155+J155</f>
        <v>316965.68790000002</v>
      </c>
      <c r="F155" s="182">
        <f>F38+F67+F96</f>
        <v>45926.738690000006</v>
      </c>
      <c r="G155" s="182">
        <f>G38+G67+G96</f>
        <v>49631.411990000001</v>
      </c>
      <c r="H155" s="182">
        <f>H38+H67+H96</f>
        <v>43043.868869999998</v>
      </c>
      <c r="I155" s="182">
        <f>I38+I67+I96</f>
        <v>42995.853669999997</v>
      </c>
      <c r="J155" s="182">
        <f>J38+J67+J96</f>
        <v>135367.81468000001</v>
      </c>
      <c r="K155" s="6"/>
      <c r="L155" s="6"/>
      <c r="M155" s="6"/>
      <c r="N155" s="6"/>
      <c r="O155" s="6"/>
      <c r="P155" s="6"/>
      <c r="Q155" s="6"/>
    </row>
    <row r="156" spans="1:17" s="14" customFormat="1" ht="15.75" customHeight="1" x14ac:dyDescent="0.25">
      <c r="A156" s="181"/>
      <c r="B156" s="181"/>
      <c r="C156" s="118"/>
      <c r="D156" s="12" t="s">
        <v>4</v>
      </c>
      <c r="E156" s="182">
        <f t="shared" ref="E156:E160" si="19">SUM(F156:J156)</f>
        <v>0</v>
      </c>
      <c r="F156" s="97">
        <f t="shared" ref="F156:J157" si="20">F141</f>
        <v>0</v>
      </c>
      <c r="G156" s="97">
        <f t="shared" si="20"/>
        <v>0</v>
      </c>
      <c r="H156" s="97">
        <f t="shared" si="20"/>
        <v>0</v>
      </c>
      <c r="I156" s="97">
        <f t="shared" si="20"/>
        <v>0</v>
      </c>
      <c r="J156" s="97">
        <f t="shared" si="20"/>
        <v>0</v>
      </c>
      <c r="K156" s="92">
        <f>E163+E170</f>
        <v>1620119.5260000001</v>
      </c>
      <c r="L156" s="92"/>
      <c r="M156" s="92"/>
      <c r="N156" s="92"/>
      <c r="O156" s="92"/>
      <c r="P156" s="92"/>
      <c r="Q156" s="92"/>
    </row>
    <row r="157" spans="1:17" s="15" customFormat="1" ht="31.5" x14ac:dyDescent="0.25">
      <c r="A157" s="181"/>
      <c r="B157" s="181"/>
      <c r="C157" s="118"/>
      <c r="D157" s="12" t="s">
        <v>5</v>
      </c>
      <c r="E157" s="182">
        <f>F157+G157+H157+I157</f>
        <v>37116.9</v>
      </c>
      <c r="F157" s="97">
        <f t="shared" ref="F157:I158" si="21">F40+F69+F98</f>
        <v>9505.2000000000007</v>
      </c>
      <c r="G157" s="97">
        <f t="shared" si="21"/>
        <v>9203.9</v>
      </c>
      <c r="H157" s="97">
        <f t="shared" si="21"/>
        <v>9203.9</v>
      </c>
      <c r="I157" s="97">
        <f t="shared" si="21"/>
        <v>9203.9</v>
      </c>
      <c r="J157" s="97">
        <f t="shared" si="20"/>
        <v>0</v>
      </c>
      <c r="K157" s="83">
        <f>E140-K156</f>
        <v>0</v>
      </c>
      <c r="L157" s="6"/>
      <c r="M157" s="6"/>
      <c r="N157" s="6"/>
      <c r="O157" s="6"/>
      <c r="P157" s="6"/>
      <c r="Q157" s="6"/>
    </row>
    <row r="158" spans="1:17" s="15" customFormat="1" x14ac:dyDescent="0.25">
      <c r="A158" s="181"/>
      <c r="B158" s="181"/>
      <c r="C158" s="118"/>
      <c r="D158" s="12" t="s">
        <v>6</v>
      </c>
      <c r="E158" s="182">
        <f>F158+G158+H158+I158+J158</f>
        <v>272148.7879</v>
      </c>
      <c r="F158" s="97">
        <f t="shared" si="21"/>
        <v>35221.538690000001</v>
      </c>
      <c r="G158" s="97">
        <f t="shared" si="21"/>
        <v>39427.511989999999</v>
      </c>
      <c r="H158" s="97">
        <f t="shared" si="21"/>
        <v>32839.968869999997</v>
      </c>
      <c r="I158" s="97">
        <f t="shared" si="21"/>
        <v>32791.953669999995</v>
      </c>
      <c r="J158" s="97">
        <f>J41+J70+J99</f>
        <v>131867.81468000001</v>
      </c>
      <c r="K158" s="83">
        <f>F165+G165+H165+I165</f>
        <v>18709.099999999999</v>
      </c>
      <c r="L158" s="83"/>
      <c r="M158" s="6"/>
      <c r="N158" s="6"/>
      <c r="O158" s="6"/>
      <c r="P158" s="6"/>
      <c r="Q158" s="6"/>
    </row>
    <row r="159" spans="1:17" s="93" customFormat="1" ht="31.5" x14ac:dyDescent="0.25">
      <c r="A159" s="181"/>
      <c r="B159" s="181"/>
      <c r="C159" s="118"/>
      <c r="D159" s="12" t="s">
        <v>8</v>
      </c>
      <c r="E159" s="182">
        <f t="shared" si="19"/>
        <v>0</v>
      </c>
      <c r="F159" s="97">
        <f>F144</f>
        <v>0</v>
      </c>
      <c r="G159" s="97">
        <f t="shared" ref="G159:J160" si="22">G144</f>
        <v>0</v>
      </c>
      <c r="H159" s="97">
        <f t="shared" si="22"/>
        <v>0</v>
      </c>
      <c r="I159" s="97">
        <f t="shared" si="22"/>
        <v>0</v>
      </c>
      <c r="J159" s="97">
        <f t="shared" si="22"/>
        <v>0</v>
      </c>
      <c r="K159" s="83"/>
      <c r="L159" s="83"/>
      <c r="M159" s="6"/>
      <c r="N159" s="6"/>
      <c r="O159" s="6"/>
      <c r="P159" s="6"/>
      <c r="Q159" s="6"/>
    </row>
    <row r="160" spans="1:17" s="15" customFormat="1" x14ac:dyDescent="0.25">
      <c r="A160" s="181"/>
      <c r="B160" s="181"/>
      <c r="C160" s="118"/>
      <c r="D160" s="12" t="s">
        <v>15</v>
      </c>
      <c r="E160" s="182">
        <f t="shared" si="19"/>
        <v>0</v>
      </c>
      <c r="F160" s="97">
        <f>F145</f>
        <v>0</v>
      </c>
      <c r="G160" s="97">
        <f t="shared" si="22"/>
        <v>0</v>
      </c>
      <c r="H160" s="97">
        <f t="shared" si="22"/>
        <v>0</v>
      </c>
      <c r="I160" s="97">
        <f t="shared" si="22"/>
        <v>0</v>
      </c>
      <c r="J160" s="97">
        <f t="shared" si="22"/>
        <v>0</v>
      </c>
      <c r="K160" s="6"/>
      <c r="L160" s="6"/>
      <c r="M160" s="6"/>
      <c r="N160" s="6"/>
      <c r="O160" s="6"/>
      <c r="P160" s="6"/>
      <c r="Q160" s="6"/>
    </row>
    <row r="161" spans="1:17" s="15" customFormat="1" x14ac:dyDescent="0.25">
      <c r="A161" s="181"/>
      <c r="B161" s="181"/>
      <c r="C161" s="118"/>
      <c r="D161" s="12" t="s">
        <v>7</v>
      </c>
      <c r="E161" s="182">
        <f>F161+G161+H161+I161+J161</f>
        <v>7700</v>
      </c>
      <c r="F161" s="97">
        <f>F44+F73+F102</f>
        <v>1200</v>
      </c>
      <c r="G161" s="97">
        <f>G44+G73+G102</f>
        <v>1000</v>
      </c>
      <c r="H161" s="97">
        <f>H37+H88</f>
        <v>1000</v>
      </c>
      <c r="I161" s="97">
        <f>I146</f>
        <v>1000</v>
      </c>
      <c r="J161" s="97">
        <f>J146</f>
        <v>3500</v>
      </c>
      <c r="K161" s="6"/>
      <c r="L161" s="6"/>
      <c r="M161" s="6"/>
      <c r="N161" s="6"/>
      <c r="O161" s="6"/>
      <c r="P161" s="6"/>
      <c r="Q161" s="6"/>
    </row>
    <row r="162" spans="1:17" s="15" customFormat="1" x14ac:dyDescent="0.25">
      <c r="A162" s="181" t="s">
        <v>12</v>
      </c>
      <c r="B162" s="181"/>
      <c r="C162" s="49"/>
      <c r="D162" s="12"/>
      <c r="E162" s="97"/>
      <c r="F162" s="97"/>
      <c r="G162" s="97"/>
      <c r="H162" s="97"/>
      <c r="I162" s="97"/>
      <c r="J162" s="97"/>
      <c r="K162" s="83"/>
      <c r="L162" s="6"/>
      <c r="M162" s="6"/>
      <c r="N162" s="6"/>
      <c r="O162" s="6"/>
      <c r="P162" s="6"/>
      <c r="Q162" s="6"/>
    </row>
    <row r="163" spans="1:17" s="14" customFormat="1" x14ac:dyDescent="0.25">
      <c r="A163" s="181" t="s">
        <v>150</v>
      </c>
      <c r="B163" s="181"/>
      <c r="C163" s="118"/>
      <c r="D163" s="188" t="s">
        <v>3</v>
      </c>
      <c r="E163" s="182">
        <f>E38+E67+E75</f>
        <v>309465.68789999996</v>
      </c>
      <c r="F163" s="182">
        <f>F38+F67+F75</f>
        <v>44926.738690000006</v>
      </c>
      <c r="G163" s="182">
        <f>G38+G67</f>
        <v>48631.411990000001</v>
      </c>
      <c r="H163" s="182">
        <f>H38+H67</f>
        <v>42043.868869999998</v>
      </c>
      <c r="I163" s="182">
        <f>I38+I67</f>
        <v>41995.853669999997</v>
      </c>
      <c r="J163" s="182">
        <f>J38+J67</f>
        <v>131867.81468000001</v>
      </c>
      <c r="K163" s="92"/>
      <c r="L163" s="9"/>
      <c r="M163" s="9"/>
      <c r="N163" s="9"/>
      <c r="O163" s="9"/>
      <c r="P163" s="9"/>
      <c r="Q163" s="9"/>
    </row>
    <row r="164" spans="1:17" s="15" customFormat="1" x14ac:dyDescent="0.25">
      <c r="A164" s="181"/>
      <c r="B164" s="181"/>
      <c r="C164" s="118"/>
      <c r="D164" s="12" t="s">
        <v>4</v>
      </c>
      <c r="E164" s="182">
        <f>SUM(F164:J164)</f>
        <v>0</v>
      </c>
      <c r="F164" s="97">
        <f>F11+F32+F54+F76+F83+F90</f>
        <v>0</v>
      </c>
      <c r="G164" s="97">
        <f>G11+G32+G54+G76+G83+G90</f>
        <v>0</v>
      </c>
      <c r="H164" s="97">
        <f>H11+H32+H54+H76+H83+H90</f>
        <v>0</v>
      </c>
      <c r="I164" s="97">
        <f>I11+I32+I54+I76+I83+I90</f>
        <v>0</v>
      </c>
      <c r="J164" s="97">
        <f>J11+J32+J54+J76+J83+J90</f>
        <v>0</v>
      </c>
      <c r="K164" s="6"/>
      <c r="L164" s="83"/>
      <c r="M164" s="6"/>
      <c r="N164" s="6"/>
      <c r="O164" s="6"/>
      <c r="P164" s="6"/>
      <c r="Q164" s="6"/>
    </row>
    <row r="165" spans="1:17" s="15" customFormat="1" ht="31.5" x14ac:dyDescent="0.25">
      <c r="A165" s="181"/>
      <c r="B165" s="181"/>
      <c r="C165" s="118"/>
      <c r="D165" s="12" t="s">
        <v>5</v>
      </c>
      <c r="E165" s="182">
        <f>E40+E69</f>
        <v>37116.9</v>
      </c>
      <c r="F165" s="97">
        <f>F40+F69</f>
        <v>9505.2000000000007</v>
      </c>
      <c r="G165" s="97">
        <f>-G40+G69</f>
        <v>-9203.9</v>
      </c>
      <c r="H165" s="97">
        <f>H40+H69</f>
        <v>9203.9</v>
      </c>
      <c r="I165" s="97">
        <f>I40+I69</f>
        <v>9203.9</v>
      </c>
      <c r="J165" s="97">
        <f>J142</f>
        <v>0</v>
      </c>
      <c r="K165" s="83"/>
      <c r="L165" s="6"/>
      <c r="M165" s="6"/>
      <c r="N165" s="6"/>
      <c r="O165" s="6"/>
      <c r="P165" s="6"/>
      <c r="Q165" s="6"/>
    </row>
    <row r="166" spans="1:17" s="93" customFormat="1" x14ac:dyDescent="0.25">
      <c r="A166" s="181"/>
      <c r="B166" s="181"/>
      <c r="C166" s="118"/>
      <c r="D166" s="12" t="s">
        <v>6</v>
      </c>
      <c r="E166" s="182">
        <f>F166+G166+H166+I166+J166</f>
        <v>272148.7879</v>
      </c>
      <c r="F166" s="97">
        <f>F41+F70</f>
        <v>35221.538690000001</v>
      </c>
      <c r="G166" s="97">
        <f>G41+G70</f>
        <v>39427.511989999999</v>
      </c>
      <c r="H166" s="97">
        <f>H41+H70</f>
        <v>32839.968869999997</v>
      </c>
      <c r="I166" s="97">
        <f>I143-I148</f>
        <v>32791.953669999995</v>
      </c>
      <c r="J166" s="97">
        <f>J143-J148</f>
        <v>131867.81468000001</v>
      </c>
      <c r="K166" s="6"/>
      <c r="L166" s="6"/>
      <c r="M166" s="6"/>
      <c r="N166" s="6"/>
      <c r="O166" s="6"/>
      <c r="P166" s="6"/>
      <c r="Q166" s="6"/>
    </row>
    <row r="167" spans="1:17" s="15" customFormat="1" ht="31.5" x14ac:dyDescent="0.25">
      <c r="A167" s="181"/>
      <c r="B167" s="181"/>
      <c r="C167" s="118"/>
      <c r="D167" s="12" t="s">
        <v>8</v>
      </c>
      <c r="E167" s="182">
        <f>SUM(F167:J167)</f>
        <v>0</v>
      </c>
      <c r="F167" s="97">
        <f t="shared" ref="F167:J168" si="23">F14+F35+F57+F79+F86+F93</f>
        <v>0</v>
      </c>
      <c r="G167" s="97">
        <f t="shared" si="23"/>
        <v>0</v>
      </c>
      <c r="H167" s="97">
        <f t="shared" si="23"/>
        <v>0</v>
      </c>
      <c r="I167" s="97">
        <f t="shared" si="23"/>
        <v>0</v>
      </c>
      <c r="J167" s="97">
        <f t="shared" si="23"/>
        <v>0</v>
      </c>
      <c r="K167" s="6"/>
      <c r="L167" s="6"/>
      <c r="M167" s="6"/>
      <c r="N167" s="6"/>
      <c r="O167" s="6"/>
      <c r="P167" s="6"/>
      <c r="Q167" s="6"/>
    </row>
    <row r="168" spans="1:17" s="15" customFormat="1" x14ac:dyDescent="0.25">
      <c r="A168" s="181"/>
      <c r="B168" s="181"/>
      <c r="C168" s="118"/>
      <c r="D168" s="12" t="s">
        <v>15</v>
      </c>
      <c r="E168" s="182">
        <f>SUM(F168:J168)</f>
        <v>0</v>
      </c>
      <c r="F168" s="97">
        <f t="shared" si="23"/>
        <v>0</v>
      </c>
      <c r="G168" s="97">
        <f t="shared" si="23"/>
        <v>0</v>
      </c>
      <c r="H168" s="97">
        <f t="shared" si="23"/>
        <v>0</v>
      </c>
      <c r="I168" s="97">
        <f t="shared" si="23"/>
        <v>0</v>
      </c>
      <c r="J168" s="97">
        <f t="shared" si="23"/>
        <v>0</v>
      </c>
      <c r="K168" s="6"/>
      <c r="L168" s="6"/>
      <c r="M168" s="6"/>
      <c r="N168" s="6"/>
      <c r="O168" s="6"/>
      <c r="P168" s="6"/>
      <c r="Q168" s="6"/>
    </row>
    <row r="169" spans="1:17" s="15" customFormat="1" x14ac:dyDescent="0.25">
      <c r="A169" s="181"/>
      <c r="B169" s="181"/>
      <c r="C169" s="118"/>
      <c r="D169" s="12" t="s">
        <v>7</v>
      </c>
      <c r="E169" s="182">
        <f>SUM(F169:J169)</f>
        <v>200</v>
      </c>
      <c r="F169" s="97">
        <v>200</v>
      </c>
      <c r="G169" s="97">
        <f>G16+G23+G30+G37+G52+G59+G81+G95</f>
        <v>0</v>
      </c>
      <c r="H169" s="97">
        <f>H16+H23+H30+H37+H52+H59+H81+H95</f>
        <v>0</v>
      </c>
      <c r="I169" s="97">
        <f>I16+I23+I30+I37+I52+I59+I81+I95</f>
        <v>0</v>
      </c>
      <c r="J169" s="97">
        <f>J16+J23+J30+J37+J52+J59+J81+J95</f>
        <v>0</v>
      </c>
      <c r="K169" s="6"/>
      <c r="L169" s="6"/>
      <c r="M169" s="6"/>
      <c r="N169" s="6"/>
      <c r="O169" s="6"/>
      <c r="P169" s="6"/>
      <c r="Q169" s="6"/>
    </row>
    <row r="170" spans="1:17" s="15" customFormat="1" x14ac:dyDescent="0.25">
      <c r="A170" s="181" t="s">
        <v>151</v>
      </c>
      <c r="B170" s="181"/>
      <c r="C170" s="118"/>
      <c r="D170" s="188" t="s">
        <v>3</v>
      </c>
      <c r="E170" s="182">
        <f>F170+G170+H170+I170+J170</f>
        <v>1310653.8381000001</v>
      </c>
      <c r="F170" s="97">
        <f>F82+F118</f>
        <v>5958.1314499999999</v>
      </c>
      <c r="G170" s="97">
        <f>G96+G118</f>
        <v>633598.69203000003</v>
      </c>
      <c r="H170" s="97">
        <f>H96+H118</f>
        <v>666597.01462000003</v>
      </c>
      <c r="I170" s="97">
        <f t="shared" ref="H170:J174" si="24">I82+I104+I111</f>
        <v>1000</v>
      </c>
      <c r="J170" s="97">
        <f t="shared" si="24"/>
        <v>3500</v>
      </c>
      <c r="K170" s="6"/>
      <c r="L170" s="6"/>
      <c r="M170" s="6"/>
      <c r="N170" s="6"/>
      <c r="O170" s="6"/>
      <c r="P170" s="6"/>
      <c r="Q170" s="6"/>
    </row>
    <row r="171" spans="1:17" s="15" customFormat="1" x14ac:dyDescent="0.25">
      <c r="A171" s="181"/>
      <c r="B171" s="181"/>
      <c r="C171" s="118"/>
      <c r="D171" s="12" t="s">
        <v>4</v>
      </c>
      <c r="E171" s="182">
        <f>SUM(F171:J171)</f>
        <v>0</v>
      </c>
      <c r="F171" s="97">
        <f t="shared" ref="F171:G174" si="25">F83+F105+F112</f>
        <v>0</v>
      </c>
      <c r="G171" s="97">
        <f t="shared" si="25"/>
        <v>0</v>
      </c>
      <c r="H171" s="97">
        <f t="shared" si="24"/>
        <v>0</v>
      </c>
      <c r="I171" s="97">
        <f t="shared" si="24"/>
        <v>0</v>
      </c>
      <c r="J171" s="97">
        <f t="shared" si="24"/>
        <v>0</v>
      </c>
      <c r="K171" s="39"/>
      <c r="L171" s="6"/>
      <c r="M171" s="6"/>
      <c r="N171" s="6"/>
      <c r="O171" s="6"/>
      <c r="P171" s="6"/>
      <c r="Q171" s="6"/>
    </row>
    <row r="172" spans="1:17" s="15" customFormat="1" ht="31.5" x14ac:dyDescent="0.25">
      <c r="A172" s="181"/>
      <c r="B172" s="181"/>
      <c r="C172" s="118"/>
      <c r="D172" s="12" t="s">
        <v>5</v>
      </c>
      <c r="E172" s="182">
        <f>SUM(F172:J172)</f>
        <v>84419.5</v>
      </c>
      <c r="F172" s="97">
        <f t="shared" si="25"/>
        <v>0</v>
      </c>
      <c r="G172" s="97">
        <f t="shared" si="25"/>
        <v>84419.5</v>
      </c>
      <c r="H172" s="97">
        <f t="shared" si="24"/>
        <v>0</v>
      </c>
      <c r="I172" s="97">
        <f t="shared" si="24"/>
        <v>0</v>
      </c>
      <c r="J172" s="97">
        <f t="shared" si="24"/>
        <v>0</v>
      </c>
      <c r="K172" s="39"/>
      <c r="L172" s="6"/>
      <c r="M172" s="6"/>
      <c r="N172" s="6"/>
      <c r="O172" s="6"/>
      <c r="P172" s="6"/>
      <c r="Q172" s="6"/>
    </row>
    <row r="173" spans="1:17" s="15" customFormat="1" x14ac:dyDescent="0.25">
      <c r="A173" s="181"/>
      <c r="B173" s="181"/>
      <c r="C173" s="118"/>
      <c r="D173" s="12" t="s">
        <v>6</v>
      </c>
      <c r="E173" s="182">
        <f>SUM(F173:J173)</f>
        <v>26213.3881</v>
      </c>
      <c r="F173" s="97">
        <f t="shared" si="25"/>
        <v>4958.1314499999999</v>
      </c>
      <c r="G173" s="97">
        <f t="shared" si="25"/>
        <v>16345.41203</v>
      </c>
      <c r="H173" s="97">
        <f t="shared" si="24"/>
        <v>4909.8446199999998</v>
      </c>
      <c r="I173" s="97">
        <f t="shared" si="24"/>
        <v>0</v>
      </c>
      <c r="J173" s="97">
        <f t="shared" si="24"/>
        <v>0</v>
      </c>
      <c r="K173" s="39"/>
      <c r="L173" s="6"/>
      <c r="M173" s="6"/>
      <c r="N173" s="6"/>
      <c r="O173" s="6"/>
      <c r="P173" s="6"/>
      <c r="Q173" s="6"/>
    </row>
    <row r="174" spans="1:17" s="15" customFormat="1" ht="31.5" x14ac:dyDescent="0.25">
      <c r="A174" s="181"/>
      <c r="B174" s="181"/>
      <c r="C174" s="118"/>
      <c r="D174" s="12" t="s">
        <v>8</v>
      </c>
      <c r="E174" s="182">
        <f>SUM(F174:J174)</f>
        <v>0</v>
      </c>
      <c r="F174" s="97">
        <f t="shared" si="25"/>
        <v>0</v>
      </c>
      <c r="G174" s="97">
        <f t="shared" si="25"/>
        <v>0</v>
      </c>
      <c r="H174" s="97">
        <f t="shared" si="24"/>
        <v>0</v>
      </c>
      <c r="I174" s="97">
        <f t="shared" si="24"/>
        <v>0</v>
      </c>
      <c r="J174" s="97">
        <f t="shared" si="24"/>
        <v>0</v>
      </c>
      <c r="K174" s="39"/>
      <c r="L174" s="6"/>
      <c r="M174" s="6"/>
      <c r="N174" s="6"/>
      <c r="O174" s="6"/>
      <c r="P174" s="6"/>
      <c r="Q174" s="6"/>
    </row>
    <row r="175" spans="1:17" x14ac:dyDescent="0.25">
      <c r="A175" s="181"/>
      <c r="B175" s="181"/>
      <c r="C175" s="118"/>
      <c r="D175" s="12" t="s">
        <v>15</v>
      </c>
      <c r="E175" s="182">
        <f>SUM(F175:J175)</f>
        <v>0</v>
      </c>
      <c r="F175" s="97">
        <f>F87+F116+F109</f>
        <v>0</v>
      </c>
      <c r="G175" s="97">
        <f>G87+G116+G109</f>
        <v>0</v>
      </c>
      <c r="H175" s="97">
        <f>H87+H116+H109</f>
        <v>0</v>
      </c>
      <c r="I175" s="97">
        <f>I87+I116+I109</f>
        <v>0</v>
      </c>
      <c r="J175" s="97">
        <f>J87+J116+J109</f>
        <v>0</v>
      </c>
      <c r="K175" s="39"/>
    </row>
    <row r="176" spans="1:17" x14ac:dyDescent="0.25">
      <c r="A176" s="181"/>
      <c r="B176" s="181"/>
      <c r="C176" s="118"/>
      <c r="D176" s="12" t="s">
        <v>7</v>
      </c>
      <c r="E176" s="182">
        <f>F176+G176+H176+I176+J176</f>
        <v>1200020.9500000002</v>
      </c>
      <c r="F176" s="97">
        <f>F88+F110+F117</f>
        <v>1000</v>
      </c>
      <c r="G176" s="97">
        <f>G88++G110+G117</f>
        <v>532833.78</v>
      </c>
      <c r="H176" s="97">
        <f>H88++H110+H117</f>
        <v>661687.17000000004</v>
      </c>
      <c r="I176" s="97">
        <f>I88++I110+I117</f>
        <v>1000</v>
      </c>
      <c r="J176" s="97">
        <f>J88++J110+J117</f>
        <v>3500</v>
      </c>
      <c r="K176" s="39"/>
    </row>
    <row r="177" spans="1:10" x14ac:dyDescent="0.25">
      <c r="A177" s="40"/>
      <c r="B177" s="40"/>
      <c r="C177" s="41"/>
      <c r="D177" s="42"/>
      <c r="E177" s="43"/>
      <c r="F177" s="44"/>
      <c r="G177" s="44"/>
      <c r="H177" s="44"/>
      <c r="I177" s="44"/>
      <c r="J177" s="44"/>
    </row>
    <row r="178" spans="1:10" x14ac:dyDescent="0.25">
      <c r="A178" s="45"/>
      <c r="B178" s="46"/>
      <c r="C178" s="45"/>
      <c r="D178" s="47"/>
      <c r="E178" s="60"/>
      <c r="F178" s="60"/>
      <c r="G178" s="60"/>
      <c r="H178" s="60"/>
      <c r="I178" s="60"/>
      <c r="J178" s="60"/>
    </row>
    <row r="179" spans="1:10" x14ac:dyDescent="0.25">
      <c r="A179" s="45"/>
      <c r="B179" s="46"/>
      <c r="C179" s="45"/>
      <c r="D179" s="47"/>
      <c r="E179" s="60"/>
      <c r="F179" s="60"/>
      <c r="G179" s="60"/>
      <c r="H179" s="60"/>
      <c r="I179" s="60"/>
      <c r="J179" s="60"/>
    </row>
    <row r="180" spans="1:10" x14ac:dyDescent="0.25">
      <c r="A180" s="45"/>
      <c r="B180" s="46"/>
      <c r="C180" s="45"/>
      <c r="D180" s="47"/>
      <c r="E180" s="48"/>
      <c r="F180" s="60"/>
      <c r="G180" s="48"/>
      <c r="H180" s="48"/>
      <c r="I180" s="48"/>
      <c r="J180" s="48"/>
    </row>
    <row r="181" spans="1:10" x14ac:dyDescent="0.25">
      <c r="A181" s="45"/>
      <c r="B181" s="46"/>
      <c r="C181" s="45"/>
      <c r="D181" s="47"/>
      <c r="E181" s="48"/>
      <c r="F181" s="37"/>
      <c r="G181" s="37"/>
      <c r="H181" s="37"/>
      <c r="I181" s="37"/>
      <c r="J181" s="37"/>
    </row>
    <row r="182" spans="1:10" x14ac:dyDescent="0.25">
      <c r="F182" s="37"/>
      <c r="G182" s="37"/>
      <c r="H182" s="37"/>
      <c r="I182" s="37"/>
      <c r="J182" s="38"/>
    </row>
    <row r="183" spans="1:10" x14ac:dyDescent="0.25">
      <c r="F183" s="37"/>
      <c r="G183" s="37"/>
      <c r="H183" s="37"/>
      <c r="I183" s="37"/>
      <c r="J183" s="38"/>
    </row>
    <row r="184" spans="1:10" x14ac:dyDescent="0.25">
      <c r="G184" s="37"/>
    </row>
  </sheetData>
  <autoFilter ref="A4:J176" xr:uid="{00000000-0009-0000-0000-000000000000}">
    <filterColumn colId="4" showButton="0"/>
    <filterColumn colId="5" hiddenButton="1" showButton="0"/>
    <filterColumn colId="6" hiddenButton="1" showButton="0"/>
    <filterColumn colId="7" showButton="0"/>
    <filterColumn colId="8" hiddenButton="1" showButton="0"/>
    <filterColumn colId="9" hiddenButton="1" showButton="0"/>
  </autoFilter>
  <mergeCells count="81">
    <mergeCell ref="L15:P15"/>
    <mergeCell ref="C155:C161"/>
    <mergeCell ref="A162:B162"/>
    <mergeCell ref="A163:B169"/>
    <mergeCell ref="C163:C169"/>
    <mergeCell ref="A118:A124"/>
    <mergeCell ref="B118:B124"/>
    <mergeCell ref="C118:C124"/>
    <mergeCell ref="A125:B131"/>
    <mergeCell ref="C125:C131"/>
    <mergeCell ref="K15:K16"/>
    <mergeCell ref="A132:B132"/>
    <mergeCell ref="A133:B139"/>
    <mergeCell ref="C133:C139"/>
    <mergeCell ref="A140:B146"/>
    <mergeCell ref="A147:B147"/>
    <mergeCell ref="A170:B176"/>
    <mergeCell ref="C170:C176"/>
    <mergeCell ref="A155:B161"/>
    <mergeCell ref="A148:B154"/>
    <mergeCell ref="C148:C154"/>
    <mergeCell ref="C140:C146"/>
    <mergeCell ref="A89:A95"/>
    <mergeCell ref="B89:B95"/>
    <mergeCell ref="C89:C95"/>
    <mergeCell ref="A96:A102"/>
    <mergeCell ref="B96:B102"/>
    <mergeCell ref="C96:C102"/>
    <mergeCell ref="A103:J103"/>
    <mergeCell ref="A104:A110"/>
    <mergeCell ref="B104:B110"/>
    <mergeCell ref="C104:C110"/>
    <mergeCell ref="A111:A117"/>
    <mergeCell ref="B111:B117"/>
    <mergeCell ref="C111:C117"/>
    <mergeCell ref="A74:J74"/>
    <mergeCell ref="A75:A81"/>
    <mergeCell ref="B75:B81"/>
    <mergeCell ref="C75:C81"/>
    <mergeCell ref="A82:A88"/>
    <mergeCell ref="B82:B88"/>
    <mergeCell ref="C82:C88"/>
    <mergeCell ref="A53:A59"/>
    <mergeCell ref="B53:B59"/>
    <mergeCell ref="C53:C59"/>
    <mergeCell ref="A67:A73"/>
    <mergeCell ref="B67:B73"/>
    <mergeCell ref="C67:C73"/>
    <mergeCell ref="A60:A66"/>
    <mergeCell ref="B60:B66"/>
    <mergeCell ref="C60:C66"/>
    <mergeCell ref="A38:A44"/>
    <mergeCell ref="B38:B44"/>
    <mergeCell ref="C38:C44"/>
    <mergeCell ref="A45:J45"/>
    <mergeCell ref="A46:A52"/>
    <mergeCell ref="B46:B52"/>
    <mergeCell ref="C46:C52"/>
    <mergeCell ref="A24:A30"/>
    <mergeCell ref="B24:B30"/>
    <mergeCell ref="C24:C30"/>
    <mergeCell ref="A31:A37"/>
    <mergeCell ref="B31:B37"/>
    <mergeCell ref="C31:C37"/>
    <mergeCell ref="A9:J9"/>
    <mergeCell ref="A10:A16"/>
    <mergeCell ref="B10:B16"/>
    <mergeCell ref="C10:C16"/>
    <mergeCell ref="A17:A23"/>
    <mergeCell ref="B17:B23"/>
    <mergeCell ref="C17:C23"/>
    <mergeCell ref="A1:J1"/>
    <mergeCell ref="A2:J2"/>
    <mergeCell ref="A4:A7"/>
    <mergeCell ref="B4:B7"/>
    <mergeCell ref="C4:C7"/>
    <mergeCell ref="D4:D7"/>
    <mergeCell ref="E4:J4"/>
    <mergeCell ref="E5:J5"/>
    <mergeCell ref="E6:E7"/>
    <mergeCell ref="F6:J6"/>
  </mergeCells>
  <pageMargins left="0.15748031496062992" right="0.15748031496062992" top="0.74803149606299213" bottom="0.31496062992125984" header="0.31496062992125984" footer="0.31496062992125984"/>
  <pageSetup paperSize="9" scale="59" fitToHeight="0" orientation="landscape" r:id="rId1"/>
  <rowBreaks count="2" manualBreakCount="2">
    <brk id="124" max="9" man="1"/>
    <brk id="13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E34"/>
  <sheetViews>
    <sheetView workbookViewId="0">
      <selection activeCell="D27" sqref="D27"/>
    </sheetView>
  </sheetViews>
  <sheetFormatPr defaultColWidth="9.140625" defaultRowHeight="15" x14ac:dyDescent="0.25"/>
  <cols>
    <col min="1" max="1" width="39.140625" style="34" customWidth="1"/>
    <col min="2" max="2" width="48.42578125" style="34" customWidth="1"/>
    <col min="3" max="3" width="47" style="34" customWidth="1"/>
    <col min="4" max="4" width="62.85546875" style="34" customWidth="1"/>
    <col min="5" max="16384" width="9.140625" style="34"/>
  </cols>
  <sheetData>
    <row r="2" spans="1:4" ht="15.75" x14ac:dyDescent="0.25">
      <c r="A2" s="122" t="s">
        <v>40</v>
      </c>
      <c r="B2" s="122"/>
      <c r="C2" s="122"/>
      <c r="D2" s="122"/>
    </row>
    <row r="3" spans="1:4" ht="15.75" x14ac:dyDescent="0.25">
      <c r="A3" s="123" t="s">
        <v>41</v>
      </c>
      <c r="B3" s="123"/>
      <c r="C3" s="123"/>
      <c r="D3" s="123"/>
    </row>
    <row r="4" spans="1:4" ht="15.75" x14ac:dyDescent="0.25">
      <c r="A4" s="51"/>
      <c r="B4" s="52"/>
      <c r="C4" s="52"/>
      <c r="D4" s="52"/>
    </row>
    <row r="5" spans="1:4" ht="128.25" customHeight="1" x14ac:dyDescent="0.25">
      <c r="A5" s="53" t="s">
        <v>25</v>
      </c>
      <c r="B5" s="53" t="s">
        <v>42</v>
      </c>
      <c r="C5" s="53" t="s">
        <v>87</v>
      </c>
      <c r="D5" s="53" t="s">
        <v>43</v>
      </c>
    </row>
    <row r="6" spans="1:4" x14ac:dyDescent="0.25">
      <c r="A6" s="54">
        <v>1</v>
      </c>
      <c r="B6" s="54">
        <v>2</v>
      </c>
      <c r="C6" s="54">
        <v>3</v>
      </c>
      <c r="D6" s="54">
        <v>4</v>
      </c>
    </row>
    <row r="7" spans="1:4" ht="45" customHeight="1" x14ac:dyDescent="0.25">
      <c r="A7" s="124" t="s">
        <v>145</v>
      </c>
      <c r="B7" s="124"/>
      <c r="C7" s="124"/>
      <c r="D7" s="124"/>
    </row>
    <row r="8" spans="1:4" ht="15.75" x14ac:dyDescent="0.25">
      <c r="A8" s="124" t="s">
        <v>154</v>
      </c>
      <c r="B8" s="124"/>
      <c r="C8" s="124"/>
      <c r="D8" s="124"/>
    </row>
    <row r="9" spans="1:4" ht="15.75" x14ac:dyDescent="0.25">
      <c r="A9" s="124" t="s">
        <v>44</v>
      </c>
      <c r="B9" s="124"/>
      <c r="C9" s="124"/>
      <c r="D9" s="124"/>
    </row>
    <row r="10" spans="1:4" ht="15.75" x14ac:dyDescent="0.25">
      <c r="A10" s="124" t="s">
        <v>155</v>
      </c>
      <c r="B10" s="124"/>
      <c r="C10" s="124"/>
      <c r="D10" s="124"/>
    </row>
    <row r="11" spans="1:4" ht="15.75" x14ac:dyDescent="0.25">
      <c r="A11" s="124" t="s">
        <v>165</v>
      </c>
      <c r="B11" s="124"/>
      <c r="C11" s="124"/>
      <c r="D11" s="124"/>
    </row>
    <row r="12" spans="1:4" ht="15.75" x14ac:dyDescent="0.25">
      <c r="A12" s="53" t="s">
        <v>18</v>
      </c>
      <c r="B12" s="12" t="s">
        <v>103</v>
      </c>
      <c r="C12" s="53" t="s">
        <v>104</v>
      </c>
      <c r="D12" s="53"/>
    </row>
    <row r="13" spans="1:4" ht="303.75" customHeight="1" x14ac:dyDescent="0.25">
      <c r="A13" s="61" t="s">
        <v>37</v>
      </c>
      <c r="B13" s="12" t="s">
        <v>98</v>
      </c>
      <c r="C13" s="50" t="s">
        <v>143</v>
      </c>
      <c r="D13" s="53"/>
    </row>
    <row r="14" spans="1:4" ht="236.25" x14ac:dyDescent="0.25">
      <c r="A14" s="61" t="s">
        <v>38</v>
      </c>
      <c r="B14" s="12" t="s">
        <v>99</v>
      </c>
      <c r="C14" s="53" t="s">
        <v>144</v>
      </c>
      <c r="D14" s="53"/>
    </row>
    <row r="15" spans="1:4" ht="63" x14ac:dyDescent="0.25">
      <c r="A15" s="53" t="s">
        <v>92</v>
      </c>
      <c r="B15" s="12" t="s">
        <v>157</v>
      </c>
      <c r="C15" s="53" t="s">
        <v>156</v>
      </c>
      <c r="D15" s="53"/>
    </row>
    <row r="16" spans="1:4" ht="15.75" customHeight="1" x14ac:dyDescent="0.25">
      <c r="A16" s="119" t="s">
        <v>152</v>
      </c>
      <c r="B16" s="120"/>
      <c r="C16" s="120"/>
      <c r="D16" s="121"/>
    </row>
    <row r="17" spans="1:5" ht="15.75" customHeight="1" x14ac:dyDescent="0.25">
      <c r="A17" s="119" t="s">
        <v>105</v>
      </c>
      <c r="B17" s="120"/>
      <c r="C17" s="120"/>
      <c r="D17" s="121"/>
    </row>
    <row r="18" spans="1:5" ht="15.75" customHeight="1" x14ac:dyDescent="0.25">
      <c r="A18" s="55"/>
      <c r="B18" s="119" t="s">
        <v>106</v>
      </c>
      <c r="C18" s="120"/>
      <c r="D18" s="120"/>
      <c r="E18" s="121"/>
    </row>
    <row r="19" spans="1:5" ht="15.75" x14ac:dyDescent="0.25">
      <c r="A19" s="118" t="s">
        <v>33</v>
      </c>
      <c r="B19" s="118"/>
      <c r="C19" s="118"/>
      <c r="D19" s="118"/>
    </row>
    <row r="20" spans="1:5" ht="66" customHeight="1" x14ac:dyDescent="0.25">
      <c r="A20" s="49" t="s">
        <v>19</v>
      </c>
      <c r="B20" s="50" t="s">
        <v>100</v>
      </c>
      <c r="C20" s="50" t="s">
        <v>45</v>
      </c>
      <c r="D20" s="50"/>
    </row>
    <row r="21" spans="1:5" ht="66" customHeight="1" x14ac:dyDescent="0.25">
      <c r="A21" s="49" t="s">
        <v>88</v>
      </c>
      <c r="B21" s="50" t="s">
        <v>101</v>
      </c>
      <c r="C21" s="102" t="s">
        <v>89</v>
      </c>
      <c r="D21" s="50"/>
    </row>
    <row r="22" spans="1:5" ht="50.45" customHeight="1" x14ac:dyDescent="0.25">
      <c r="A22" s="103" t="s">
        <v>223</v>
      </c>
      <c r="B22" s="50" t="s">
        <v>224</v>
      </c>
      <c r="C22" s="56" t="s">
        <v>232</v>
      </c>
      <c r="D22" s="50"/>
    </row>
    <row r="23" spans="1:5" ht="15.75" x14ac:dyDescent="0.25">
      <c r="A23" s="119" t="s">
        <v>153</v>
      </c>
      <c r="B23" s="120"/>
      <c r="C23" s="120"/>
      <c r="D23" s="121"/>
    </row>
    <row r="24" spans="1:5" ht="15.75" customHeight="1" x14ac:dyDescent="0.25">
      <c r="A24" s="118" t="s">
        <v>159</v>
      </c>
      <c r="B24" s="118"/>
      <c r="C24" s="118"/>
      <c r="D24" s="118"/>
    </row>
    <row r="25" spans="1:5" ht="15.75" x14ac:dyDescent="0.25">
      <c r="A25" s="119" t="s">
        <v>164</v>
      </c>
      <c r="B25" s="120"/>
      <c r="C25" s="120"/>
      <c r="D25" s="121"/>
    </row>
    <row r="26" spans="1:5" ht="37.9" customHeight="1" x14ac:dyDescent="0.25">
      <c r="A26" s="118" t="s">
        <v>46</v>
      </c>
      <c r="B26" s="118"/>
      <c r="C26" s="118"/>
      <c r="D26" s="118"/>
    </row>
    <row r="27" spans="1:5" ht="207" customHeight="1" x14ac:dyDescent="0.25">
      <c r="A27" s="49" t="s">
        <v>20</v>
      </c>
      <c r="B27" s="50" t="s">
        <v>35</v>
      </c>
      <c r="C27" s="50" t="s">
        <v>162</v>
      </c>
      <c r="D27" s="50"/>
    </row>
    <row r="28" spans="1:5" ht="52.5" customHeight="1" x14ac:dyDescent="0.25">
      <c r="A28" s="49" t="s">
        <v>21</v>
      </c>
      <c r="B28" s="50" t="s">
        <v>96</v>
      </c>
      <c r="C28" s="56" t="s">
        <v>163</v>
      </c>
      <c r="D28" s="50"/>
    </row>
    <row r="29" spans="1:5" ht="54" customHeight="1" x14ac:dyDescent="0.25">
      <c r="A29" s="57" t="s">
        <v>22</v>
      </c>
      <c r="B29" s="50" t="s">
        <v>102</v>
      </c>
      <c r="C29" s="56" t="s">
        <v>47</v>
      </c>
      <c r="D29" s="50"/>
    </row>
    <row r="30" spans="1:5" x14ac:dyDescent="0.25">
      <c r="A30" s="112" t="s">
        <v>145</v>
      </c>
      <c r="B30" s="113"/>
      <c r="C30" s="113"/>
      <c r="D30" s="114"/>
    </row>
    <row r="31" spans="1:5" x14ac:dyDescent="0.25">
      <c r="A31" s="115" t="s">
        <v>146</v>
      </c>
      <c r="B31" s="116"/>
      <c r="C31" s="116"/>
      <c r="D31" s="117"/>
    </row>
    <row r="32" spans="1:5" ht="49.5" customHeight="1" x14ac:dyDescent="0.25">
      <c r="A32" s="115" t="s">
        <v>147</v>
      </c>
      <c r="B32" s="116"/>
      <c r="C32" s="116"/>
      <c r="D32" s="117"/>
    </row>
    <row r="33" spans="1:4" ht="45" x14ac:dyDescent="0.25">
      <c r="A33" s="57" t="s">
        <v>132</v>
      </c>
      <c r="B33" s="58" t="s">
        <v>136</v>
      </c>
      <c r="C33" s="58" t="s">
        <v>140</v>
      </c>
      <c r="D33" s="59"/>
    </row>
    <row r="34" spans="1:4" ht="60" x14ac:dyDescent="0.25">
      <c r="A34" s="57" t="s">
        <v>133</v>
      </c>
      <c r="B34" s="58" t="s">
        <v>139</v>
      </c>
      <c r="C34" s="58" t="s">
        <v>140</v>
      </c>
      <c r="D34" s="59"/>
    </row>
  </sheetData>
  <mergeCells count="18">
    <mergeCell ref="B18:E18"/>
    <mergeCell ref="A25:D25"/>
    <mergeCell ref="A2:D2"/>
    <mergeCell ref="A3:D3"/>
    <mergeCell ref="A7:D7"/>
    <mergeCell ref="A9:D9"/>
    <mergeCell ref="A11:D11"/>
    <mergeCell ref="A16:D16"/>
    <mergeCell ref="A17:D17"/>
    <mergeCell ref="A19:D19"/>
    <mergeCell ref="A23:D23"/>
    <mergeCell ref="A8:D8"/>
    <mergeCell ref="A10:D10"/>
    <mergeCell ref="A30:D30"/>
    <mergeCell ref="A31:D31"/>
    <mergeCell ref="A32:D32"/>
    <mergeCell ref="A24:D24"/>
    <mergeCell ref="A26:D26"/>
  </mergeCells>
  <pageMargins left="0.7" right="0.7" top="0.75" bottom="0.75" header="0.3" footer="0.3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217"/>
  <sheetViews>
    <sheetView zoomScale="70" zoomScaleNormal="70" workbookViewId="0">
      <selection activeCell="G11" sqref="G11"/>
    </sheetView>
  </sheetViews>
  <sheetFormatPr defaultColWidth="9.140625" defaultRowHeight="15.75" x14ac:dyDescent="0.25"/>
  <cols>
    <col min="1" max="1" width="4" style="62" customWidth="1"/>
    <col min="2" max="2" width="37.7109375" style="62" customWidth="1"/>
    <col min="3" max="3" width="15.85546875" style="62" customWidth="1"/>
    <col min="4" max="4" width="18.140625" style="62" customWidth="1"/>
    <col min="5" max="5" width="25.5703125" style="62" customWidth="1"/>
    <col min="6" max="6" width="18" style="62" customWidth="1"/>
    <col min="7" max="7" width="32.140625" style="62" customWidth="1"/>
    <col min="8" max="8" width="18.85546875" style="80" customWidth="1"/>
    <col min="9" max="9" width="19.85546875" style="81" customWidth="1"/>
    <col min="10" max="10" width="20.140625" style="80" customWidth="1"/>
    <col min="11" max="11" width="18.85546875" style="80" customWidth="1"/>
    <col min="12" max="12" width="13.140625" style="62" customWidth="1"/>
    <col min="13" max="13" width="43.85546875" style="62" customWidth="1"/>
    <col min="14" max="16384" width="9.140625" style="62"/>
  </cols>
  <sheetData>
    <row r="1" spans="1:13" x14ac:dyDescent="0.25">
      <c r="A1" s="68"/>
      <c r="B1" s="68"/>
      <c r="C1" s="68"/>
      <c r="D1" s="68"/>
      <c r="E1" s="68"/>
      <c r="F1" s="68"/>
      <c r="H1" s="64"/>
      <c r="I1" s="65"/>
      <c r="J1" s="64"/>
      <c r="K1" s="64"/>
      <c r="M1" s="69" t="s">
        <v>48</v>
      </c>
    </row>
    <row r="2" spans="1:13" x14ac:dyDescent="0.25">
      <c r="A2" s="68"/>
      <c r="B2" s="68"/>
      <c r="C2" s="68"/>
      <c r="D2" s="68"/>
      <c r="E2" s="68"/>
      <c r="F2" s="68"/>
      <c r="G2" s="69"/>
      <c r="H2" s="69"/>
      <c r="I2" s="69"/>
      <c r="J2" s="69"/>
      <c r="K2" s="69"/>
    </row>
    <row r="3" spans="1:13" s="70" customFormat="1" ht="55.5" customHeight="1" x14ac:dyDescent="0.25">
      <c r="A3" s="131" t="s">
        <v>217</v>
      </c>
      <c r="B3" s="131"/>
      <c r="C3" s="131"/>
      <c r="D3" s="131"/>
      <c r="E3" s="131"/>
      <c r="F3" s="131"/>
      <c r="G3" s="131"/>
      <c r="H3" s="132"/>
      <c r="I3" s="132"/>
      <c r="J3" s="132"/>
      <c r="K3" s="132"/>
      <c r="L3" s="132"/>
      <c r="M3" s="132"/>
    </row>
    <row r="4" spans="1:13" s="70" customFormat="1" x14ac:dyDescent="0.25">
      <c r="A4" s="134"/>
      <c r="B4" s="134"/>
      <c r="C4" s="134"/>
      <c r="D4" s="134"/>
      <c r="E4" s="134"/>
      <c r="F4" s="134"/>
      <c r="G4" s="134"/>
      <c r="H4" s="63"/>
      <c r="I4" s="63"/>
      <c r="J4" s="63"/>
      <c r="K4" s="63"/>
    </row>
    <row r="5" spans="1:13" s="70" customFormat="1" ht="48.75" customHeight="1" x14ac:dyDescent="0.25">
      <c r="A5" s="211" t="s">
        <v>108</v>
      </c>
      <c r="B5" s="211" t="s">
        <v>127</v>
      </c>
      <c r="C5" s="211" t="s">
        <v>50</v>
      </c>
      <c r="D5" s="211" t="s">
        <v>51</v>
      </c>
      <c r="E5" s="212" t="s">
        <v>214</v>
      </c>
      <c r="F5" s="211" t="s">
        <v>215</v>
      </c>
      <c r="G5" s="213" t="s">
        <v>2</v>
      </c>
      <c r="H5" s="214" t="s">
        <v>216</v>
      </c>
      <c r="I5" s="215"/>
      <c r="J5" s="215"/>
      <c r="K5" s="216"/>
      <c r="L5" s="217" t="s">
        <v>128</v>
      </c>
      <c r="M5" s="217" t="s">
        <v>52</v>
      </c>
    </row>
    <row r="6" spans="1:13" s="70" customFormat="1" ht="42" customHeight="1" x14ac:dyDescent="0.25">
      <c r="A6" s="217"/>
      <c r="B6" s="217"/>
      <c r="C6" s="217"/>
      <c r="D6" s="217"/>
      <c r="E6" s="218"/>
      <c r="F6" s="217"/>
      <c r="G6" s="124"/>
      <c r="H6" s="219"/>
      <c r="I6" s="220"/>
      <c r="J6" s="220"/>
      <c r="K6" s="221"/>
      <c r="L6" s="217"/>
      <c r="M6" s="217"/>
    </row>
    <row r="7" spans="1:13" s="70" customFormat="1" ht="39" customHeight="1" x14ac:dyDescent="0.25">
      <c r="A7" s="217"/>
      <c r="B7" s="217"/>
      <c r="C7" s="217"/>
      <c r="D7" s="217"/>
      <c r="E7" s="218"/>
      <c r="F7" s="217"/>
      <c r="G7" s="124"/>
      <c r="H7" s="222" t="s">
        <v>3</v>
      </c>
      <c r="I7" s="223" t="s">
        <v>129</v>
      </c>
      <c r="J7" s="223" t="s">
        <v>130</v>
      </c>
      <c r="K7" s="223" t="s">
        <v>211</v>
      </c>
      <c r="L7" s="217"/>
      <c r="M7" s="217"/>
    </row>
    <row r="8" spans="1:13" x14ac:dyDescent="0.25">
      <c r="A8" s="224">
        <v>1</v>
      </c>
      <c r="B8" s="224">
        <v>2</v>
      </c>
      <c r="C8" s="224">
        <v>3</v>
      </c>
      <c r="D8" s="224">
        <v>4</v>
      </c>
      <c r="E8" s="224">
        <v>5</v>
      </c>
      <c r="F8" s="224">
        <v>6</v>
      </c>
      <c r="G8" s="224">
        <v>7</v>
      </c>
      <c r="H8" s="224">
        <v>8</v>
      </c>
      <c r="I8" s="224">
        <v>9</v>
      </c>
      <c r="J8" s="224">
        <v>10</v>
      </c>
      <c r="K8" s="224">
        <v>11</v>
      </c>
      <c r="L8" s="224">
        <v>12</v>
      </c>
      <c r="M8" s="224">
        <v>13</v>
      </c>
    </row>
    <row r="9" spans="1:13" x14ac:dyDescent="0.25">
      <c r="A9" s="225" t="s">
        <v>213</v>
      </c>
      <c r="B9" s="226"/>
      <c r="C9" s="226"/>
      <c r="D9" s="226"/>
      <c r="E9" s="226"/>
      <c r="F9" s="227"/>
      <c r="G9" s="228" t="s">
        <v>3</v>
      </c>
      <c r="H9" s="229">
        <f>SUM(H11:H15)</f>
        <v>1298195.7066500001</v>
      </c>
      <c r="I9" s="229">
        <f>SUM(I11:I12:I15)</f>
        <v>632598.69203000003</v>
      </c>
      <c r="J9" s="229">
        <f>SUM(J12:J15)</f>
        <v>665597.01462000003</v>
      </c>
      <c r="K9" s="230" t="s">
        <v>212</v>
      </c>
      <c r="L9" s="231"/>
      <c r="M9" s="232"/>
    </row>
    <row r="10" spans="1:13" x14ac:dyDescent="0.25">
      <c r="A10" s="233"/>
      <c r="B10" s="234"/>
      <c r="C10" s="234"/>
      <c r="D10" s="234"/>
      <c r="E10" s="234"/>
      <c r="F10" s="235"/>
      <c r="G10" s="228" t="s">
        <v>4</v>
      </c>
      <c r="H10" s="236"/>
      <c r="I10" s="230">
        <f t="shared" ref="I10:K11" si="0">I17+I24+I31+I38+I45+I52+I59+I66+I73+I80+I87+I94+I101+I108+I115</f>
        <v>0</v>
      </c>
      <c r="J10" s="230">
        <f t="shared" si="0"/>
        <v>0</v>
      </c>
      <c r="K10" s="230">
        <f t="shared" si="0"/>
        <v>0</v>
      </c>
      <c r="L10" s="237"/>
      <c r="M10" s="238"/>
    </row>
    <row r="11" spans="1:13" x14ac:dyDescent="0.25">
      <c r="A11" s="233"/>
      <c r="B11" s="234"/>
      <c r="C11" s="234"/>
      <c r="D11" s="234"/>
      <c r="E11" s="234"/>
      <c r="F11" s="235"/>
      <c r="G11" s="228" t="s">
        <v>5</v>
      </c>
      <c r="H11" s="239">
        <f>SUM(H130)</f>
        <v>84419.5</v>
      </c>
      <c r="I11" s="230">
        <f>SUM(I130)</f>
        <v>84419.5</v>
      </c>
      <c r="J11" s="230">
        <f t="shared" si="0"/>
        <v>0</v>
      </c>
      <c r="K11" s="230">
        <f t="shared" si="0"/>
        <v>0</v>
      </c>
      <c r="L11" s="237"/>
      <c r="M11" s="238"/>
    </row>
    <row r="12" spans="1:13" x14ac:dyDescent="0.25">
      <c r="A12" s="233"/>
      <c r="B12" s="234"/>
      <c r="C12" s="234"/>
      <c r="D12" s="234"/>
      <c r="E12" s="234"/>
      <c r="F12" s="235"/>
      <c r="G12" s="228" t="s">
        <v>6</v>
      </c>
      <c r="H12" s="240">
        <f>I12+J12</f>
        <v>21255.256649999999</v>
      </c>
      <c r="I12" s="230">
        <f>I19+I124+I131+I138</f>
        <v>16345.41203</v>
      </c>
      <c r="J12" s="229">
        <f>J145</f>
        <v>4909.8446199999998</v>
      </c>
      <c r="K12" s="230">
        <f>K19+K26+K33+K40+K47+K54+K61+K68+K75+K82+K89+K96+K103+K110+K117</f>
        <v>0</v>
      </c>
      <c r="L12" s="237"/>
      <c r="M12" s="238"/>
    </row>
    <row r="13" spans="1:13" ht="31.5" x14ac:dyDescent="0.25">
      <c r="A13" s="233"/>
      <c r="B13" s="234"/>
      <c r="C13" s="234"/>
      <c r="D13" s="234"/>
      <c r="E13" s="234"/>
      <c r="F13" s="235"/>
      <c r="G13" s="228" t="s">
        <v>8</v>
      </c>
      <c r="H13" s="236">
        <f t="shared" ref="H13:H14" si="1">I13+J13+K13</f>
        <v>0</v>
      </c>
      <c r="I13" s="230">
        <f>I20+I27+I34+I41+I48+I55+I62+I69+I76+I83+I90+I97+I104+I111+I118</f>
        <v>0</v>
      </c>
      <c r="J13" s="230">
        <f>J20+J27+J34+J41+J48+J55+J62+J69+J76+J83+J90+J97+J104+J111+J118</f>
        <v>0</v>
      </c>
      <c r="K13" s="230">
        <f>K20+K27+K34+K41+K48+K55+K62+K69+K76+K83+K90+K97+K104+K111+K118</f>
        <v>0</v>
      </c>
      <c r="L13" s="237"/>
      <c r="M13" s="238"/>
    </row>
    <row r="14" spans="1:13" x14ac:dyDescent="0.25">
      <c r="A14" s="233"/>
      <c r="B14" s="234"/>
      <c r="C14" s="234"/>
      <c r="D14" s="234"/>
      <c r="E14" s="234"/>
      <c r="F14" s="235"/>
      <c r="G14" s="228" t="s">
        <v>15</v>
      </c>
      <c r="H14" s="236">
        <f t="shared" si="1"/>
        <v>0</v>
      </c>
      <c r="I14" s="230">
        <f>I21+I28+I35+I42+I49+I56+I63+I70+I77+I84+I91+I98+I105+I112+I119</f>
        <v>0</v>
      </c>
      <c r="J14" s="230">
        <f>J21+J28+J35+J42+J49+J56+J63+J70+J77+J84+J91+J98+J105+J112+J119</f>
        <v>0</v>
      </c>
      <c r="K14" s="230">
        <f>K21+K28+K35+K42+K49+K56+K63+K70+K77+K84+K91+K98+K105+K112+K119</f>
        <v>0</v>
      </c>
      <c r="L14" s="237"/>
      <c r="M14" s="238"/>
    </row>
    <row r="15" spans="1:13" x14ac:dyDescent="0.25">
      <c r="A15" s="241"/>
      <c r="B15" s="242"/>
      <c r="C15" s="242"/>
      <c r="D15" s="242"/>
      <c r="E15" s="242"/>
      <c r="F15" s="243"/>
      <c r="G15" s="228" t="s">
        <v>7</v>
      </c>
      <c r="H15" s="236">
        <f>SUM(I15:J15)</f>
        <v>1192520.9500000002</v>
      </c>
      <c r="I15" s="230">
        <f>I22+I29+I36+I50+I57+I64+I71+I78+I85+I106+I113+I120+I127</f>
        <v>531833.78</v>
      </c>
      <c r="J15" s="230">
        <v>660687.17000000004</v>
      </c>
      <c r="K15" s="230" t="s">
        <v>212</v>
      </c>
      <c r="L15" s="244"/>
      <c r="M15" s="245"/>
    </row>
    <row r="16" spans="1:13" x14ac:dyDescent="0.25">
      <c r="A16" s="246">
        <v>1</v>
      </c>
      <c r="B16" s="247" t="s">
        <v>169</v>
      </c>
      <c r="C16" s="248" t="s">
        <v>189</v>
      </c>
      <c r="D16" s="246" t="s">
        <v>170</v>
      </c>
      <c r="E16" s="249">
        <f>F16</f>
        <v>6998.69</v>
      </c>
      <c r="F16" s="249">
        <f>H16</f>
        <v>6998.69</v>
      </c>
      <c r="G16" s="250" t="s">
        <v>3</v>
      </c>
      <c r="H16" s="251">
        <f>SUM(H17:H22)</f>
        <v>6998.69</v>
      </c>
      <c r="I16" s="251">
        <v>5233.78</v>
      </c>
      <c r="J16" s="251">
        <v>1764.91</v>
      </c>
      <c r="K16" s="251" t="s">
        <v>212</v>
      </c>
      <c r="L16" s="249" t="s">
        <v>166</v>
      </c>
      <c r="M16" s="249" t="s">
        <v>167</v>
      </c>
    </row>
    <row r="17" spans="1:13" x14ac:dyDescent="0.25">
      <c r="A17" s="252"/>
      <c r="B17" s="253"/>
      <c r="C17" s="254"/>
      <c r="D17" s="252"/>
      <c r="E17" s="255"/>
      <c r="F17" s="255"/>
      <c r="G17" s="250" t="s">
        <v>4</v>
      </c>
      <c r="H17" s="256"/>
      <c r="I17" s="256"/>
      <c r="J17" s="256"/>
      <c r="K17" s="256"/>
      <c r="L17" s="255"/>
      <c r="M17" s="255"/>
    </row>
    <row r="18" spans="1:13" x14ac:dyDescent="0.25">
      <c r="A18" s="252"/>
      <c r="B18" s="253"/>
      <c r="C18" s="254"/>
      <c r="D18" s="252"/>
      <c r="E18" s="255"/>
      <c r="F18" s="255"/>
      <c r="G18" s="250" t="s">
        <v>5</v>
      </c>
      <c r="H18" s="256"/>
      <c r="I18" s="256"/>
      <c r="J18" s="256"/>
      <c r="K18" s="256"/>
      <c r="L18" s="255"/>
      <c r="M18" s="255"/>
    </row>
    <row r="19" spans="1:13" x14ac:dyDescent="0.25">
      <c r="A19" s="252"/>
      <c r="B19" s="253"/>
      <c r="C19" s="254"/>
      <c r="D19" s="252"/>
      <c r="E19" s="255"/>
      <c r="F19" s="255"/>
      <c r="G19" s="250" t="s">
        <v>6</v>
      </c>
      <c r="H19" s="256"/>
      <c r="I19" s="256"/>
      <c r="J19" s="256"/>
      <c r="K19" s="256"/>
      <c r="L19" s="255"/>
      <c r="M19" s="255"/>
    </row>
    <row r="20" spans="1:13" ht="31.5" x14ac:dyDescent="0.25">
      <c r="A20" s="252"/>
      <c r="B20" s="253"/>
      <c r="C20" s="254"/>
      <c r="D20" s="252"/>
      <c r="E20" s="255"/>
      <c r="F20" s="255"/>
      <c r="G20" s="250" t="s">
        <v>8</v>
      </c>
      <c r="H20" s="256"/>
      <c r="I20" s="256"/>
      <c r="J20" s="256"/>
      <c r="K20" s="256"/>
      <c r="L20" s="255"/>
      <c r="M20" s="255"/>
    </row>
    <row r="21" spans="1:13" x14ac:dyDescent="0.25">
      <c r="A21" s="252"/>
      <c r="B21" s="253"/>
      <c r="C21" s="254"/>
      <c r="D21" s="252"/>
      <c r="E21" s="255"/>
      <c r="F21" s="255"/>
      <c r="G21" s="250" t="s">
        <v>15</v>
      </c>
      <c r="H21" s="256"/>
      <c r="I21" s="256"/>
      <c r="J21" s="256"/>
      <c r="K21" s="256"/>
      <c r="L21" s="255"/>
      <c r="M21" s="255"/>
    </row>
    <row r="22" spans="1:13" s="74" customFormat="1" x14ac:dyDescent="0.2">
      <c r="A22" s="211"/>
      <c r="B22" s="213"/>
      <c r="C22" s="257"/>
      <c r="D22" s="211"/>
      <c r="E22" s="258"/>
      <c r="F22" s="258"/>
      <c r="G22" s="250" t="s">
        <v>7</v>
      </c>
      <c r="H22" s="251">
        <f>SUM(I22:K22)</f>
        <v>6998.69</v>
      </c>
      <c r="I22" s="251">
        <v>5233.78</v>
      </c>
      <c r="J22" s="251">
        <v>1764.91</v>
      </c>
      <c r="K22" s="251" t="s">
        <v>212</v>
      </c>
      <c r="L22" s="258"/>
      <c r="M22" s="258"/>
    </row>
    <row r="23" spans="1:13" s="74" customFormat="1" x14ac:dyDescent="0.2">
      <c r="A23" s="174" t="s">
        <v>112</v>
      </c>
      <c r="B23" s="174" t="s">
        <v>171</v>
      </c>
      <c r="C23" s="174" t="s">
        <v>189</v>
      </c>
      <c r="D23" s="174" t="s">
        <v>201</v>
      </c>
      <c r="E23" s="259">
        <f>H23</f>
        <v>15000</v>
      </c>
      <c r="F23" s="259">
        <f>H23</f>
        <v>15000</v>
      </c>
      <c r="G23" s="250">
        <v>0</v>
      </c>
      <c r="H23" s="251">
        <f>SUM(H24:H29)</f>
        <v>15000</v>
      </c>
      <c r="I23" s="251">
        <v>3000</v>
      </c>
      <c r="J23" s="251">
        <v>12000</v>
      </c>
      <c r="K23" s="251" t="s">
        <v>212</v>
      </c>
      <c r="L23" s="249" t="s">
        <v>166</v>
      </c>
      <c r="M23" s="249" t="s">
        <v>167</v>
      </c>
    </row>
    <row r="24" spans="1:13" s="74" customFormat="1" x14ac:dyDescent="0.2">
      <c r="A24" s="177"/>
      <c r="B24" s="177"/>
      <c r="C24" s="177"/>
      <c r="D24" s="177"/>
      <c r="E24" s="260"/>
      <c r="F24" s="260"/>
      <c r="G24" s="250" t="s">
        <v>4</v>
      </c>
      <c r="H24" s="251"/>
      <c r="I24" s="251"/>
      <c r="J24" s="251"/>
      <c r="K24" s="251"/>
      <c r="L24" s="255"/>
      <c r="M24" s="255"/>
    </row>
    <row r="25" spans="1:13" s="74" customFormat="1" x14ac:dyDescent="0.2">
      <c r="A25" s="177"/>
      <c r="B25" s="177"/>
      <c r="C25" s="177"/>
      <c r="D25" s="177"/>
      <c r="E25" s="260"/>
      <c r="F25" s="260"/>
      <c r="G25" s="250" t="s">
        <v>5</v>
      </c>
      <c r="H25" s="251"/>
      <c r="I25" s="251"/>
      <c r="J25" s="251"/>
      <c r="K25" s="251"/>
      <c r="L25" s="255"/>
      <c r="M25" s="255"/>
    </row>
    <row r="26" spans="1:13" x14ac:dyDescent="0.25">
      <c r="A26" s="177"/>
      <c r="B26" s="177"/>
      <c r="C26" s="177"/>
      <c r="D26" s="177"/>
      <c r="E26" s="260"/>
      <c r="F26" s="260"/>
      <c r="G26" s="261" t="s">
        <v>6</v>
      </c>
      <c r="H26" s="251">
        <f>SUM(I26:K26)</f>
        <v>0</v>
      </c>
      <c r="I26" s="251">
        <v>0</v>
      </c>
      <c r="J26" s="251">
        <v>0</v>
      </c>
      <c r="K26" s="251">
        <v>0</v>
      </c>
      <c r="L26" s="255"/>
      <c r="M26" s="255"/>
    </row>
    <row r="27" spans="1:13" ht="31.5" x14ac:dyDescent="0.25">
      <c r="A27" s="177"/>
      <c r="B27" s="177"/>
      <c r="C27" s="177"/>
      <c r="D27" s="177"/>
      <c r="E27" s="260"/>
      <c r="F27" s="260"/>
      <c r="G27" s="261" t="s">
        <v>8</v>
      </c>
      <c r="H27" s="251"/>
      <c r="I27" s="251"/>
      <c r="J27" s="251"/>
      <c r="K27" s="251"/>
      <c r="L27" s="255"/>
      <c r="M27" s="255"/>
    </row>
    <row r="28" spans="1:13" x14ac:dyDescent="0.25">
      <c r="A28" s="177"/>
      <c r="B28" s="177"/>
      <c r="C28" s="177"/>
      <c r="D28" s="177"/>
      <c r="E28" s="260"/>
      <c r="F28" s="260"/>
      <c r="G28" s="261" t="s">
        <v>15</v>
      </c>
      <c r="H28" s="251"/>
      <c r="I28" s="251"/>
      <c r="J28" s="251"/>
      <c r="K28" s="251"/>
      <c r="L28" s="255"/>
      <c r="M28" s="255"/>
    </row>
    <row r="29" spans="1:13" x14ac:dyDescent="0.25">
      <c r="A29" s="179"/>
      <c r="B29" s="179"/>
      <c r="C29" s="179"/>
      <c r="D29" s="179"/>
      <c r="E29" s="262"/>
      <c r="F29" s="262"/>
      <c r="G29" s="261" t="s">
        <v>7</v>
      </c>
      <c r="H29" s="251">
        <f>SUM(I29:K29)</f>
        <v>15000</v>
      </c>
      <c r="I29" s="251">
        <v>3000</v>
      </c>
      <c r="J29" s="251">
        <v>12000</v>
      </c>
      <c r="K29" s="251" t="s">
        <v>212</v>
      </c>
      <c r="L29" s="258"/>
      <c r="M29" s="258"/>
    </row>
    <row r="30" spans="1:13" x14ac:dyDescent="0.25">
      <c r="A30" s="174" t="s">
        <v>113</v>
      </c>
      <c r="B30" s="174" t="s">
        <v>172</v>
      </c>
      <c r="C30" s="174" t="s">
        <v>189</v>
      </c>
      <c r="D30" s="174" t="s">
        <v>173</v>
      </c>
      <c r="E30" s="259">
        <f>H30</f>
        <v>18000</v>
      </c>
      <c r="F30" s="259">
        <f>H30</f>
        <v>18000</v>
      </c>
      <c r="G30" s="261" t="s">
        <v>3</v>
      </c>
      <c r="H30" s="251">
        <f>SUM(H32:H36)</f>
        <v>18000</v>
      </c>
      <c r="I30" s="251">
        <v>3000</v>
      </c>
      <c r="J30" s="251">
        <v>15000</v>
      </c>
      <c r="K30" s="251" t="s">
        <v>212</v>
      </c>
      <c r="L30" s="249" t="s">
        <v>166</v>
      </c>
      <c r="M30" s="249" t="s">
        <v>167</v>
      </c>
    </row>
    <row r="31" spans="1:13" x14ac:dyDescent="0.25">
      <c r="A31" s="177"/>
      <c r="B31" s="177"/>
      <c r="C31" s="177"/>
      <c r="D31" s="177"/>
      <c r="E31" s="260"/>
      <c r="F31" s="260"/>
      <c r="G31" s="261" t="s">
        <v>4</v>
      </c>
      <c r="H31" s="251"/>
      <c r="I31" s="251"/>
      <c r="J31" s="251"/>
      <c r="K31" s="251"/>
      <c r="L31" s="255"/>
      <c r="M31" s="255"/>
    </row>
    <row r="32" spans="1:13" x14ac:dyDescent="0.25">
      <c r="A32" s="177"/>
      <c r="B32" s="177"/>
      <c r="C32" s="177"/>
      <c r="D32" s="177"/>
      <c r="E32" s="260"/>
      <c r="F32" s="260"/>
      <c r="G32" s="261" t="s">
        <v>5</v>
      </c>
      <c r="H32" s="251"/>
      <c r="I32" s="251"/>
      <c r="J32" s="251"/>
      <c r="K32" s="251"/>
      <c r="L32" s="255"/>
      <c r="M32" s="255"/>
    </row>
    <row r="33" spans="1:13" x14ac:dyDescent="0.25">
      <c r="A33" s="177"/>
      <c r="B33" s="177"/>
      <c r="C33" s="177"/>
      <c r="D33" s="177"/>
      <c r="E33" s="260"/>
      <c r="F33" s="260"/>
      <c r="G33" s="261" t="s">
        <v>6</v>
      </c>
      <c r="H33" s="263"/>
      <c r="I33" s="263"/>
      <c r="J33" s="263"/>
      <c r="K33" s="263"/>
      <c r="L33" s="255"/>
      <c r="M33" s="255"/>
    </row>
    <row r="34" spans="1:13" ht="31.5" x14ac:dyDescent="0.25">
      <c r="A34" s="177"/>
      <c r="B34" s="177"/>
      <c r="C34" s="177"/>
      <c r="D34" s="177"/>
      <c r="E34" s="260"/>
      <c r="F34" s="260"/>
      <c r="G34" s="261" t="s">
        <v>8</v>
      </c>
      <c r="H34" s="251"/>
      <c r="I34" s="251"/>
      <c r="J34" s="251"/>
      <c r="K34" s="251"/>
      <c r="L34" s="255"/>
      <c r="M34" s="255"/>
    </row>
    <row r="35" spans="1:13" x14ac:dyDescent="0.25">
      <c r="A35" s="177"/>
      <c r="B35" s="177"/>
      <c r="C35" s="177"/>
      <c r="D35" s="177"/>
      <c r="E35" s="260"/>
      <c r="F35" s="260"/>
      <c r="G35" s="261" t="s">
        <v>15</v>
      </c>
      <c r="H35" s="251"/>
      <c r="I35" s="251"/>
      <c r="J35" s="251"/>
      <c r="K35" s="251"/>
      <c r="L35" s="255"/>
      <c r="M35" s="255"/>
    </row>
    <row r="36" spans="1:13" x14ac:dyDescent="0.25">
      <c r="A36" s="179"/>
      <c r="B36" s="179"/>
      <c r="C36" s="179"/>
      <c r="D36" s="179"/>
      <c r="E36" s="262"/>
      <c r="F36" s="262"/>
      <c r="G36" s="261" t="s">
        <v>7</v>
      </c>
      <c r="H36" s="251">
        <f>SUM(I36:K36)</f>
        <v>18000</v>
      </c>
      <c r="I36" s="251">
        <v>3000</v>
      </c>
      <c r="J36" s="251">
        <v>15000</v>
      </c>
      <c r="K36" s="251" t="s">
        <v>212</v>
      </c>
      <c r="L36" s="258"/>
      <c r="M36" s="258"/>
    </row>
    <row r="37" spans="1:13" x14ac:dyDescent="0.25">
      <c r="A37" s="174" t="s">
        <v>114</v>
      </c>
      <c r="B37" s="174" t="s">
        <v>174</v>
      </c>
      <c r="C37" s="174"/>
      <c r="D37" s="174" t="s">
        <v>175</v>
      </c>
      <c r="E37" s="259">
        <f>H37</f>
        <v>4000</v>
      </c>
      <c r="F37" s="259">
        <f>H37</f>
        <v>4000</v>
      </c>
      <c r="G37" s="261" t="s">
        <v>3</v>
      </c>
      <c r="H37" s="251">
        <f>SUM(H38:H43)</f>
        <v>4000</v>
      </c>
      <c r="I37" s="251">
        <f>I43</f>
        <v>0</v>
      </c>
      <c r="J37" s="251">
        <v>4000</v>
      </c>
      <c r="K37" s="251" t="s">
        <v>212</v>
      </c>
      <c r="L37" s="249" t="s">
        <v>166</v>
      </c>
      <c r="M37" s="249" t="s">
        <v>167</v>
      </c>
    </row>
    <row r="38" spans="1:13" x14ac:dyDescent="0.25">
      <c r="A38" s="177"/>
      <c r="B38" s="177"/>
      <c r="C38" s="177"/>
      <c r="D38" s="177"/>
      <c r="E38" s="260"/>
      <c r="F38" s="260"/>
      <c r="G38" s="261" t="s">
        <v>4</v>
      </c>
      <c r="H38" s="251"/>
      <c r="I38" s="251"/>
      <c r="J38" s="251"/>
      <c r="K38" s="251"/>
      <c r="L38" s="255"/>
      <c r="M38" s="255"/>
    </row>
    <row r="39" spans="1:13" x14ac:dyDescent="0.25">
      <c r="A39" s="177"/>
      <c r="B39" s="177"/>
      <c r="C39" s="177"/>
      <c r="D39" s="177"/>
      <c r="E39" s="260"/>
      <c r="F39" s="260"/>
      <c r="G39" s="261" t="s">
        <v>5</v>
      </c>
      <c r="H39" s="251"/>
      <c r="I39" s="251"/>
      <c r="J39" s="251"/>
      <c r="K39" s="251"/>
      <c r="L39" s="255"/>
      <c r="M39" s="255"/>
    </row>
    <row r="40" spans="1:13" x14ac:dyDescent="0.25">
      <c r="A40" s="177"/>
      <c r="B40" s="177"/>
      <c r="C40" s="177"/>
      <c r="D40" s="177"/>
      <c r="E40" s="260"/>
      <c r="F40" s="260"/>
      <c r="G40" s="261" t="s">
        <v>6</v>
      </c>
      <c r="H40" s="251"/>
      <c r="I40" s="251"/>
      <c r="J40" s="251"/>
      <c r="K40" s="251"/>
      <c r="L40" s="255"/>
      <c r="M40" s="255"/>
    </row>
    <row r="41" spans="1:13" ht="31.5" x14ac:dyDescent="0.25">
      <c r="A41" s="177"/>
      <c r="B41" s="177"/>
      <c r="C41" s="177"/>
      <c r="D41" s="177"/>
      <c r="E41" s="260"/>
      <c r="F41" s="260"/>
      <c r="G41" s="261" t="s">
        <v>8</v>
      </c>
      <c r="H41" s="251"/>
      <c r="I41" s="251"/>
      <c r="J41" s="251"/>
      <c r="K41" s="251"/>
      <c r="L41" s="255"/>
      <c r="M41" s="255"/>
    </row>
    <row r="42" spans="1:13" x14ac:dyDescent="0.25">
      <c r="A42" s="177"/>
      <c r="B42" s="177"/>
      <c r="C42" s="177"/>
      <c r="D42" s="177"/>
      <c r="E42" s="260"/>
      <c r="F42" s="260"/>
      <c r="G42" s="261" t="s">
        <v>15</v>
      </c>
      <c r="H42" s="251"/>
      <c r="I42" s="251"/>
      <c r="J42" s="251"/>
      <c r="K42" s="251"/>
      <c r="L42" s="255"/>
      <c r="M42" s="255"/>
    </row>
    <row r="43" spans="1:13" x14ac:dyDescent="0.25">
      <c r="A43" s="179"/>
      <c r="B43" s="179"/>
      <c r="C43" s="179"/>
      <c r="D43" s="179"/>
      <c r="E43" s="262"/>
      <c r="F43" s="262"/>
      <c r="G43" s="261" t="s">
        <v>7</v>
      </c>
      <c r="H43" s="251">
        <f>SUM(I43:K43)</f>
        <v>4000</v>
      </c>
      <c r="I43" s="251">
        <v>0</v>
      </c>
      <c r="J43" s="251">
        <v>4000</v>
      </c>
      <c r="K43" s="251" t="s">
        <v>212</v>
      </c>
      <c r="L43" s="258"/>
      <c r="M43" s="258"/>
    </row>
    <row r="44" spans="1:13" x14ac:dyDescent="0.25">
      <c r="A44" s="174" t="s">
        <v>115</v>
      </c>
      <c r="B44" s="174" t="s">
        <v>195</v>
      </c>
      <c r="C44" s="174"/>
      <c r="D44" s="174" t="s">
        <v>116</v>
      </c>
      <c r="E44" s="259">
        <f>H44</f>
        <v>11900</v>
      </c>
      <c r="F44" s="259">
        <f>H44</f>
        <v>11900</v>
      </c>
      <c r="G44" s="264" t="s">
        <v>3</v>
      </c>
      <c r="H44" s="265">
        <f>SUM(H47+H50)</f>
        <v>11900</v>
      </c>
      <c r="I44" s="251">
        <v>11900</v>
      </c>
      <c r="J44" s="251" t="s">
        <v>212</v>
      </c>
      <c r="K44" s="251">
        <f t="shared" ref="K44" si="2">K50</f>
        <v>0</v>
      </c>
      <c r="L44" s="249" t="s">
        <v>166</v>
      </c>
      <c r="M44" s="249" t="s">
        <v>167</v>
      </c>
    </row>
    <row r="45" spans="1:13" x14ac:dyDescent="0.25">
      <c r="A45" s="177"/>
      <c r="B45" s="177"/>
      <c r="C45" s="177"/>
      <c r="D45" s="177"/>
      <c r="E45" s="260"/>
      <c r="F45" s="260"/>
      <c r="G45" s="264" t="s">
        <v>4</v>
      </c>
      <c r="H45" s="251"/>
      <c r="I45" s="251"/>
      <c r="J45" s="251"/>
      <c r="K45" s="251"/>
      <c r="L45" s="255"/>
      <c r="M45" s="255"/>
    </row>
    <row r="46" spans="1:13" x14ac:dyDescent="0.25">
      <c r="A46" s="177"/>
      <c r="B46" s="177"/>
      <c r="C46" s="177"/>
      <c r="D46" s="177"/>
      <c r="E46" s="260"/>
      <c r="F46" s="260"/>
      <c r="G46" s="264" t="s">
        <v>5</v>
      </c>
      <c r="H46" s="251"/>
      <c r="I46" s="251"/>
      <c r="J46" s="251"/>
      <c r="K46" s="251"/>
      <c r="L46" s="255"/>
      <c r="M46" s="255"/>
    </row>
    <row r="47" spans="1:13" x14ac:dyDescent="0.25">
      <c r="A47" s="177"/>
      <c r="B47" s="177"/>
      <c r="C47" s="177"/>
      <c r="D47" s="177"/>
      <c r="E47" s="260"/>
      <c r="F47" s="260"/>
      <c r="G47" s="264" t="s">
        <v>6</v>
      </c>
      <c r="H47" s="265">
        <v>0</v>
      </c>
      <c r="I47" s="251">
        <v>0</v>
      </c>
      <c r="J47" s="251" t="s">
        <v>212</v>
      </c>
      <c r="K47" s="251"/>
      <c r="L47" s="255"/>
      <c r="M47" s="255"/>
    </row>
    <row r="48" spans="1:13" ht="31.5" x14ac:dyDescent="0.25">
      <c r="A48" s="177"/>
      <c r="B48" s="177"/>
      <c r="C48" s="177"/>
      <c r="D48" s="177"/>
      <c r="E48" s="260"/>
      <c r="F48" s="260"/>
      <c r="G48" s="264" t="s">
        <v>8</v>
      </c>
      <c r="H48" s="251"/>
      <c r="I48" s="251"/>
      <c r="J48" s="251"/>
      <c r="K48" s="251"/>
      <c r="L48" s="255"/>
      <c r="M48" s="255"/>
    </row>
    <row r="49" spans="1:13" x14ac:dyDescent="0.25">
      <c r="A49" s="177"/>
      <c r="B49" s="177"/>
      <c r="C49" s="177"/>
      <c r="D49" s="177"/>
      <c r="E49" s="260"/>
      <c r="F49" s="260"/>
      <c r="G49" s="264" t="s">
        <v>15</v>
      </c>
      <c r="H49" s="251"/>
      <c r="I49" s="251"/>
      <c r="J49" s="251"/>
      <c r="K49" s="251"/>
      <c r="L49" s="255"/>
      <c r="M49" s="255"/>
    </row>
    <row r="50" spans="1:13" x14ac:dyDescent="0.25">
      <c r="A50" s="179"/>
      <c r="B50" s="179"/>
      <c r="C50" s="179"/>
      <c r="D50" s="179"/>
      <c r="E50" s="262"/>
      <c r="F50" s="262"/>
      <c r="G50" s="264" t="s">
        <v>168</v>
      </c>
      <c r="H50" s="251">
        <f>SUM(I50:K50)</f>
        <v>11900</v>
      </c>
      <c r="I50" s="251">
        <v>11900</v>
      </c>
      <c r="J50" s="251" t="s">
        <v>212</v>
      </c>
      <c r="K50" s="251">
        <v>0</v>
      </c>
      <c r="L50" s="258"/>
      <c r="M50" s="258"/>
    </row>
    <row r="51" spans="1:13" x14ac:dyDescent="0.25">
      <c r="A51" s="174" t="s">
        <v>117</v>
      </c>
      <c r="B51" s="174" t="s">
        <v>176</v>
      </c>
      <c r="C51" s="266"/>
      <c r="D51" s="174" t="s">
        <v>173</v>
      </c>
      <c r="E51" s="259">
        <f>H51</f>
        <v>29700</v>
      </c>
      <c r="F51" s="259">
        <f>H51</f>
        <v>29700</v>
      </c>
      <c r="G51" s="261" t="s">
        <v>3</v>
      </c>
      <c r="H51" s="251">
        <f>SUM(H52:H57)</f>
        <v>29700</v>
      </c>
      <c r="I51" s="251">
        <v>29700</v>
      </c>
      <c r="J51" s="251" t="s">
        <v>212</v>
      </c>
      <c r="K51" s="251">
        <f t="shared" ref="K51" si="3">K57</f>
        <v>0</v>
      </c>
      <c r="L51" s="249" t="s">
        <v>166</v>
      </c>
      <c r="M51" s="249" t="s">
        <v>167</v>
      </c>
    </row>
    <row r="52" spans="1:13" x14ac:dyDescent="0.25">
      <c r="A52" s="177"/>
      <c r="B52" s="177"/>
      <c r="C52" s="267"/>
      <c r="D52" s="177"/>
      <c r="E52" s="260"/>
      <c r="F52" s="260"/>
      <c r="G52" s="261" t="s">
        <v>4</v>
      </c>
      <c r="H52" s="251"/>
      <c r="I52" s="251"/>
      <c r="J52" s="251"/>
      <c r="K52" s="251"/>
      <c r="L52" s="255"/>
      <c r="M52" s="255"/>
    </row>
    <row r="53" spans="1:13" x14ac:dyDescent="0.25">
      <c r="A53" s="177"/>
      <c r="B53" s="177"/>
      <c r="C53" s="267"/>
      <c r="D53" s="177"/>
      <c r="E53" s="260"/>
      <c r="F53" s="260"/>
      <c r="G53" s="261" t="s">
        <v>5</v>
      </c>
      <c r="H53" s="251"/>
      <c r="I53" s="251"/>
      <c r="J53" s="251"/>
      <c r="K53" s="251"/>
      <c r="L53" s="255"/>
      <c r="M53" s="255"/>
    </row>
    <row r="54" spans="1:13" x14ac:dyDescent="0.25">
      <c r="A54" s="177"/>
      <c r="B54" s="177"/>
      <c r="C54" s="267"/>
      <c r="D54" s="177"/>
      <c r="E54" s="260"/>
      <c r="F54" s="260"/>
      <c r="G54" s="261" t="s">
        <v>6</v>
      </c>
      <c r="H54" s="251"/>
      <c r="I54" s="251"/>
      <c r="J54" s="251"/>
      <c r="K54" s="251"/>
      <c r="L54" s="255"/>
      <c r="M54" s="255"/>
    </row>
    <row r="55" spans="1:13" ht="42.75" customHeight="1" x14ac:dyDescent="0.25">
      <c r="A55" s="177"/>
      <c r="B55" s="177"/>
      <c r="C55" s="267"/>
      <c r="D55" s="177"/>
      <c r="E55" s="260"/>
      <c r="F55" s="260"/>
      <c r="G55" s="261" t="s">
        <v>8</v>
      </c>
      <c r="H55" s="251"/>
      <c r="I55" s="251"/>
      <c r="J55" s="251"/>
      <c r="K55" s="251"/>
      <c r="L55" s="255"/>
      <c r="M55" s="255"/>
    </row>
    <row r="56" spans="1:13" x14ac:dyDescent="0.25">
      <c r="A56" s="177"/>
      <c r="B56" s="177"/>
      <c r="C56" s="267"/>
      <c r="D56" s="177"/>
      <c r="E56" s="260"/>
      <c r="F56" s="260"/>
      <c r="G56" s="261" t="s">
        <v>15</v>
      </c>
      <c r="H56" s="251"/>
      <c r="I56" s="251"/>
      <c r="J56" s="251"/>
      <c r="K56" s="251"/>
      <c r="L56" s="255"/>
      <c r="M56" s="255"/>
    </row>
    <row r="57" spans="1:13" x14ac:dyDescent="0.25">
      <c r="A57" s="179"/>
      <c r="B57" s="179"/>
      <c r="C57" s="268"/>
      <c r="D57" s="179"/>
      <c r="E57" s="262"/>
      <c r="F57" s="262"/>
      <c r="G57" s="261" t="s">
        <v>7</v>
      </c>
      <c r="H57" s="251">
        <f>SUM(I57:K57)</f>
        <v>29700</v>
      </c>
      <c r="I57" s="251">
        <v>29700</v>
      </c>
      <c r="J57" s="251" t="s">
        <v>212</v>
      </c>
      <c r="K57" s="251">
        <v>0</v>
      </c>
      <c r="L57" s="258"/>
      <c r="M57" s="258"/>
    </row>
    <row r="58" spans="1:13" x14ac:dyDescent="0.25">
      <c r="A58" s="174" t="s">
        <v>118</v>
      </c>
      <c r="B58" s="174" t="s">
        <v>177</v>
      </c>
      <c r="C58" s="174"/>
      <c r="D58" s="174" t="s">
        <v>197</v>
      </c>
      <c r="E58" s="259">
        <f>H58</f>
        <v>80000</v>
      </c>
      <c r="F58" s="259">
        <f>H58</f>
        <v>80000</v>
      </c>
      <c r="G58" s="261" t="s">
        <v>3</v>
      </c>
      <c r="H58" s="251">
        <f>SUM(H59:H64)</f>
        <v>80000</v>
      </c>
      <c r="I58" s="251">
        <v>80000</v>
      </c>
      <c r="J58" s="251" t="s">
        <v>212</v>
      </c>
      <c r="K58" s="251">
        <f t="shared" ref="K58" si="4">K64</f>
        <v>0</v>
      </c>
      <c r="L58" s="249" t="s">
        <v>166</v>
      </c>
      <c r="M58" s="249" t="s">
        <v>167</v>
      </c>
    </row>
    <row r="59" spans="1:13" x14ac:dyDescent="0.25">
      <c r="A59" s="177"/>
      <c r="B59" s="177"/>
      <c r="C59" s="177"/>
      <c r="D59" s="177"/>
      <c r="E59" s="260"/>
      <c r="F59" s="260"/>
      <c r="G59" s="261" t="s">
        <v>4</v>
      </c>
      <c r="H59" s="251"/>
      <c r="I59" s="251"/>
      <c r="J59" s="251"/>
      <c r="K59" s="251"/>
      <c r="L59" s="255"/>
      <c r="M59" s="255"/>
    </row>
    <row r="60" spans="1:13" x14ac:dyDescent="0.25">
      <c r="A60" s="177"/>
      <c r="B60" s="177"/>
      <c r="C60" s="177"/>
      <c r="D60" s="177"/>
      <c r="E60" s="260"/>
      <c r="F60" s="260"/>
      <c r="G60" s="261" t="s">
        <v>5</v>
      </c>
      <c r="H60" s="251"/>
      <c r="I60" s="251"/>
      <c r="J60" s="251"/>
      <c r="K60" s="251"/>
      <c r="L60" s="255"/>
      <c r="M60" s="255"/>
    </row>
    <row r="61" spans="1:13" x14ac:dyDescent="0.25">
      <c r="A61" s="177"/>
      <c r="B61" s="177"/>
      <c r="C61" s="177"/>
      <c r="D61" s="177"/>
      <c r="E61" s="260"/>
      <c r="F61" s="260"/>
      <c r="G61" s="261" t="s">
        <v>6</v>
      </c>
      <c r="H61" s="251"/>
      <c r="I61" s="251"/>
      <c r="J61" s="251"/>
      <c r="K61" s="251"/>
      <c r="L61" s="255"/>
      <c r="M61" s="255"/>
    </row>
    <row r="62" spans="1:13" ht="33.75" customHeight="1" x14ac:dyDescent="0.25">
      <c r="A62" s="177"/>
      <c r="B62" s="177"/>
      <c r="C62" s="177"/>
      <c r="D62" s="177"/>
      <c r="E62" s="260"/>
      <c r="F62" s="260"/>
      <c r="G62" s="261" t="s">
        <v>8</v>
      </c>
      <c r="H62" s="251"/>
      <c r="I62" s="251"/>
      <c r="J62" s="251"/>
      <c r="K62" s="251"/>
      <c r="L62" s="255"/>
      <c r="M62" s="255"/>
    </row>
    <row r="63" spans="1:13" x14ac:dyDescent="0.25">
      <c r="A63" s="177"/>
      <c r="B63" s="177"/>
      <c r="C63" s="177"/>
      <c r="D63" s="177"/>
      <c r="E63" s="260"/>
      <c r="F63" s="260"/>
      <c r="G63" s="261" t="s">
        <v>15</v>
      </c>
      <c r="H63" s="251"/>
      <c r="I63" s="251"/>
      <c r="J63" s="251"/>
      <c r="K63" s="251"/>
      <c r="L63" s="255"/>
      <c r="M63" s="255"/>
    </row>
    <row r="64" spans="1:13" x14ac:dyDescent="0.25">
      <c r="A64" s="179"/>
      <c r="B64" s="179"/>
      <c r="C64" s="179"/>
      <c r="D64" s="179"/>
      <c r="E64" s="262"/>
      <c r="F64" s="262"/>
      <c r="G64" s="261" t="s">
        <v>7</v>
      </c>
      <c r="H64" s="251">
        <f>SUM(I64:K64)</f>
        <v>80000</v>
      </c>
      <c r="I64" s="251">
        <v>80000</v>
      </c>
      <c r="J64" s="251" t="s">
        <v>212</v>
      </c>
      <c r="K64" s="251">
        <v>0</v>
      </c>
      <c r="L64" s="258"/>
      <c r="M64" s="258"/>
    </row>
    <row r="65" spans="1:13" s="70" customFormat="1" x14ac:dyDescent="0.25">
      <c r="A65" s="174" t="s">
        <v>119</v>
      </c>
      <c r="B65" s="174" t="s">
        <v>179</v>
      </c>
      <c r="C65" s="174"/>
      <c r="D65" s="174" t="s">
        <v>197</v>
      </c>
      <c r="E65" s="259">
        <f>H65</f>
        <v>14000</v>
      </c>
      <c r="F65" s="259">
        <f>H65</f>
        <v>14000</v>
      </c>
      <c r="G65" s="269" t="s">
        <v>3</v>
      </c>
      <c r="H65" s="105">
        <v>14000</v>
      </c>
      <c r="I65" s="105">
        <v>14000</v>
      </c>
      <c r="J65" s="105" t="s">
        <v>212</v>
      </c>
      <c r="K65" s="105">
        <f t="shared" ref="K65" si="5">SUM(K66:K71)</f>
        <v>0</v>
      </c>
      <c r="L65" s="259" t="s">
        <v>166</v>
      </c>
      <c r="M65" s="259" t="s">
        <v>167</v>
      </c>
    </row>
    <row r="66" spans="1:13" s="70" customFormat="1" x14ac:dyDescent="0.25">
      <c r="A66" s="177"/>
      <c r="B66" s="177"/>
      <c r="C66" s="177"/>
      <c r="D66" s="177"/>
      <c r="E66" s="260"/>
      <c r="F66" s="260"/>
      <c r="G66" s="269" t="s">
        <v>4</v>
      </c>
      <c r="H66" s="105">
        <f>I66+J66+K66</f>
        <v>0</v>
      </c>
      <c r="I66" s="105"/>
      <c r="J66" s="105"/>
      <c r="K66" s="105"/>
      <c r="L66" s="260"/>
      <c r="M66" s="260"/>
    </row>
    <row r="67" spans="1:13" s="70" customFormat="1" x14ac:dyDescent="0.25">
      <c r="A67" s="177"/>
      <c r="B67" s="177"/>
      <c r="C67" s="177"/>
      <c r="D67" s="177"/>
      <c r="E67" s="260"/>
      <c r="F67" s="260"/>
      <c r="G67" s="269" t="s">
        <v>5</v>
      </c>
      <c r="H67" s="105">
        <f t="shared" ref="H67:H70" si="6">I67+J67+K67</f>
        <v>0</v>
      </c>
      <c r="I67" s="105"/>
      <c r="J67" s="105"/>
      <c r="K67" s="105"/>
      <c r="L67" s="260"/>
      <c r="M67" s="260"/>
    </row>
    <row r="68" spans="1:13" s="70" customFormat="1" x14ac:dyDescent="0.25">
      <c r="A68" s="177"/>
      <c r="B68" s="177"/>
      <c r="C68" s="177"/>
      <c r="D68" s="177"/>
      <c r="E68" s="260"/>
      <c r="F68" s="260"/>
      <c r="G68" s="269" t="s">
        <v>6</v>
      </c>
      <c r="H68" s="105">
        <f t="shared" si="6"/>
        <v>0</v>
      </c>
      <c r="I68" s="105">
        <v>0</v>
      </c>
      <c r="J68" s="105">
        <v>0</v>
      </c>
      <c r="K68" s="105">
        <v>0</v>
      </c>
      <c r="L68" s="260"/>
      <c r="M68" s="260"/>
    </row>
    <row r="69" spans="1:13" s="70" customFormat="1" ht="31.5" x14ac:dyDescent="0.25">
      <c r="A69" s="177"/>
      <c r="B69" s="177"/>
      <c r="C69" s="177"/>
      <c r="D69" s="177"/>
      <c r="E69" s="260"/>
      <c r="F69" s="260"/>
      <c r="G69" s="269" t="s">
        <v>8</v>
      </c>
      <c r="H69" s="105">
        <f t="shared" si="6"/>
        <v>0</v>
      </c>
      <c r="I69" s="105"/>
      <c r="J69" s="105"/>
      <c r="K69" s="105"/>
      <c r="L69" s="260"/>
      <c r="M69" s="260"/>
    </row>
    <row r="70" spans="1:13" s="70" customFormat="1" x14ac:dyDescent="0.25">
      <c r="A70" s="177"/>
      <c r="B70" s="177"/>
      <c r="C70" s="177"/>
      <c r="D70" s="177"/>
      <c r="E70" s="260"/>
      <c r="F70" s="260"/>
      <c r="G70" s="269" t="s">
        <v>15</v>
      </c>
      <c r="H70" s="105">
        <f t="shared" si="6"/>
        <v>0</v>
      </c>
      <c r="I70" s="105"/>
      <c r="J70" s="105"/>
      <c r="K70" s="105"/>
      <c r="L70" s="260"/>
      <c r="M70" s="260"/>
    </row>
    <row r="71" spans="1:13" s="70" customFormat="1" x14ac:dyDescent="0.25">
      <c r="A71" s="179"/>
      <c r="B71" s="179"/>
      <c r="C71" s="179"/>
      <c r="D71" s="179"/>
      <c r="E71" s="262"/>
      <c r="F71" s="262"/>
      <c r="G71" s="269" t="s">
        <v>7</v>
      </c>
      <c r="H71" s="105">
        <v>14000</v>
      </c>
      <c r="I71" s="105">
        <v>14000</v>
      </c>
      <c r="J71" s="105" t="s">
        <v>212</v>
      </c>
      <c r="K71" s="105"/>
      <c r="L71" s="262"/>
      <c r="M71" s="262"/>
    </row>
    <row r="72" spans="1:13" s="70" customFormat="1" x14ac:dyDescent="0.25">
      <c r="A72" s="174" t="s">
        <v>120</v>
      </c>
      <c r="B72" s="174" t="s">
        <v>180</v>
      </c>
      <c r="C72" s="174"/>
      <c r="D72" s="174" t="s">
        <v>173</v>
      </c>
      <c r="E72" s="259">
        <f>H72</f>
        <v>232000</v>
      </c>
      <c r="F72" s="259">
        <f>H72</f>
        <v>232000</v>
      </c>
      <c r="G72" s="269" t="s">
        <v>3</v>
      </c>
      <c r="H72" s="104">
        <v>232000</v>
      </c>
      <c r="I72" s="105">
        <v>32000</v>
      </c>
      <c r="J72" s="105">
        <v>200000</v>
      </c>
      <c r="K72" s="105" t="s">
        <v>212</v>
      </c>
      <c r="L72" s="259" t="s">
        <v>166</v>
      </c>
      <c r="M72" s="259" t="s">
        <v>167</v>
      </c>
    </row>
    <row r="73" spans="1:13" s="70" customFormat="1" x14ac:dyDescent="0.25">
      <c r="A73" s="177"/>
      <c r="B73" s="177"/>
      <c r="C73" s="177"/>
      <c r="D73" s="177"/>
      <c r="E73" s="260"/>
      <c r="F73" s="260"/>
      <c r="G73" s="269" t="s">
        <v>4</v>
      </c>
      <c r="H73" s="105"/>
      <c r="I73" s="105"/>
      <c r="J73" s="105"/>
      <c r="K73" s="105"/>
      <c r="L73" s="260"/>
      <c r="M73" s="260"/>
    </row>
    <row r="74" spans="1:13" s="70" customFormat="1" x14ac:dyDescent="0.25">
      <c r="A74" s="177"/>
      <c r="B74" s="177"/>
      <c r="C74" s="177"/>
      <c r="D74" s="177"/>
      <c r="E74" s="260"/>
      <c r="F74" s="260"/>
      <c r="G74" s="269" t="s">
        <v>5</v>
      </c>
      <c r="H74" s="105"/>
      <c r="I74" s="105"/>
      <c r="J74" s="105"/>
      <c r="K74" s="105"/>
      <c r="L74" s="260"/>
      <c r="M74" s="260"/>
    </row>
    <row r="75" spans="1:13" s="70" customFormat="1" x14ac:dyDescent="0.25">
      <c r="A75" s="177"/>
      <c r="B75" s="177"/>
      <c r="C75" s="177"/>
      <c r="D75" s="177"/>
      <c r="E75" s="260"/>
      <c r="F75" s="260"/>
      <c r="G75" s="269" t="s">
        <v>6</v>
      </c>
      <c r="H75" s="104">
        <f>I75</f>
        <v>0</v>
      </c>
      <c r="I75" s="105">
        <v>0</v>
      </c>
      <c r="J75" s="105" t="s">
        <v>212</v>
      </c>
      <c r="K75" s="105"/>
      <c r="L75" s="260"/>
      <c r="M75" s="260"/>
    </row>
    <row r="76" spans="1:13" s="70" customFormat="1" ht="31.5" x14ac:dyDescent="0.25">
      <c r="A76" s="177"/>
      <c r="B76" s="177"/>
      <c r="C76" s="177"/>
      <c r="D76" s="177"/>
      <c r="E76" s="260"/>
      <c r="F76" s="260"/>
      <c r="G76" s="269" t="s">
        <v>8</v>
      </c>
      <c r="H76" s="105"/>
      <c r="I76" s="105"/>
      <c r="J76" s="105"/>
      <c r="K76" s="105"/>
      <c r="L76" s="260"/>
      <c r="M76" s="260"/>
    </row>
    <row r="77" spans="1:13" s="70" customFormat="1" x14ac:dyDescent="0.25">
      <c r="A77" s="177"/>
      <c r="B77" s="177"/>
      <c r="C77" s="177"/>
      <c r="D77" s="177"/>
      <c r="E77" s="260"/>
      <c r="F77" s="260"/>
      <c r="G77" s="269" t="s">
        <v>15</v>
      </c>
      <c r="H77" s="105"/>
      <c r="I77" s="105"/>
      <c r="J77" s="105"/>
      <c r="K77" s="105"/>
      <c r="L77" s="260"/>
      <c r="M77" s="260"/>
    </row>
    <row r="78" spans="1:13" s="70" customFormat="1" x14ac:dyDescent="0.25">
      <c r="A78" s="179"/>
      <c r="B78" s="179"/>
      <c r="C78" s="179"/>
      <c r="D78" s="179"/>
      <c r="E78" s="262"/>
      <c r="F78" s="262"/>
      <c r="G78" s="264" t="s">
        <v>7</v>
      </c>
      <c r="H78" s="105">
        <f>SUM(I78:K78)</f>
        <v>223000</v>
      </c>
      <c r="I78" s="105">
        <v>23000</v>
      </c>
      <c r="J78" s="105">
        <v>200000</v>
      </c>
      <c r="K78" s="105" t="s">
        <v>212</v>
      </c>
      <c r="L78" s="262"/>
      <c r="M78" s="262"/>
    </row>
    <row r="79" spans="1:13" s="70" customFormat="1" ht="15.75" customHeight="1" x14ac:dyDescent="0.25">
      <c r="A79" s="174" t="s">
        <v>121</v>
      </c>
      <c r="B79" s="174" t="s">
        <v>181</v>
      </c>
      <c r="C79" s="174"/>
      <c r="D79" s="174" t="s">
        <v>173</v>
      </c>
      <c r="E79" s="259">
        <f>H79</f>
        <v>254000</v>
      </c>
      <c r="F79" s="259">
        <f>H79</f>
        <v>254000</v>
      </c>
      <c r="G79" s="264" t="s">
        <v>3</v>
      </c>
      <c r="H79" s="105">
        <f>SUM(H80:H85)</f>
        <v>254000</v>
      </c>
      <c r="I79" s="105">
        <v>254000</v>
      </c>
      <c r="J79" s="105" t="s">
        <v>212</v>
      </c>
      <c r="K79" s="105">
        <f t="shared" ref="K79" si="7">K85</f>
        <v>0</v>
      </c>
      <c r="L79" s="259" t="s">
        <v>166</v>
      </c>
      <c r="M79" s="259" t="s">
        <v>167</v>
      </c>
    </row>
    <row r="80" spans="1:13" s="70" customFormat="1" x14ac:dyDescent="0.25">
      <c r="A80" s="177"/>
      <c r="B80" s="177"/>
      <c r="C80" s="177"/>
      <c r="D80" s="177"/>
      <c r="E80" s="260"/>
      <c r="F80" s="260"/>
      <c r="G80" s="264" t="s">
        <v>4</v>
      </c>
      <c r="H80" s="105"/>
      <c r="I80" s="270"/>
      <c r="J80" s="105"/>
      <c r="K80" s="105"/>
      <c r="L80" s="260"/>
      <c r="M80" s="260"/>
    </row>
    <row r="81" spans="1:13" s="70" customFormat="1" x14ac:dyDescent="0.25">
      <c r="A81" s="177"/>
      <c r="B81" s="177"/>
      <c r="C81" s="177"/>
      <c r="D81" s="177"/>
      <c r="E81" s="260"/>
      <c r="F81" s="260"/>
      <c r="G81" s="264" t="s">
        <v>5</v>
      </c>
      <c r="H81" s="105"/>
      <c r="I81" s="270"/>
      <c r="J81" s="105"/>
      <c r="K81" s="105"/>
      <c r="L81" s="260"/>
      <c r="M81" s="260"/>
    </row>
    <row r="82" spans="1:13" s="70" customFormat="1" x14ac:dyDescent="0.25">
      <c r="A82" s="177"/>
      <c r="B82" s="177"/>
      <c r="C82" s="177"/>
      <c r="D82" s="177"/>
      <c r="E82" s="260"/>
      <c r="F82" s="260"/>
      <c r="G82" s="264" t="s">
        <v>6</v>
      </c>
      <c r="H82" s="105"/>
      <c r="I82" s="270"/>
      <c r="J82" s="105"/>
      <c r="K82" s="105"/>
      <c r="L82" s="260"/>
      <c r="M82" s="260"/>
    </row>
    <row r="83" spans="1:13" s="70" customFormat="1" ht="31.5" x14ac:dyDescent="0.25">
      <c r="A83" s="177"/>
      <c r="B83" s="177"/>
      <c r="C83" s="177"/>
      <c r="D83" s="177"/>
      <c r="E83" s="260"/>
      <c r="F83" s="260"/>
      <c r="G83" s="264" t="s">
        <v>8</v>
      </c>
      <c r="H83" s="105"/>
      <c r="I83" s="270"/>
      <c r="J83" s="105"/>
      <c r="K83" s="105"/>
      <c r="L83" s="260"/>
      <c r="M83" s="260"/>
    </row>
    <row r="84" spans="1:13" s="70" customFormat="1" x14ac:dyDescent="0.25">
      <c r="A84" s="177"/>
      <c r="B84" s="177"/>
      <c r="C84" s="177"/>
      <c r="D84" s="177"/>
      <c r="E84" s="260"/>
      <c r="F84" s="260"/>
      <c r="G84" s="264" t="s">
        <v>15</v>
      </c>
      <c r="H84" s="105"/>
      <c r="I84" s="270"/>
      <c r="J84" s="105"/>
      <c r="K84" s="105"/>
      <c r="L84" s="260"/>
      <c r="M84" s="260"/>
    </row>
    <row r="85" spans="1:13" s="70" customFormat="1" x14ac:dyDescent="0.25">
      <c r="A85" s="179"/>
      <c r="B85" s="179"/>
      <c r="C85" s="179"/>
      <c r="D85" s="179"/>
      <c r="E85" s="262"/>
      <c r="F85" s="262"/>
      <c r="G85" s="264" t="s">
        <v>7</v>
      </c>
      <c r="H85" s="105">
        <f>SUM(I85:K85)</f>
        <v>254000</v>
      </c>
      <c r="I85" s="105">
        <v>254000</v>
      </c>
      <c r="J85" s="105" t="s">
        <v>212</v>
      </c>
      <c r="K85" s="105">
        <v>0</v>
      </c>
      <c r="L85" s="262"/>
      <c r="M85" s="262"/>
    </row>
    <row r="86" spans="1:13" x14ac:dyDescent="0.25">
      <c r="A86" s="174" t="s">
        <v>122</v>
      </c>
      <c r="B86" s="174" t="s">
        <v>182</v>
      </c>
      <c r="C86" s="174"/>
      <c r="D86" s="174" t="s">
        <v>230</v>
      </c>
      <c r="E86" s="259">
        <f>H86</f>
        <v>34000</v>
      </c>
      <c r="F86" s="259">
        <f>H86</f>
        <v>34000</v>
      </c>
      <c r="G86" s="261" t="s">
        <v>3</v>
      </c>
      <c r="H86" s="251">
        <f>H87+H88+H89+H90+H92</f>
        <v>34000</v>
      </c>
      <c r="I86" s="251" t="s">
        <v>212</v>
      </c>
      <c r="J86" s="251">
        <v>34000</v>
      </c>
      <c r="K86" s="251">
        <f t="shared" ref="K86" si="8">K87+K88+K89+K90+K92</f>
        <v>0</v>
      </c>
      <c r="L86" s="249" t="s">
        <v>166</v>
      </c>
      <c r="M86" s="249" t="s">
        <v>167</v>
      </c>
    </row>
    <row r="87" spans="1:13" x14ac:dyDescent="0.25">
      <c r="A87" s="177"/>
      <c r="B87" s="177"/>
      <c r="C87" s="177"/>
      <c r="D87" s="177"/>
      <c r="E87" s="260"/>
      <c r="F87" s="260"/>
      <c r="G87" s="261" t="s">
        <v>4</v>
      </c>
      <c r="H87" s="251"/>
      <c r="I87" s="251"/>
      <c r="J87" s="251"/>
      <c r="K87" s="251"/>
      <c r="L87" s="255"/>
      <c r="M87" s="255"/>
    </row>
    <row r="88" spans="1:13" x14ac:dyDescent="0.25">
      <c r="A88" s="177"/>
      <c r="B88" s="177"/>
      <c r="C88" s="177"/>
      <c r="D88" s="177"/>
      <c r="E88" s="260"/>
      <c r="F88" s="260"/>
      <c r="G88" s="261" t="s">
        <v>5</v>
      </c>
      <c r="H88" s="251"/>
      <c r="I88" s="251"/>
      <c r="J88" s="251"/>
      <c r="K88" s="251"/>
      <c r="L88" s="255"/>
      <c r="M88" s="255"/>
    </row>
    <row r="89" spans="1:13" x14ac:dyDescent="0.25">
      <c r="A89" s="177"/>
      <c r="B89" s="177"/>
      <c r="C89" s="177"/>
      <c r="D89" s="177"/>
      <c r="E89" s="260"/>
      <c r="F89" s="260"/>
      <c r="G89" s="261" t="s">
        <v>6</v>
      </c>
      <c r="H89" s="251">
        <f>SUM(I89:K89)</f>
        <v>0</v>
      </c>
      <c r="I89" s="251">
        <v>0</v>
      </c>
      <c r="J89" s="251">
        <v>0</v>
      </c>
      <c r="K89" s="251">
        <v>0</v>
      </c>
      <c r="L89" s="255"/>
      <c r="M89" s="255"/>
    </row>
    <row r="90" spans="1:13" ht="31.5" x14ac:dyDescent="0.25">
      <c r="A90" s="177"/>
      <c r="B90" s="177"/>
      <c r="C90" s="177"/>
      <c r="D90" s="177"/>
      <c r="E90" s="260"/>
      <c r="F90" s="260"/>
      <c r="G90" s="261" t="s">
        <v>8</v>
      </c>
      <c r="H90" s="251"/>
      <c r="I90" s="251"/>
      <c r="J90" s="251"/>
      <c r="K90" s="251"/>
      <c r="L90" s="255"/>
      <c r="M90" s="255"/>
    </row>
    <row r="91" spans="1:13" x14ac:dyDescent="0.25">
      <c r="A91" s="177"/>
      <c r="B91" s="177"/>
      <c r="C91" s="177"/>
      <c r="D91" s="177"/>
      <c r="E91" s="260"/>
      <c r="F91" s="260"/>
      <c r="G91" s="261" t="s">
        <v>15</v>
      </c>
      <c r="H91" s="251"/>
      <c r="I91" s="251"/>
      <c r="J91" s="251"/>
      <c r="K91" s="251"/>
      <c r="L91" s="255"/>
      <c r="M91" s="255"/>
    </row>
    <row r="92" spans="1:13" x14ac:dyDescent="0.25">
      <c r="A92" s="179"/>
      <c r="B92" s="179"/>
      <c r="C92" s="179"/>
      <c r="D92" s="179"/>
      <c r="E92" s="262"/>
      <c r="F92" s="262"/>
      <c r="G92" s="261" t="s">
        <v>7</v>
      </c>
      <c r="H92" s="251">
        <f>SUM(I92:K92)</f>
        <v>34000</v>
      </c>
      <c r="I92" s="251">
        <v>0</v>
      </c>
      <c r="J92" s="251">
        <v>34000</v>
      </c>
      <c r="K92" s="251">
        <v>0</v>
      </c>
      <c r="L92" s="258"/>
      <c r="M92" s="258"/>
    </row>
    <row r="93" spans="1:13" x14ac:dyDescent="0.25">
      <c r="A93" s="174" t="s">
        <v>123</v>
      </c>
      <c r="B93" s="174" t="s">
        <v>183</v>
      </c>
      <c r="C93" s="174"/>
      <c r="D93" s="174" t="s">
        <v>178</v>
      </c>
      <c r="E93" s="259" t="s">
        <v>212</v>
      </c>
      <c r="F93" s="259" t="str">
        <f>H93</f>
        <v>-</v>
      </c>
      <c r="G93" s="261" t="s">
        <v>3</v>
      </c>
      <c r="H93" s="251" t="s">
        <v>212</v>
      </c>
      <c r="I93" s="251" t="s">
        <v>212</v>
      </c>
      <c r="J93" s="251">
        <f t="shared" ref="J93:K93" si="9">SUM(J94:J99)</f>
        <v>0</v>
      </c>
      <c r="K93" s="251">
        <f t="shared" si="9"/>
        <v>0</v>
      </c>
      <c r="L93" s="249" t="s">
        <v>166</v>
      </c>
      <c r="M93" s="249" t="s">
        <v>167</v>
      </c>
    </row>
    <row r="94" spans="1:13" x14ac:dyDescent="0.25">
      <c r="A94" s="177"/>
      <c r="B94" s="177"/>
      <c r="C94" s="177"/>
      <c r="D94" s="177"/>
      <c r="E94" s="260"/>
      <c r="F94" s="260"/>
      <c r="G94" s="261" t="s">
        <v>4</v>
      </c>
      <c r="H94" s="251"/>
      <c r="I94" s="251"/>
      <c r="J94" s="251"/>
      <c r="K94" s="251"/>
      <c r="L94" s="255"/>
      <c r="M94" s="255"/>
    </row>
    <row r="95" spans="1:13" x14ac:dyDescent="0.25">
      <c r="A95" s="177"/>
      <c r="B95" s="177"/>
      <c r="C95" s="177"/>
      <c r="D95" s="177"/>
      <c r="E95" s="260"/>
      <c r="F95" s="260"/>
      <c r="G95" s="261" t="s">
        <v>5</v>
      </c>
      <c r="H95" s="251"/>
      <c r="I95" s="251"/>
      <c r="J95" s="251"/>
      <c r="K95" s="251"/>
      <c r="L95" s="255"/>
      <c r="M95" s="255"/>
    </row>
    <row r="96" spans="1:13" x14ac:dyDescent="0.25">
      <c r="A96" s="177"/>
      <c r="B96" s="177"/>
      <c r="C96" s="177"/>
      <c r="D96" s="177"/>
      <c r="E96" s="260"/>
      <c r="F96" s="260"/>
      <c r="G96" s="261" t="s">
        <v>6</v>
      </c>
      <c r="H96" s="251" t="s">
        <v>212</v>
      </c>
      <c r="I96" s="251" t="s">
        <v>212</v>
      </c>
      <c r="J96" s="251">
        <v>0</v>
      </c>
      <c r="K96" s="251">
        <v>0</v>
      </c>
      <c r="L96" s="255"/>
      <c r="M96" s="255"/>
    </row>
    <row r="97" spans="1:13" ht="31.5" x14ac:dyDescent="0.25">
      <c r="A97" s="177"/>
      <c r="B97" s="177"/>
      <c r="C97" s="177"/>
      <c r="D97" s="177"/>
      <c r="E97" s="260"/>
      <c r="F97" s="260"/>
      <c r="G97" s="261" t="s">
        <v>8</v>
      </c>
      <c r="H97" s="251"/>
      <c r="I97" s="251"/>
      <c r="J97" s="251"/>
      <c r="K97" s="251"/>
      <c r="L97" s="255"/>
      <c r="M97" s="255"/>
    </row>
    <row r="98" spans="1:13" x14ac:dyDescent="0.25">
      <c r="A98" s="177"/>
      <c r="B98" s="177"/>
      <c r="C98" s="177"/>
      <c r="D98" s="177"/>
      <c r="E98" s="260"/>
      <c r="F98" s="260"/>
      <c r="G98" s="261" t="s">
        <v>15</v>
      </c>
      <c r="H98" s="251"/>
      <c r="I98" s="251"/>
      <c r="J98" s="251"/>
      <c r="K98" s="251"/>
      <c r="L98" s="255"/>
      <c r="M98" s="255"/>
    </row>
    <row r="99" spans="1:13" x14ac:dyDescent="0.25">
      <c r="A99" s="179"/>
      <c r="B99" s="179"/>
      <c r="C99" s="179"/>
      <c r="D99" s="179"/>
      <c r="E99" s="262"/>
      <c r="F99" s="262"/>
      <c r="G99" s="261" t="s">
        <v>7</v>
      </c>
      <c r="H99" s="251">
        <f>I99+J99+K99</f>
        <v>0</v>
      </c>
      <c r="I99" s="251">
        <v>0</v>
      </c>
      <c r="J99" s="251"/>
      <c r="K99" s="251"/>
      <c r="L99" s="258"/>
      <c r="M99" s="258"/>
    </row>
    <row r="100" spans="1:13" x14ac:dyDescent="0.25">
      <c r="A100" s="174" t="s">
        <v>124</v>
      </c>
      <c r="B100" s="174" t="s">
        <v>184</v>
      </c>
      <c r="C100" s="174"/>
      <c r="D100" s="174" t="s">
        <v>202</v>
      </c>
      <c r="E100" s="259">
        <f>H100</f>
        <v>10000</v>
      </c>
      <c r="F100" s="259">
        <f>H100</f>
        <v>10000</v>
      </c>
      <c r="G100" s="271" t="s">
        <v>3</v>
      </c>
      <c r="H100" s="251">
        <f>SUM(H101:H106)</f>
        <v>10000</v>
      </c>
      <c r="I100" s="251">
        <v>10000</v>
      </c>
      <c r="J100" s="251" t="s">
        <v>212</v>
      </c>
      <c r="K100" s="251">
        <f t="shared" ref="K100" si="10">SUM(K101:K106)</f>
        <v>0</v>
      </c>
      <c r="L100" s="249" t="s">
        <v>166</v>
      </c>
      <c r="M100" s="249" t="s">
        <v>167</v>
      </c>
    </row>
    <row r="101" spans="1:13" x14ac:dyDescent="0.25">
      <c r="A101" s="177"/>
      <c r="B101" s="177"/>
      <c r="C101" s="177"/>
      <c r="D101" s="177"/>
      <c r="E101" s="260"/>
      <c r="F101" s="260"/>
      <c r="G101" s="271" t="s">
        <v>4</v>
      </c>
      <c r="H101" s="251">
        <f>I101+J101+K101</f>
        <v>0</v>
      </c>
      <c r="I101" s="251"/>
      <c r="J101" s="251"/>
      <c r="K101" s="251"/>
      <c r="L101" s="255"/>
      <c r="M101" s="255"/>
    </row>
    <row r="102" spans="1:13" x14ac:dyDescent="0.25">
      <c r="A102" s="177"/>
      <c r="B102" s="177"/>
      <c r="C102" s="177"/>
      <c r="D102" s="177"/>
      <c r="E102" s="260"/>
      <c r="F102" s="260"/>
      <c r="G102" s="271" t="s">
        <v>5</v>
      </c>
      <c r="H102" s="251">
        <f t="shared" ref="H102:H105" si="11">I102+J102+K102</f>
        <v>0</v>
      </c>
      <c r="I102" s="251">
        <v>0</v>
      </c>
      <c r="J102" s="251">
        <v>0</v>
      </c>
      <c r="K102" s="251">
        <v>0</v>
      </c>
      <c r="L102" s="255"/>
      <c r="M102" s="255"/>
    </row>
    <row r="103" spans="1:13" x14ac:dyDescent="0.25">
      <c r="A103" s="177"/>
      <c r="B103" s="177"/>
      <c r="C103" s="177"/>
      <c r="D103" s="177"/>
      <c r="E103" s="260"/>
      <c r="F103" s="260"/>
      <c r="G103" s="271" t="s">
        <v>6</v>
      </c>
      <c r="H103" s="251">
        <f t="shared" si="11"/>
        <v>0</v>
      </c>
      <c r="I103" s="251">
        <v>0</v>
      </c>
      <c r="J103" s="251">
        <v>0</v>
      </c>
      <c r="K103" s="251">
        <v>0</v>
      </c>
      <c r="L103" s="255"/>
      <c r="M103" s="255"/>
    </row>
    <row r="104" spans="1:13" ht="31.5" x14ac:dyDescent="0.25">
      <c r="A104" s="177"/>
      <c r="B104" s="177"/>
      <c r="C104" s="177"/>
      <c r="D104" s="177"/>
      <c r="E104" s="260"/>
      <c r="F104" s="260"/>
      <c r="G104" s="271" t="s">
        <v>8</v>
      </c>
      <c r="H104" s="251">
        <f t="shared" si="11"/>
        <v>0</v>
      </c>
      <c r="I104" s="251"/>
      <c r="J104" s="251"/>
      <c r="K104" s="251"/>
      <c r="L104" s="255"/>
      <c r="M104" s="255"/>
    </row>
    <row r="105" spans="1:13" x14ac:dyDescent="0.25">
      <c r="A105" s="177"/>
      <c r="B105" s="177"/>
      <c r="C105" s="177"/>
      <c r="D105" s="177"/>
      <c r="E105" s="260"/>
      <c r="F105" s="260"/>
      <c r="G105" s="271" t="s">
        <v>15</v>
      </c>
      <c r="H105" s="251">
        <f t="shared" si="11"/>
        <v>0</v>
      </c>
      <c r="I105" s="251"/>
      <c r="J105" s="251"/>
      <c r="K105" s="251"/>
      <c r="L105" s="255"/>
      <c r="M105" s="255"/>
    </row>
    <row r="106" spans="1:13" x14ac:dyDescent="0.25">
      <c r="A106" s="179"/>
      <c r="B106" s="179"/>
      <c r="C106" s="179"/>
      <c r="D106" s="179"/>
      <c r="E106" s="262"/>
      <c r="F106" s="262"/>
      <c r="G106" s="271" t="s">
        <v>7</v>
      </c>
      <c r="H106" s="251">
        <v>10000</v>
      </c>
      <c r="I106" s="251">
        <v>10000</v>
      </c>
      <c r="J106" s="251" t="s">
        <v>212</v>
      </c>
      <c r="K106" s="251"/>
      <c r="L106" s="258"/>
      <c r="M106" s="258"/>
    </row>
    <row r="107" spans="1:13" x14ac:dyDescent="0.25">
      <c r="A107" s="174" t="s">
        <v>125</v>
      </c>
      <c r="B107" s="174" t="s">
        <v>186</v>
      </c>
      <c r="C107" s="174" t="s">
        <v>189</v>
      </c>
      <c r="D107" s="174" t="s">
        <v>199</v>
      </c>
      <c r="E107" s="259">
        <f>H107</f>
        <v>10000</v>
      </c>
      <c r="F107" s="259">
        <f>H107</f>
        <v>10000</v>
      </c>
      <c r="G107" s="271" t="s">
        <v>3</v>
      </c>
      <c r="H107" s="251">
        <f>H108+H109+H110+H111+H113</f>
        <v>10000</v>
      </c>
      <c r="I107" s="251">
        <v>10000</v>
      </c>
      <c r="J107" s="251" t="s">
        <v>212</v>
      </c>
      <c r="K107" s="251">
        <f t="shared" ref="K107" si="12">K108+K109+K110+K111+K113</f>
        <v>0</v>
      </c>
      <c r="L107" s="249" t="s">
        <v>166</v>
      </c>
      <c r="M107" s="249" t="s">
        <v>167</v>
      </c>
    </row>
    <row r="108" spans="1:13" x14ac:dyDescent="0.25">
      <c r="A108" s="177"/>
      <c r="B108" s="177"/>
      <c r="C108" s="177"/>
      <c r="D108" s="177"/>
      <c r="E108" s="260"/>
      <c r="F108" s="260"/>
      <c r="G108" s="271" t="s">
        <v>4</v>
      </c>
      <c r="H108" s="251">
        <f>I108+J108+K108</f>
        <v>0</v>
      </c>
      <c r="I108" s="251"/>
      <c r="J108" s="251"/>
      <c r="K108" s="251"/>
      <c r="L108" s="255"/>
      <c r="M108" s="255"/>
    </row>
    <row r="109" spans="1:13" x14ac:dyDescent="0.25">
      <c r="A109" s="177"/>
      <c r="B109" s="177"/>
      <c r="C109" s="177"/>
      <c r="D109" s="177"/>
      <c r="E109" s="260"/>
      <c r="F109" s="260"/>
      <c r="G109" s="271" t="s">
        <v>5</v>
      </c>
      <c r="H109" s="251">
        <f t="shared" ref="H109:H112" si="13">I109+J109+K109</f>
        <v>0</v>
      </c>
      <c r="I109" s="251"/>
      <c r="J109" s="251"/>
      <c r="K109" s="251"/>
      <c r="L109" s="255"/>
      <c r="M109" s="255"/>
    </row>
    <row r="110" spans="1:13" x14ac:dyDescent="0.25">
      <c r="A110" s="177"/>
      <c r="B110" s="177"/>
      <c r="C110" s="177"/>
      <c r="D110" s="177"/>
      <c r="E110" s="260"/>
      <c r="F110" s="260"/>
      <c r="G110" s="261" t="s">
        <v>6</v>
      </c>
      <c r="H110" s="251">
        <f t="shared" si="13"/>
        <v>0</v>
      </c>
      <c r="I110" s="251">
        <v>0</v>
      </c>
      <c r="J110" s="251">
        <v>0</v>
      </c>
      <c r="K110" s="251">
        <v>0</v>
      </c>
      <c r="L110" s="255"/>
      <c r="M110" s="255"/>
    </row>
    <row r="111" spans="1:13" ht="31.5" x14ac:dyDescent="0.25">
      <c r="A111" s="177"/>
      <c r="B111" s="177"/>
      <c r="C111" s="177"/>
      <c r="D111" s="177"/>
      <c r="E111" s="260"/>
      <c r="F111" s="260"/>
      <c r="G111" s="261" t="s">
        <v>8</v>
      </c>
      <c r="H111" s="251">
        <f t="shared" si="13"/>
        <v>0</v>
      </c>
      <c r="I111" s="251"/>
      <c r="J111" s="251"/>
      <c r="K111" s="251"/>
      <c r="L111" s="255"/>
      <c r="M111" s="255"/>
    </row>
    <row r="112" spans="1:13" x14ac:dyDescent="0.25">
      <c r="A112" s="177"/>
      <c r="B112" s="177"/>
      <c r="C112" s="177"/>
      <c r="D112" s="177"/>
      <c r="E112" s="260"/>
      <c r="F112" s="260"/>
      <c r="G112" s="261" t="s">
        <v>15</v>
      </c>
      <c r="H112" s="251">
        <f t="shared" si="13"/>
        <v>0</v>
      </c>
      <c r="I112" s="251"/>
      <c r="J112" s="251"/>
      <c r="K112" s="251"/>
      <c r="L112" s="255"/>
      <c r="M112" s="255"/>
    </row>
    <row r="113" spans="1:13" x14ac:dyDescent="0.25">
      <c r="A113" s="179"/>
      <c r="B113" s="179"/>
      <c r="C113" s="179"/>
      <c r="D113" s="179"/>
      <c r="E113" s="262"/>
      <c r="F113" s="262"/>
      <c r="G113" s="261" t="s">
        <v>7</v>
      </c>
      <c r="H113" s="251">
        <v>10000</v>
      </c>
      <c r="I113" s="251">
        <v>10000</v>
      </c>
      <c r="J113" s="251" t="s">
        <v>212</v>
      </c>
      <c r="K113" s="251"/>
      <c r="L113" s="258"/>
      <c r="M113" s="258"/>
    </row>
    <row r="114" spans="1:13" x14ac:dyDescent="0.25">
      <c r="A114" s="174" t="s">
        <v>126</v>
      </c>
      <c r="B114" s="174" t="s">
        <v>187</v>
      </c>
      <c r="C114" s="174"/>
      <c r="D114" s="174" t="s">
        <v>200</v>
      </c>
      <c r="E114" s="259">
        <v>44000</v>
      </c>
      <c r="F114" s="259">
        <v>44000</v>
      </c>
      <c r="G114" s="261" t="s">
        <v>3</v>
      </c>
      <c r="H114" s="251">
        <f>H115+H116+H117+H118+H119+H120</f>
        <v>44000</v>
      </c>
      <c r="I114" s="251">
        <v>44000</v>
      </c>
      <c r="J114" s="251" t="s">
        <v>212</v>
      </c>
      <c r="K114" s="251">
        <f>K115+K116+K117+K118+K119+K120</f>
        <v>0</v>
      </c>
      <c r="L114" s="249" t="s">
        <v>166</v>
      </c>
      <c r="M114" s="249" t="s">
        <v>167</v>
      </c>
    </row>
    <row r="115" spans="1:13" x14ac:dyDescent="0.25">
      <c r="A115" s="177"/>
      <c r="B115" s="177"/>
      <c r="C115" s="177"/>
      <c r="D115" s="177"/>
      <c r="E115" s="260"/>
      <c r="F115" s="260"/>
      <c r="G115" s="261" t="s">
        <v>4</v>
      </c>
      <c r="H115" s="251">
        <f>I115+J115+K115</f>
        <v>0</v>
      </c>
      <c r="I115" s="251"/>
      <c r="J115" s="251"/>
      <c r="K115" s="251"/>
      <c r="L115" s="255"/>
      <c r="M115" s="255"/>
    </row>
    <row r="116" spans="1:13" x14ac:dyDescent="0.25">
      <c r="A116" s="177"/>
      <c r="B116" s="177"/>
      <c r="C116" s="177"/>
      <c r="D116" s="177"/>
      <c r="E116" s="260"/>
      <c r="F116" s="260"/>
      <c r="G116" s="261" t="s">
        <v>5</v>
      </c>
      <c r="H116" s="251">
        <f t="shared" ref="H116:H119" si="14">I116+J116+K116</f>
        <v>0</v>
      </c>
      <c r="I116" s="251"/>
      <c r="J116" s="251"/>
      <c r="K116" s="251"/>
      <c r="L116" s="255"/>
      <c r="M116" s="255"/>
    </row>
    <row r="117" spans="1:13" x14ac:dyDescent="0.25">
      <c r="A117" s="177"/>
      <c r="B117" s="177"/>
      <c r="C117" s="177"/>
      <c r="D117" s="177"/>
      <c r="E117" s="260"/>
      <c r="F117" s="260"/>
      <c r="G117" s="261" t="s">
        <v>6</v>
      </c>
      <c r="H117" s="251">
        <f t="shared" si="14"/>
        <v>0</v>
      </c>
      <c r="I117" s="251">
        <v>0</v>
      </c>
      <c r="J117" s="251">
        <v>0</v>
      </c>
      <c r="K117" s="251">
        <v>0</v>
      </c>
      <c r="L117" s="255"/>
      <c r="M117" s="255"/>
    </row>
    <row r="118" spans="1:13" ht="31.5" x14ac:dyDescent="0.25">
      <c r="A118" s="177"/>
      <c r="B118" s="177"/>
      <c r="C118" s="177"/>
      <c r="D118" s="177"/>
      <c r="E118" s="260"/>
      <c r="F118" s="260"/>
      <c r="G118" s="261" t="s">
        <v>8</v>
      </c>
      <c r="H118" s="251">
        <f t="shared" si="14"/>
        <v>0</v>
      </c>
      <c r="I118" s="251"/>
      <c r="J118" s="251"/>
      <c r="K118" s="251"/>
      <c r="L118" s="255"/>
      <c r="M118" s="255"/>
    </row>
    <row r="119" spans="1:13" x14ac:dyDescent="0.25">
      <c r="A119" s="177"/>
      <c r="B119" s="177"/>
      <c r="C119" s="177"/>
      <c r="D119" s="177"/>
      <c r="E119" s="260"/>
      <c r="F119" s="260"/>
      <c r="G119" s="261" t="s">
        <v>15</v>
      </c>
      <c r="H119" s="251">
        <f t="shared" si="14"/>
        <v>0</v>
      </c>
      <c r="I119" s="251"/>
      <c r="J119" s="251"/>
      <c r="K119" s="251"/>
      <c r="L119" s="255"/>
      <c r="M119" s="255"/>
    </row>
    <row r="120" spans="1:13" x14ac:dyDescent="0.25">
      <c r="A120" s="179"/>
      <c r="B120" s="179"/>
      <c r="C120" s="179"/>
      <c r="D120" s="179"/>
      <c r="E120" s="262"/>
      <c r="F120" s="262"/>
      <c r="G120" s="261" t="s">
        <v>7</v>
      </c>
      <c r="H120" s="251">
        <v>44000</v>
      </c>
      <c r="I120" s="251">
        <v>44000</v>
      </c>
      <c r="J120" s="251" t="s">
        <v>212</v>
      </c>
      <c r="K120" s="251"/>
      <c r="L120" s="258"/>
      <c r="M120" s="258"/>
    </row>
    <row r="121" spans="1:13" x14ac:dyDescent="0.25">
      <c r="A121" s="174" t="s">
        <v>191</v>
      </c>
      <c r="B121" s="174" t="s">
        <v>192</v>
      </c>
      <c r="C121" s="174"/>
      <c r="D121" s="174" t="s">
        <v>200</v>
      </c>
      <c r="E121" s="259">
        <v>46296.654920000001</v>
      </c>
      <c r="F121" s="259">
        <v>46296.654920000001</v>
      </c>
      <c r="G121" s="261" t="s">
        <v>3</v>
      </c>
      <c r="H121" s="251">
        <f>SUM(H124+H127)</f>
        <v>46296.654920000001</v>
      </c>
      <c r="I121" s="251">
        <v>46296.654920000001</v>
      </c>
      <c r="J121" s="251" t="s">
        <v>212</v>
      </c>
      <c r="K121" s="251">
        <f>K122+K123+K124+K125+K126+K127</f>
        <v>0</v>
      </c>
      <c r="L121" s="249" t="s">
        <v>166</v>
      </c>
      <c r="M121" s="249" t="s">
        <v>167</v>
      </c>
    </row>
    <row r="122" spans="1:13" x14ac:dyDescent="0.25">
      <c r="A122" s="177"/>
      <c r="B122" s="177"/>
      <c r="C122" s="177"/>
      <c r="D122" s="177"/>
      <c r="E122" s="260"/>
      <c r="F122" s="260"/>
      <c r="G122" s="261" t="s">
        <v>4</v>
      </c>
      <c r="H122" s="251">
        <f>I122+J122+K122</f>
        <v>0</v>
      </c>
      <c r="I122" s="251"/>
      <c r="J122" s="251"/>
      <c r="K122" s="251"/>
      <c r="L122" s="255"/>
      <c r="M122" s="255"/>
    </row>
    <row r="123" spans="1:13" x14ac:dyDescent="0.25">
      <c r="A123" s="177"/>
      <c r="B123" s="177"/>
      <c r="C123" s="177"/>
      <c r="D123" s="177"/>
      <c r="E123" s="260"/>
      <c r="F123" s="260"/>
      <c r="G123" s="261" t="s">
        <v>5</v>
      </c>
      <c r="H123" s="251">
        <f t="shared" ref="H123:H126" si="15">I123+J123+K123</f>
        <v>0</v>
      </c>
      <c r="I123" s="251"/>
      <c r="J123" s="251"/>
      <c r="K123" s="251"/>
      <c r="L123" s="255"/>
      <c r="M123" s="255"/>
    </row>
    <row r="124" spans="1:13" x14ac:dyDescent="0.25">
      <c r="A124" s="177"/>
      <c r="B124" s="177"/>
      <c r="C124" s="177"/>
      <c r="D124" s="177"/>
      <c r="E124" s="260"/>
      <c r="F124" s="260"/>
      <c r="G124" s="261" t="s">
        <v>6</v>
      </c>
      <c r="H124" s="251">
        <v>2296.6549199999999</v>
      </c>
      <c r="I124" s="251">
        <v>2296.6549199999999</v>
      </c>
      <c r="J124" s="251" t="s">
        <v>212</v>
      </c>
      <c r="K124" s="251">
        <v>0</v>
      </c>
      <c r="L124" s="255"/>
      <c r="M124" s="255"/>
    </row>
    <row r="125" spans="1:13" ht="31.5" x14ac:dyDescent="0.25">
      <c r="A125" s="177"/>
      <c r="B125" s="177"/>
      <c r="C125" s="177"/>
      <c r="D125" s="177"/>
      <c r="E125" s="260"/>
      <c r="F125" s="260"/>
      <c r="G125" s="261" t="s">
        <v>8</v>
      </c>
      <c r="H125" s="251">
        <f t="shared" si="15"/>
        <v>0</v>
      </c>
      <c r="I125" s="251"/>
      <c r="J125" s="251"/>
      <c r="K125" s="251"/>
      <c r="L125" s="255"/>
      <c r="M125" s="255"/>
    </row>
    <row r="126" spans="1:13" x14ac:dyDescent="0.25">
      <c r="A126" s="177"/>
      <c r="B126" s="177"/>
      <c r="C126" s="177"/>
      <c r="D126" s="177"/>
      <c r="E126" s="260"/>
      <c r="F126" s="260"/>
      <c r="G126" s="261" t="s">
        <v>15</v>
      </c>
      <c r="H126" s="251">
        <f t="shared" si="15"/>
        <v>0</v>
      </c>
      <c r="I126" s="251"/>
      <c r="J126" s="251"/>
      <c r="K126" s="251"/>
      <c r="L126" s="255"/>
      <c r="M126" s="255"/>
    </row>
    <row r="127" spans="1:13" x14ac:dyDescent="0.25">
      <c r="A127" s="179"/>
      <c r="B127" s="179"/>
      <c r="C127" s="179"/>
      <c r="D127" s="179"/>
      <c r="E127" s="262"/>
      <c r="F127" s="262"/>
      <c r="G127" s="261" t="s">
        <v>7</v>
      </c>
      <c r="H127" s="251">
        <v>44000</v>
      </c>
      <c r="I127" s="251">
        <v>44000</v>
      </c>
      <c r="J127" s="251" t="s">
        <v>212</v>
      </c>
      <c r="K127" s="251"/>
      <c r="L127" s="258"/>
      <c r="M127" s="258"/>
    </row>
    <row r="128" spans="1:13" x14ac:dyDescent="0.25">
      <c r="A128" s="174" t="s">
        <v>203</v>
      </c>
      <c r="B128" s="174" t="s">
        <v>208</v>
      </c>
      <c r="C128" s="174"/>
      <c r="D128" s="174" t="s">
        <v>209</v>
      </c>
      <c r="E128" s="259">
        <v>94853.4</v>
      </c>
      <c r="F128" s="259">
        <v>94853.4</v>
      </c>
      <c r="G128" s="261" t="s">
        <v>3</v>
      </c>
      <c r="H128" s="251">
        <v>94853.4</v>
      </c>
      <c r="I128" s="251">
        <v>94853.4</v>
      </c>
      <c r="J128" s="251" t="s">
        <v>212</v>
      </c>
      <c r="K128" s="251"/>
      <c r="L128" s="249" t="s">
        <v>166</v>
      </c>
      <c r="M128" s="249" t="s">
        <v>167</v>
      </c>
    </row>
    <row r="129" spans="1:13" x14ac:dyDescent="0.25">
      <c r="A129" s="177"/>
      <c r="B129" s="177"/>
      <c r="C129" s="177"/>
      <c r="D129" s="177"/>
      <c r="E129" s="260"/>
      <c r="F129" s="260"/>
      <c r="G129" s="261" t="s">
        <v>4</v>
      </c>
      <c r="H129" s="251"/>
      <c r="I129" s="251"/>
      <c r="J129" s="251"/>
      <c r="K129" s="251"/>
      <c r="L129" s="255"/>
      <c r="M129" s="255"/>
    </row>
    <row r="130" spans="1:13" x14ac:dyDescent="0.25">
      <c r="A130" s="177"/>
      <c r="B130" s="177"/>
      <c r="C130" s="177"/>
      <c r="D130" s="177"/>
      <c r="E130" s="260"/>
      <c r="F130" s="260"/>
      <c r="G130" s="261" t="s">
        <v>5</v>
      </c>
      <c r="H130" s="251">
        <v>84419.5</v>
      </c>
      <c r="I130" s="251">
        <v>84419.5</v>
      </c>
      <c r="J130" s="251"/>
      <c r="K130" s="251"/>
      <c r="L130" s="255"/>
      <c r="M130" s="255"/>
    </row>
    <row r="131" spans="1:13" x14ac:dyDescent="0.25">
      <c r="A131" s="177"/>
      <c r="B131" s="177"/>
      <c r="C131" s="177"/>
      <c r="D131" s="177"/>
      <c r="E131" s="260"/>
      <c r="F131" s="260"/>
      <c r="G131" s="261" t="s">
        <v>6</v>
      </c>
      <c r="H131" s="251">
        <v>10433.9</v>
      </c>
      <c r="I131" s="251">
        <v>10433.9</v>
      </c>
      <c r="J131" s="251"/>
      <c r="K131" s="251"/>
      <c r="L131" s="255"/>
      <c r="M131" s="255"/>
    </row>
    <row r="132" spans="1:13" ht="31.5" x14ac:dyDescent="0.25">
      <c r="A132" s="177"/>
      <c r="B132" s="177"/>
      <c r="C132" s="177"/>
      <c r="D132" s="177"/>
      <c r="E132" s="260"/>
      <c r="F132" s="260"/>
      <c r="G132" s="261" t="s">
        <v>207</v>
      </c>
      <c r="H132" s="251"/>
      <c r="I132" s="251"/>
      <c r="J132" s="251"/>
      <c r="K132" s="251"/>
      <c r="L132" s="255"/>
      <c r="M132" s="255"/>
    </row>
    <row r="133" spans="1:13" x14ac:dyDescent="0.25">
      <c r="A133" s="177"/>
      <c r="B133" s="177"/>
      <c r="C133" s="177"/>
      <c r="D133" s="177"/>
      <c r="E133" s="260"/>
      <c r="F133" s="260"/>
      <c r="G133" s="261" t="s">
        <v>15</v>
      </c>
      <c r="H133" s="251"/>
      <c r="I133" s="251"/>
      <c r="J133" s="251"/>
      <c r="K133" s="251"/>
      <c r="L133" s="255"/>
      <c r="M133" s="255"/>
    </row>
    <row r="134" spans="1:13" x14ac:dyDescent="0.25">
      <c r="A134" s="179"/>
      <c r="B134" s="179"/>
      <c r="C134" s="179"/>
      <c r="D134" s="179"/>
      <c r="E134" s="262"/>
      <c r="F134" s="262"/>
      <c r="G134" s="261" t="s">
        <v>7</v>
      </c>
      <c r="H134" s="251"/>
      <c r="I134" s="251"/>
      <c r="J134" s="251" t="s">
        <v>212</v>
      </c>
      <c r="K134" s="251"/>
      <c r="L134" s="258"/>
      <c r="M134" s="258"/>
    </row>
    <row r="135" spans="1:13" x14ac:dyDescent="0.25">
      <c r="A135" s="174" t="s">
        <v>205</v>
      </c>
      <c r="B135" s="174" t="s">
        <v>204</v>
      </c>
      <c r="C135" s="174"/>
      <c r="D135" s="174" t="s">
        <v>200</v>
      </c>
      <c r="E135" s="259">
        <v>3614.8571099999999</v>
      </c>
      <c r="F135" s="259">
        <v>3614.8571099999999</v>
      </c>
      <c r="G135" s="261" t="s">
        <v>3</v>
      </c>
      <c r="H135" s="251">
        <v>3614.8571099999999</v>
      </c>
      <c r="I135" s="251">
        <v>3614.8571099999999</v>
      </c>
      <c r="J135" s="251" t="s">
        <v>212</v>
      </c>
      <c r="K135" s="251">
        <f>K136+K137+K138+K139+K140+K141</f>
        <v>0</v>
      </c>
      <c r="L135" s="259" t="s">
        <v>166</v>
      </c>
      <c r="M135" s="249" t="s">
        <v>167</v>
      </c>
    </row>
    <row r="136" spans="1:13" x14ac:dyDescent="0.25">
      <c r="A136" s="177"/>
      <c r="B136" s="177"/>
      <c r="C136" s="177"/>
      <c r="D136" s="177"/>
      <c r="E136" s="260"/>
      <c r="F136" s="260"/>
      <c r="G136" s="261" t="s">
        <v>4</v>
      </c>
      <c r="H136" s="251">
        <f>I136+J136+K136</f>
        <v>0</v>
      </c>
      <c r="I136" s="251"/>
      <c r="J136" s="251"/>
      <c r="K136" s="251"/>
      <c r="L136" s="260"/>
      <c r="M136" s="255"/>
    </row>
    <row r="137" spans="1:13" x14ac:dyDescent="0.25">
      <c r="A137" s="177"/>
      <c r="B137" s="177"/>
      <c r="C137" s="177"/>
      <c r="D137" s="177"/>
      <c r="E137" s="260"/>
      <c r="F137" s="260"/>
      <c r="G137" s="261" t="s">
        <v>5</v>
      </c>
      <c r="H137" s="251">
        <f t="shared" ref="H137" si="16">I137+J137+K137</f>
        <v>0</v>
      </c>
      <c r="I137" s="251"/>
      <c r="J137" s="251"/>
      <c r="K137" s="251"/>
      <c r="L137" s="260"/>
      <c r="M137" s="255"/>
    </row>
    <row r="138" spans="1:13" x14ac:dyDescent="0.25">
      <c r="A138" s="177"/>
      <c r="B138" s="177"/>
      <c r="C138" s="177"/>
      <c r="D138" s="177"/>
      <c r="E138" s="260"/>
      <c r="F138" s="260"/>
      <c r="G138" s="261" t="s">
        <v>6</v>
      </c>
      <c r="H138" s="251">
        <v>3614.8571099999999</v>
      </c>
      <c r="I138" s="251">
        <v>3614.8571099999999</v>
      </c>
      <c r="J138" s="251"/>
      <c r="K138" s="251">
        <v>0</v>
      </c>
      <c r="L138" s="260"/>
      <c r="M138" s="255"/>
    </row>
    <row r="139" spans="1:13" ht="31.5" x14ac:dyDescent="0.25">
      <c r="A139" s="177"/>
      <c r="B139" s="177"/>
      <c r="C139" s="177"/>
      <c r="D139" s="177"/>
      <c r="E139" s="260"/>
      <c r="F139" s="260"/>
      <c r="G139" s="261" t="s">
        <v>8</v>
      </c>
      <c r="H139" s="251"/>
      <c r="I139" s="251"/>
      <c r="J139" s="251" t="s">
        <v>212</v>
      </c>
      <c r="K139" s="251"/>
      <c r="L139" s="260"/>
      <c r="M139" s="255"/>
    </row>
    <row r="140" spans="1:13" x14ac:dyDescent="0.25">
      <c r="A140" s="177"/>
      <c r="B140" s="177"/>
      <c r="C140" s="177"/>
      <c r="D140" s="177"/>
      <c r="E140" s="260"/>
      <c r="F140" s="260"/>
      <c r="G140" s="261" t="s">
        <v>15</v>
      </c>
      <c r="H140" s="251">
        <f t="shared" ref="H140" si="17">I140+J140+K140</f>
        <v>0</v>
      </c>
      <c r="I140" s="251"/>
      <c r="J140" s="251"/>
      <c r="K140" s="251"/>
      <c r="L140" s="260"/>
      <c r="M140" s="255"/>
    </row>
    <row r="141" spans="1:13" x14ac:dyDescent="0.25">
      <c r="A141" s="179"/>
      <c r="B141" s="179"/>
      <c r="C141" s="179"/>
      <c r="D141" s="179"/>
      <c r="E141" s="262"/>
      <c r="F141" s="262"/>
      <c r="G141" s="261" t="s">
        <v>7</v>
      </c>
      <c r="H141" s="251"/>
      <c r="I141" s="251">
        <v>0</v>
      </c>
      <c r="J141" s="251"/>
      <c r="K141" s="251"/>
      <c r="L141" s="262"/>
      <c r="M141" s="258"/>
    </row>
    <row r="142" spans="1:13" x14ac:dyDescent="0.25">
      <c r="A142" s="174" t="s">
        <v>210</v>
      </c>
      <c r="B142" s="174" t="s">
        <v>226</v>
      </c>
      <c r="C142" s="174"/>
      <c r="D142" s="174" t="s">
        <v>227</v>
      </c>
      <c r="E142" s="259">
        <v>4909.8446199999998</v>
      </c>
      <c r="F142" s="259">
        <v>4909.8446199999998</v>
      </c>
      <c r="G142" s="261" t="s">
        <v>3</v>
      </c>
      <c r="H142" s="251">
        <v>4909.8446199999998</v>
      </c>
      <c r="I142" s="251"/>
      <c r="J142" s="251">
        <v>4909.8446199999998</v>
      </c>
      <c r="K142" s="251">
        <f>K143+K144+K145+K146+K147+K148</f>
        <v>0</v>
      </c>
      <c r="L142" s="259" t="s">
        <v>166</v>
      </c>
      <c r="M142" s="249" t="s">
        <v>167</v>
      </c>
    </row>
    <row r="143" spans="1:13" x14ac:dyDescent="0.25">
      <c r="A143" s="177"/>
      <c r="B143" s="177"/>
      <c r="C143" s="177"/>
      <c r="D143" s="177"/>
      <c r="E143" s="260"/>
      <c r="F143" s="260"/>
      <c r="G143" s="261" t="s">
        <v>4</v>
      </c>
      <c r="H143" s="251">
        <f>I143+J143+K143</f>
        <v>0</v>
      </c>
      <c r="I143" s="251"/>
      <c r="J143" s="251"/>
      <c r="K143" s="251"/>
      <c r="L143" s="260"/>
      <c r="M143" s="255"/>
    </row>
    <row r="144" spans="1:13" x14ac:dyDescent="0.25">
      <c r="A144" s="177"/>
      <c r="B144" s="177"/>
      <c r="C144" s="177"/>
      <c r="D144" s="177"/>
      <c r="E144" s="260"/>
      <c r="F144" s="260"/>
      <c r="G144" s="261" t="s">
        <v>5</v>
      </c>
      <c r="H144" s="251">
        <f t="shared" ref="H144" si="18">I144+J144+K144</f>
        <v>0</v>
      </c>
      <c r="I144" s="251"/>
      <c r="J144" s="251"/>
      <c r="K144" s="251"/>
      <c r="L144" s="260"/>
      <c r="M144" s="255"/>
    </row>
    <row r="145" spans="1:13" x14ac:dyDescent="0.25">
      <c r="A145" s="177"/>
      <c r="B145" s="177"/>
      <c r="C145" s="177"/>
      <c r="D145" s="177"/>
      <c r="E145" s="260"/>
      <c r="F145" s="260"/>
      <c r="G145" s="261" t="s">
        <v>6</v>
      </c>
      <c r="H145" s="251">
        <v>4909.8446199999998</v>
      </c>
      <c r="I145" s="251">
        <v>0</v>
      </c>
      <c r="J145" s="251">
        <v>4909.8446199999998</v>
      </c>
      <c r="K145" s="251">
        <v>0</v>
      </c>
      <c r="L145" s="260"/>
      <c r="M145" s="255"/>
    </row>
    <row r="146" spans="1:13" ht="31.5" x14ac:dyDescent="0.25">
      <c r="A146" s="177"/>
      <c r="B146" s="177"/>
      <c r="C146" s="177"/>
      <c r="D146" s="177"/>
      <c r="E146" s="260"/>
      <c r="F146" s="260"/>
      <c r="G146" s="261" t="s">
        <v>8</v>
      </c>
      <c r="H146" s="251"/>
      <c r="I146" s="251"/>
      <c r="J146" s="251" t="s">
        <v>212</v>
      </c>
      <c r="K146" s="251"/>
      <c r="L146" s="260"/>
      <c r="M146" s="255"/>
    </row>
    <row r="147" spans="1:13" x14ac:dyDescent="0.25">
      <c r="A147" s="177"/>
      <c r="B147" s="177"/>
      <c r="C147" s="177"/>
      <c r="D147" s="177"/>
      <c r="E147" s="260"/>
      <c r="F147" s="260"/>
      <c r="G147" s="261" t="s">
        <v>15</v>
      </c>
      <c r="H147" s="251">
        <f t="shared" ref="H147" si="19">I147+J147+K147</f>
        <v>0</v>
      </c>
      <c r="I147" s="251"/>
      <c r="J147" s="251"/>
      <c r="K147" s="251"/>
      <c r="L147" s="260"/>
      <c r="M147" s="255"/>
    </row>
    <row r="148" spans="1:13" x14ac:dyDescent="0.25">
      <c r="A148" s="179"/>
      <c r="B148" s="179"/>
      <c r="C148" s="179"/>
      <c r="D148" s="179"/>
      <c r="E148" s="262"/>
      <c r="F148" s="262"/>
      <c r="G148" s="261" t="s">
        <v>7</v>
      </c>
      <c r="H148" s="251"/>
      <c r="I148" s="251">
        <v>0</v>
      </c>
      <c r="J148" s="251"/>
      <c r="K148" s="251"/>
      <c r="L148" s="262"/>
      <c r="M148" s="258"/>
    </row>
    <row r="149" spans="1:13" x14ac:dyDescent="0.25">
      <c r="H149" s="62"/>
      <c r="I149" s="62"/>
      <c r="J149" s="62"/>
      <c r="K149" s="62"/>
    </row>
    <row r="150" spans="1:13" x14ac:dyDescent="0.25">
      <c r="H150" s="62"/>
      <c r="I150" s="62"/>
      <c r="J150" s="62"/>
      <c r="K150" s="62"/>
    </row>
    <row r="151" spans="1:13" x14ac:dyDescent="0.25">
      <c r="H151" s="62"/>
      <c r="I151" s="82"/>
      <c r="J151" s="67"/>
      <c r="K151" s="67"/>
    </row>
    <row r="152" spans="1:13" x14ac:dyDescent="0.25">
      <c r="H152" s="62"/>
      <c r="I152" s="62"/>
      <c r="J152" s="62"/>
      <c r="K152" s="62"/>
    </row>
    <row r="153" spans="1:13" x14ac:dyDescent="0.25">
      <c r="H153" s="62"/>
      <c r="I153" s="62"/>
      <c r="J153" s="62"/>
      <c r="K153" s="62"/>
    </row>
    <row r="154" spans="1:13" x14ac:dyDescent="0.25">
      <c r="H154" s="62"/>
      <c r="I154" s="62"/>
      <c r="J154" s="62"/>
      <c r="K154" s="62"/>
    </row>
    <row r="155" spans="1:13" x14ac:dyDescent="0.25">
      <c r="H155" s="62"/>
      <c r="I155" s="62"/>
      <c r="J155" s="62"/>
      <c r="K155" s="62"/>
    </row>
    <row r="156" spans="1:13" x14ac:dyDescent="0.25">
      <c r="H156" s="62"/>
      <c r="I156" s="62"/>
      <c r="J156" s="62"/>
      <c r="K156" s="62"/>
    </row>
    <row r="157" spans="1:13" x14ac:dyDescent="0.25">
      <c r="H157" s="62"/>
      <c r="I157" s="62"/>
      <c r="J157" s="62"/>
      <c r="K157" s="62"/>
    </row>
    <row r="158" spans="1:13" x14ac:dyDescent="0.25">
      <c r="H158" s="62"/>
      <c r="I158" s="62"/>
      <c r="J158" s="62"/>
      <c r="K158" s="62"/>
    </row>
    <row r="159" spans="1:13" x14ac:dyDescent="0.25">
      <c r="H159" s="62"/>
      <c r="I159" s="62"/>
      <c r="J159" s="62"/>
      <c r="K159" s="62"/>
    </row>
    <row r="160" spans="1:13" x14ac:dyDescent="0.25">
      <c r="H160" s="62"/>
      <c r="I160" s="62"/>
      <c r="J160" s="62"/>
      <c r="K160" s="62"/>
    </row>
    <row r="161" s="62" customFormat="1" x14ac:dyDescent="0.25"/>
    <row r="162" s="62" customFormat="1" x14ac:dyDescent="0.25"/>
    <row r="163" s="62" customFormat="1" x14ac:dyDescent="0.25"/>
    <row r="164" s="62" customFormat="1" x14ac:dyDescent="0.25"/>
    <row r="165" s="62" customFormat="1" x14ac:dyDescent="0.25"/>
    <row r="166" s="62" customFormat="1" x14ac:dyDescent="0.25"/>
    <row r="167" s="62" customFormat="1" x14ac:dyDescent="0.25"/>
    <row r="168" s="62" customFormat="1" x14ac:dyDescent="0.25"/>
    <row r="173" s="62" customFormat="1" x14ac:dyDescent="0.25"/>
    <row r="174" s="62" customFormat="1" x14ac:dyDescent="0.25"/>
    <row r="175" s="62" customFormat="1" x14ac:dyDescent="0.25"/>
    <row r="176" s="62" customFormat="1" x14ac:dyDescent="0.25"/>
    <row r="177" s="62" customFormat="1" x14ac:dyDescent="0.25"/>
    <row r="178" s="62" customFormat="1" x14ac:dyDescent="0.25"/>
    <row r="179" s="62" customFormat="1" x14ac:dyDescent="0.25"/>
    <row r="180" s="62" customFormat="1" x14ac:dyDescent="0.25"/>
    <row r="181" s="62" customFormat="1" x14ac:dyDescent="0.25"/>
    <row r="182" s="62" customFormat="1" x14ac:dyDescent="0.25"/>
    <row r="183" s="62" customFormat="1" x14ac:dyDescent="0.25"/>
    <row r="184" s="62" customFormat="1" x14ac:dyDescent="0.25"/>
    <row r="185" s="62" customFormat="1" x14ac:dyDescent="0.25"/>
    <row r="186" s="62" customFormat="1" x14ac:dyDescent="0.25"/>
    <row r="187" s="62" customFormat="1" x14ac:dyDescent="0.25"/>
    <row r="188" s="62" customFormat="1" x14ac:dyDescent="0.25"/>
    <row r="189" s="62" customFormat="1" x14ac:dyDescent="0.25"/>
    <row r="190" s="62" customFormat="1" x14ac:dyDescent="0.25"/>
    <row r="191" s="62" customFormat="1" x14ac:dyDescent="0.25"/>
    <row r="192" s="62" customFormat="1" x14ac:dyDescent="0.25"/>
    <row r="193" s="62" customFormat="1" x14ac:dyDescent="0.25"/>
    <row r="194" s="62" customFormat="1" x14ac:dyDescent="0.25"/>
    <row r="195" s="62" customFormat="1" x14ac:dyDescent="0.25"/>
    <row r="196" s="62" customFormat="1" x14ac:dyDescent="0.25"/>
    <row r="197" s="62" customFormat="1" x14ac:dyDescent="0.25"/>
    <row r="198" s="62" customFormat="1" x14ac:dyDescent="0.25"/>
    <row r="199" s="62" customFormat="1" x14ac:dyDescent="0.25"/>
    <row r="200" s="62" customFormat="1" x14ac:dyDescent="0.25"/>
    <row r="201" s="62" customFormat="1" x14ac:dyDescent="0.25"/>
    <row r="202" s="62" customFormat="1" x14ac:dyDescent="0.25"/>
    <row r="203" s="62" customFormat="1" x14ac:dyDescent="0.25"/>
    <row r="204" s="62" customFormat="1" x14ac:dyDescent="0.25"/>
    <row r="205" s="62" customFormat="1" x14ac:dyDescent="0.25"/>
    <row r="206" s="62" customFormat="1" x14ac:dyDescent="0.25"/>
    <row r="207" s="62" customFormat="1" x14ac:dyDescent="0.25"/>
    <row r="208" s="62" customFormat="1" x14ac:dyDescent="0.25"/>
    <row r="209" s="62" customFormat="1" x14ac:dyDescent="0.25"/>
    <row r="210" s="62" customFormat="1" x14ac:dyDescent="0.25"/>
    <row r="211" s="62" customFormat="1" x14ac:dyDescent="0.25"/>
    <row r="212" s="62" customFormat="1" x14ac:dyDescent="0.25"/>
    <row r="213" s="62" customFormat="1" x14ac:dyDescent="0.25"/>
    <row r="214" s="62" customFormat="1" x14ac:dyDescent="0.25"/>
    <row r="215" s="62" customFormat="1" x14ac:dyDescent="0.25"/>
    <row r="216" s="62" customFormat="1" x14ac:dyDescent="0.25"/>
    <row r="217" s="62" customFormat="1" x14ac:dyDescent="0.25"/>
  </sheetData>
  <mergeCells count="166">
    <mergeCell ref="A142:A148"/>
    <mergeCell ref="B142:B148"/>
    <mergeCell ref="C142:C148"/>
    <mergeCell ref="D142:D148"/>
    <mergeCell ref="E142:E148"/>
    <mergeCell ref="F142:F148"/>
    <mergeCell ref="L142:L148"/>
    <mergeCell ref="M142:M148"/>
    <mergeCell ref="A58:A64"/>
    <mergeCell ref="B58:B64"/>
    <mergeCell ref="C58:C64"/>
    <mergeCell ref="D58:D64"/>
    <mergeCell ref="L114:L120"/>
    <mergeCell ref="D72:D78"/>
    <mergeCell ref="E72:E78"/>
    <mergeCell ref="E121:E127"/>
    <mergeCell ref="F121:F127"/>
    <mergeCell ref="L121:L127"/>
    <mergeCell ref="M121:M127"/>
    <mergeCell ref="M72:M78"/>
    <mergeCell ref="M79:M85"/>
    <mergeCell ref="L65:L71"/>
    <mergeCell ref="M65:M71"/>
    <mergeCell ref="L58:L64"/>
    <mergeCell ref="A16:A22"/>
    <mergeCell ref="B23:B29"/>
    <mergeCell ref="C23:C29"/>
    <mergeCell ref="C51:C57"/>
    <mergeCell ref="D51:D57"/>
    <mergeCell ref="E51:E57"/>
    <mergeCell ref="F51:F57"/>
    <mergeCell ref="A23:A29"/>
    <mergeCell ref="C16:C22"/>
    <mergeCell ref="D23:D29"/>
    <mergeCell ref="E23:E29"/>
    <mergeCell ref="F23:F29"/>
    <mergeCell ref="A30:A36"/>
    <mergeCell ref="B30:B36"/>
    <mergeCell ref="B44:B50"/>
    <mergeCell ref="A44:A50"/>
    <mergeCell ref="C44:C50"/>
    <mergeCell ref="D44:D50"/>
    <mergeCell ref="E44:E50"/>
    <mergeCell ref="A51:A57"/>
    <mergeCell ref="B51:B57"/>
    <mergeCell ref="A3:M3"/>
    <mergeCell ref="L5:L7"/>
    <mergeCell ref="M5:M7"/>
    <mergeCell ref="A4:G4"/>
    <mergeCell ref="A5:A7"/>
    <mergeCell ref="B5:B7"/>
    <mergeCell ref="C5:C7"/>
    <mergeCell ref="D5:D7"/>
    <mergeCell ref="E5:E7"/>
    <mergeCell ref="F5:F7"/>
    <mergeCell ref="G5:G7"/>
    <mergeCell ref="H5:K6"/>
    <mergeCell ref="M86:M92"/>
    <mergeCell ref="L100:L106"/>
    <mergeCell ref="A107:A113"/>
    <mergeCell ref="B107:B113"/>
    <mergeCell ref="C107:C113"/>
    <mergeCell ref="M100:M106"/>
    <mergeCell ref="F65:F71"/>
    <mergeCell ref="F93:F99"/>
    <mergeCell ref="E100:E106"/>
    <mergeCell ref="F100:F106"/>
    <mergeCell ref="B100:B106"/>
    <mergeCell ref="C100:C106"/>
    <mergeCell ref="D100:D106"/>
    <mergeCell ref="A100:A106"/>
    <mergeCell ref="A93:A99"/>
    <mergeCell ref="B93:B99"/>
    <mergeCell ref="C93:C99"/>
    <mergeCell ref="D93:D99"/>
    <mergeCell ref="A79:A85"/>
    <mergeCell ref="B79:B85"/>
    <mergeCell ref="C79:C85"/>
    <mergeCell ref="D79:D85"/>
    <mergeCell ref="A72:A78"/>
    <mergeCell ref="B72:B78"/>
    <mergeCell ref="M51:M57"/>
    <mergeCell ref="L72:L78"/>
    <mergeCell ref="L79:L85"/>
    <mergeCell ref="L107:L113"/>
    <mergeCell ref="M107:M113"/>
    <mergeCell ref="M93:M99"/>
    <mergeCell ref="L93:L99"/>
    <mergeCell ref="A37:A43"/>
    <mergeCell ref="D107:D113"/>
    <mergeCell ref="E107:E113"/>
    <mergeCell ref="F107:F113"/>
    <mergeCell ref="E37:E43"/>
    <mergeCell ref="F37:F43"/>
    <mergeCell ref="F58:F64"/>
    <mergeCell ref="E58:E64"/>
    <mergeCell ref="F44:F50"/>
    <mergeCell ref="E86:E92"/>
    <mergeCell ref="F72:F78"/>
    <mergeCell ref="E93:E99"/>
    <mergeCell ref="E79:E85"/>
    <mergeCell ref="F79:F85"/>
    <mergeCell ref="M58:M64"/>
    <mergeCell ref="A65:A71"/>
    <mergeCell ref="B65:B71"/>
    <mergeCell ref="C114:C120"/>
    <mergeCell ref="D114:D120"/>
    <mergeCell ref="E114:E120"/>
    <mergeCell ref="F114:F120"/>
    <mergeCell ref="A121:A127"/>
    <mergeCell ref="B121:B127"/>
    <mergeCell ref="C121:C127"/>
    <mergeCell ref="D121:D127"/>
    <mergeCell ref="L51:L57"/>
    <mergeCell ref="C65:C71"/>
    <mergeCell ref="D65:D71"/>
    <mergeCell ref="E65:E71"/>
    <mergeCell ref="F86:F92"/>
    <mergeCell ref="L86:L92"/>
    <mergeCell ref="C72:C78"/>
    <mergeCell ref="A86:A92"/>
    <mergeCell ref="B86:B92"/>
    <mergeCell ref="C86:C92"/>
    <mergeCell ref="D86:D92"/>
    <mergeCell ref="L9:M15"/>
    <mergeCell ref="L30:L36"/>
    <mergeCell ref="M30:M36"/>
    <mergeCell ref="L37:L43"/>
    <mergeCell ref="M37:M43"/>
    <mergeCell ref="L44:L50"/>
    <mergeCell ref="M44:M50"/>
    <mergeCell ref="D16:D22"/>
    <mergeCell ref="E16:E22"/>
    <mergeCell ref="F16:F22"/>
    <mergeCell ref="L16:L22"/>
    <mergeCell ref="M16:M22"/>
    <mergeCell ref="L23:L29"/>
    <mergeCell ref="M23:M29"/>
    <mergeCell ref="D37:D43"/>
    <mergeCell ref="D30:D36"/>
    <mergeCell ref="E30:E36"/>
    <mergeCell ref="F30:F36"/>
    <mergeCell ref="A135:A141"/>
    <mergeCell ref="B135:B141"/>
    <mergeCell ref="C135:C141"/>
    <mergeCell ref="D135:D141"/>
    <mergeCell ref="E135:E141"/>
    <mergeCell ref="F135:F141"/>
    <mergeCell ref="L135:L141"/>
    <mergeCell ref="M135:M141"/>
    <mergeCell ref="A9:F15"/>
    <mergeCell ref="B37:B43"/>
    <mergeCell ref="C37:C43"/>
    <mergeCell ref="C30:C36"/>
    <mergeCell ref="B16:B22"/>
    <mergeCell ref="A128:A134"/>
    <mergeCell ref="B128:B134"/>
    <mergeCell ref="C128:C134"/>
    <mergeCell ref="D128:D134"/>
    <mergeCell ref="E128:E134"/>
    <mergeCell ref="F128:F134"/>
    <mergeCell ref="L128:L134"/>
    <mergeCell ref="M128:M134"/>
    <mergeCell ref="M114:M120"/>
    <mergeCell ref="A114:A120"/>
    <mergeCell ref="B114:B120"/>
  </mergeCells>
  <pageMargins left="0.7" right="0.7" top="0.75" bottom="0.75" header="0.3" footer="0.3"/>
  <pageSetup paperSize="9" scale="45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134"/>
  <sheetViews>
    <sheetView workbookViewId="0">
      <selection activeCell="F132" sqref="F132"/>
    </sheetView>
  </sheetViews>
  <sheetFormatPr defaultColWidth="9.140625" defaultRowHeight="15.75" x14ac:dyDescent="0.25"/>
  <cols>
    <col min="1" max="1" width="5.140625" style="62" customWidth="1"/>
    <col min="2" max="2" width="30.28515625" style="62" customWidth="1"/>
    <col min="3" max="3" width="23" style="62" customWidth="1"/>
    <col min="4" max="4" width="21.5703125" style="62" customWidth="1"/>
    <col min="5" max="5" width="32.85546875" style="62" customWidth="1"/>
    <col min="6" max="6" width="20.5703125" style="62" customWidth="1"/>
    <col min="7" max="7" width="32.7109375" style="62" customWidth="1"/>
    <col min="8" max="8" width="23.85546875" style="62" customWidth="1"/>
    <col min="9" max="9" width="24.28515625" style="62" customWidth="1"/>
    <col min="10" max="10" width="22.85546875" style="62" customWidth="1"/>
    <col min="11" max="11" width="23.7109375" style="62" customWidth="1"/>
    <col min="12" max="16384" width="9.140625" style="62"/>
  </cols>
  <sheetData>
    <row r="1" spans="1:7" x14ac:dyDescent="0.25">
      <c r="A1" s="68"/>
      <c r="B1" s="68"/>
      <c r="C1" s="68"/>
      <c r="D1" s="68"/>
      <c r="E1" s="68"/>
      <c r="F1" s="68"/>
      <c r="G1" s="69" t="s">
        <v>53</v>
      </c>
    </row>
    <row r="2" spans="1:7" x14ac:dyDescent="0.25">
      <c r="A2" s="68"/>
      <c r="B2" s="68"/>
      <c r="C2" s="68"/>
      <c r="D2" s="68"/>
      <c r="E2" s="68"/>
      <c r="F2" s="68"/>
      <c r="G2" s="69"/>
    </row>
    <row r="3" spans="1:7" s="70" customFormat="1" ht="15.75" customHeight="1" x14ac:dyDescent="0.25">
      <c r="A3" s="131" t="s">
        <v>107</v>
      </c>
      <c r="B3" s="131"/>
      <c r="C3" s="131"/>
      <c r="D3" s="131"/>
      <c r="E3" s="131"/>
      <c r="F3" s="131"/>
      <c r="G3" s="131"/>
    </row>
    <row r="4" spans="1:7" s="70" customFormat="1" x14ac:dyDescent="0.25">
      <c r="A4" s="134"/>
      <c r="B4" s="134"/>
      <c r="C4" s="134"/>
      <c r="D4" s="134"/>
      <c r="E4" s="134"/>
      <c r="F4" s="134"/>
      <c r="G4" s="134"/>
    </row>
    <row r="5" spans="1:7" s="70" customFormat="1" ht="15.75" customHeight="1" x14ac:dyDescent="0.25">
      <c r="A5" s="130" t="s">
        <v>108</v>
      </c>
      <c r="B5" s="130" t="s">
        <v>109</v>
      </c>
      <c r="C5" s="130" t="s">
        <v>50</v>
      </c>
      <c r="D5" s="130" t="s">
        <v>55</v>
      </c>
      <c r="E5" s="130" t="s">
        <v>110</v>
      </c>
      <c r="F5" s="130" t="s">
        <v>56</v>
      </c>
      <c r="G5" s="127" t="s">
        <v>57</v>
      </c>
    </row>
    <row r="6" spans="1:7" s="70" customFormat="1" x14ac:dyDescent="0.25">
      <c r="A6" s="133"/>
      <c r="B6" s="133"/>
      <c r="C6" s="133"/>
      <c r="D6" s="133"/>
      <c r="E6" s="133"/>
      <c r="F6" s="133"/>
      <c r="G6" s="135"/>
    </row>
    <row r="7" spans="1:7" s="70" customFormat="1" ht="29.25" customHeight="1" x14ac:dyDescent="0.25">
      <c r="A7" s="133"/>
      <c r="B7" s="133"/>
      <c r="C7" s="133"/>
      <c r="D7" s="133"/>
      <c r="E7" s="133"/>
      <c r="F7" s="133"/>
      <c r="G7" s="135"/>
    </row>
    <row r="8" spans="1:7" x14ac:dyDescent="0.25">
      <c r="A8" s="71">
        <v>1</v>
      </c>
      <c r="B8" s="71">
        <v>2</v>
      </c>
      <c r="C8" s="71">
        <v>3</v>
      </c>
      <c r="D8" s="71">
        <v>4</v>
      </c>
      <c r="E8" s="71">
        <v>5</v>
      </c>
      <c r="F8" s="71">
        <v>6</v>
      </c>
      <c r="G8" s="71">
        <v>7</v>
      </c>
    </row>
    <row r="9" spans="1:7" s="74" customFormat="1" ht="12" customHeight="1" x14ac:dyDescent="0.2">
      <c r="A9" s="128">
        <v>1</v>
      </c>
      <c r="B9" s="125" t="s">
        <v>169</v>
      </c>
      <c r="C9" s="136"/>
      <c r="D9" s="128"/>
      <c r="E9" s="128" t="s">
        <v>170</v>
      </c>
      <c r="F9" s="125" t="s">
        <v>166</v>
      </c>
      <c r="G9" s="136" t="s">
        <v>111</v>
      </c>
    </row>
    <row r="10" spans="1:7" x14ac:dyDescent="0.25">
      <c r="A10" s="129"/>
      <c r="B10" s="126"/>
      <c r="C10" s="137"/>
      <c r="D10" s="129"/>
      <c r="E10" s="129"/>
      <c r="F10" s="126"/>
      <c r="G10" s="137"/>
    </row>
    <row r="11" spans="1:7" x14ac:dyDescent="0.25">
      <c r="A11" s="129"/>
      <c r="B11" s="126"/>
      <c r="C11" s="137"/>
      <c r="D11" s="129"/>
      <c r="E11" s="129"/>
      <c r="F11" s="126"/>
      <c r="G11" s="137"/>
    </row>
    <row r="12" spans="1:7" x14ac:dyDescent="0.25">
      <c r="A12" s="129"/>
      <c r="B12" s="126"/>
      <c r="C12" s="137"/>
      <c r="D12" s="129"/>
      <c r="E12" s="129"/>
      <c r="F12" s="126"/>
      <c r="G12" s="137"/>
    </row>
    <row r="13" spans="1:7" x14ac:dyDescent="0.25">
      <c r="A13" s="129"/>
      <c r="B13" s="126"/>
      <c r="C13" s="137"/>
      <c r="D13" s="129"/>
      <c r="E13" s="129"/>
      <c r="F13" s="126"/>
      <c r="G13" s="137"/>
    </row>
    <row r="14" spans="1:7" x14ac:dyDescent="0.25">
      <c r="A14" s="129"/>
      <c r="B14" s="126"/>
      <c r="C14" s="137"/>
      <c r="D14" s="129"/>
      <c r="E14" s="129"/>
      <c r="F14" s="126"/>
      <c r="G14" s="137"/>
    </row>
    <row r="15" spans="1:7" x14ac:dyDescent="0.25">
      <c r="A15" s="130"/>
      <c r="B15" s="127"/>
      <c r="C15" s="138"/>
      <c r="D15" s="130"/>
      <c r="E15" s="130"/>
      <c r="F15" s="127"/>
      <c r="G15" s="138"/>
    </row>
    <row r="16" spans="1:7" ht="15.75" customHeight="1" x14ac:dyDescent="0.25">
      <c r="A16" s="128" t="s">
        <v>112</v>
      </c>
      <c r="B16" s="108" t="s">
        <v>171</v>
      </c>
      <c r="C16" s="125"/>
      <c r="D16" s="125"/>
      <c r="E16" s="108" t="s">
        <v>173</v>
      </c>
      <c r="F16" s="125" t="s">
        <v>166</v>
      </c>
      <c r="G16" s="136" t="s">
        <v>111</v>
      </c>
    </row>
    <row r="17" spans="1:7" x14ac:dyDescent="0.25">
      <c r="A17" s="129"/>
      <c r="B17" s="109"/>
      <c r="C17" s="126"/>
      <c r="D17" s="126"/>
      <c r="E17" s="109"/>
      <c r="F17" s="126"/>
      <c r="G17" s="137"/>
    </row>
    <row r="18" spans="1:7" x14ac:dyDescent="0.25">
      <c r="A18" s="129"/>
      <c r="B18" s="109"/>
      <c r="C18" s="126"/>
      <c r="D18" s="126"/>
      <c r="E18" s="109"/>
      <c r="F18" s="126"/>
      <c r="G18" s="137"/>
    </row>
    <row r="19" spans="1:7" x14ac:dyDescent="0.25">
      <c r="A19" s="129"/>
      <c r="B19" s="109"/>
      <c r="C19" s="126"/>
      <c r="D19" s="126"/>
      <c r="E19" s="109"/>
      <c r="F19" s="126"/>
      <c r="G19" s="137"/>
    </row>
    <row r="20" spans="1:7" x14ac:dyDescent="0.25">
      <c r="A20" s="129"/>
      <c r="B20" s="109"/>
      <c r="C20" s="126"/>
      <c r="D20" s="126"/>
      <c r="E20" s="109"/>
      <c r="F20" s="126"/>
      <c r="G20" s="137"/>
    </row>
    <row r="21" spans="1:7" x14ac:dyDescent="0.25">
      <c r="A21" s="129"/>
      <c r="B21" s="109"/>
      <c r="C21" s="126"/>
      <c r="D21" s="126"/>
      <c r="E21" s="109"/>
      <c r="F21" s="126"/>
      <c r="G21" s="137"/>
    </row>
    <row r="22" spans="1:7" x14ac:dyDescent="0.25">
      <c r="A22" s="130"/>
      <c r="B22" s="110"/>
      <c r="C22" s="127"/>
      <c r="D22" s="127"/>
      <c r="E22" s="110"/>
      <c r="F22" s="127"/>
      <c r="G22" s="138"/>
    </row>
    <row r="23" spans="1:7" ht="15.75" customHeight="1" x14ac:dyDescent="0.25">
      <c r="A23" s="128" t="s">
        <v>113</v>
      </c>
      <c r="B23" s="108" t="s">
        <v>172</v>
      </c>
      <c r="C23" s="125"/>
      <c r="D23" s="125"/>
      <c r="E23" s="108" t="s">
        <v>173</v>
      </c>
      <c r="F23" s="125" t="s">
        <v>166</v>
      </c>
      <c r="G23" s="136" t="s">
        <v>111</v>
      </c>
    </row>
    <row r="24" spans="1:7" x14ac:dyDescent="0.25">
      <c r="A24" s="129"/>
      <c r="B24" s="109"/>
      <c r="C24" s="126"/>
      <c r="D24" s="126"/>
      <c r="E24" s="109"/>
      <c r="F24" s="126"/>
      <c r="G24" s="137"/>
    </row>
    <row r="25" spans="1:7" x14ac:dyDescent="0.25">
      <c r="A25" s="129"/>
      <c r="B25" s="109"/>
      <c r="C25" s="126"/>
      <c r="D25" s="126"/>
      <c r="E25" s="109"/>
      <c r="F25" s="126"/>
      <c r="G25" s="137"/>
    </row>
    <row r="26" spans="1:7" x14ac:dyDescent="0.25">
      <c r="A26" s="129"/>
      <c r="B26" s="109"/>
      <c r="C26" s="126"/>
      <c r="D26" s="126"/>
      <c r="E26" s="109"/>
      <c r="F26" s="126"/>
      <c r="G26" s="137"/>
    </row>
    <row r="27" spans="1:7" x14ac:dyDescent="0.25">
      <c r="A27" s="129"/>
      <c r="B27" s="109"/>
      <c r="C27" s="126"/>
      <c r="D27" s="126"/>
      <c r="E27" s="109"/>
      <c r="F27" s="126"/>
      <c r="G27" s="137"/>
    </row>
    <row r="28" spans="1:7" x14ac:dyDescent="0.25">
      <c r="A28" s="129"/>
      <c r="B28" s="109"/>
      <c r="C28" s="126"/>
      <c r="D28" s="126"/>
      <c r="E28" s="109"/>
      <c r="F28" s="126"/>
      <c r="G28" s="137"/>
    </row>
    <row r="29" spans="1:7" x14ac:dyDescent="0.25">
      <c r="A29" s="130"/>
      <c r="B29" s="110"/>
      <c r="C29" s="127"/>
      <c r="D29" s="127"/>
      <c r="E29" s="110"/>
      <c r="F29" s="127"/>
      <c r="G29" s="138"/>
    </row>
    <row r="30" spans="1:7" ht="15.75" customHeight="1" x14ac:dyDescent="0.25">
      <c r="A30" s="128" t="s">
        <v>114</v>
      </c>
      <c r="B30" s="108" t="s">
        <v>174</v>
      </c>
      <c r="C30" s="125"/>
      <c r="D30" s="125"/>
      <c r="E30" s="108" t="s">
        <v>175</v>
      </c>
      <c r="F30" s="125" t="s">
        <v>166</v>
      </c>
      <c r="G30" s="136" t="s">
        <v>111</v>
      </c>
    </row>
    <row r="31" spans="1:7" x14ac:dyDescent="0.25">
      <c r="A31" s="129"/>
      <c r="B31" s="109"/>
      <c r="C31" s="126"/>
      <c r="D31" s="126"/>
      <c r="E31" s="109"/>
      <c r="F31" s="126"/>
      <c r="G31" s="137"/>
    </row>
    <row r="32" spans="1:7" x14ac:dyDescent="0.25">
      <c r="A32" s="129"/>
      <c r="B32" s="109"/>
      <c r="C32" s="126"/>
      <c r="D32" s="126"/>
      <c r="E32" s="109"/>
      <c r="F32" s="126"/>
      <c r="G32" s="137"/>
    </row>
    <row r="33" spans="1:7" x14ac:dyDescent="0.25">
      <c r="A33" s="129"/>
      <c r="B33" s="109"/>
      <c r="C33" s="126"/>
      <c r="D33" s="126"/>
      <c r="E33" s="109"/>
      <c r="F33" s="126"/>
      <c r="G33" s="137"/>
    </row>
    <row r="34" spans="1:7" x14ac:dyDescent="0.25">
      <c r="A34" s="129"/>
      <c r="B34" s="109"/>
      <c r="C34" s="126"/>
      <c r="D34" s="126"/>
      <c r="E34" s="109"/>
      <c r="F34" s="126"/>
      <c r="G34" s="137"/>
    </row>
    <row r="35" spans="1:7" x14ac:dyDescent="0.25">
      <c r="A35" s="129"/>
      <c r="B35" s="109"/>
      <c r="C35" s="126"/>
      <c r="D35" s="126"/>
      <c r="E35" s="109"/>
      <c r="F35" s="126"/>
      <c r="G35" s="137"/>
    </row>
    <row r="36" spans="1:7" x14ac:dyDescent="0.25">
      <c r="A36" s="130"/>
      <c r="B36" s="110"/>
      <c r="C36" s="127"/>
      <c r="D36" s="127"/>
      <c r="E36" s="110"/>
      <c r="F36" s="127"/>
      <c r="G36" s="138"/>
    </row>
    <row r="37" spans="1:7" ht="15.75" customHeight="1" x14ac:dyDescent="0.25">
      <c r="A37" s="128" t="s">
        <v>115</v>
      </c>
      <c r="B37" s="108" t="s">
        <v>195</v>
      </c>
      <c r="C37" s="126"/>
      <c r="D37" s="125"/>
      <c r="E37" s="108" t="s">
        <v>173</v>
      </c>
      <c r="F37" s="125" t="s">
        <v>166</v>
      </c>
      <c r="G37" s="136" t="s">
        <v>111</v>
      </c>
    </row>
    <row r="38" spans="1:7" x14ac:dyDescent="0.25">
      <c r="A38" s="129"/>
      <c r="B38" s="109"/>
      <c r="C38" s="126"/>
      <c r="D38" s="126"/>
      <c r="E38" s="109"/>
      <c r="F38" s="126"/>
      <c r="G38" s="137"/>
    </row>
    <row r="39" spans="1:7" x14ac:dyDescent="0.25">
      <c r="A39" s="129"/>
      <c r="B39" s="109"/>
      <c r="C39" s="126"/>
      <c r="D39" s="126"/>
      <c r="E39" s="109"/>
      <c r="F39" s="126"/>
      <c r="G39" s="137"/>
    </row>
    <row r="40" spans="1:7" x14ac:dyDescent="0.25">
      <c r="A40" s="129"/>
      <c r="B40" s="109"/>
      <c r="C40" s="126"/>
      <c r="D40" s="126"/>
      <c r="E40" s="109"/>
      <c r="F40" s="126"/>
      <c r="G40" s="137"/>
    </row>
    <row r="41" spans="1:7" x14ac:dyDescent="0.25">
      <c r="A41" s="129"/>
      <c r="B41" s="109"/>
      <c r="C41" s="126"/>
      <c r="D41" s="126"/>
      <c r="E41" s="109"/>
      <c r="F41" s="126"/>
      <c r="G41" s="137"/>
    </row>
    <row r="42" spans="1:7" x14ac:dyDescent="0.25">
      <c r="A42" s="129"/>
      <c r="B42" s="109"/>
      <c r="C42" s="126"/>
      <c r="D42" s="126"/>
      <c r="E42" s="109"/>
      <c r="F42" s="126"/>
      <c r="G42" s="137"/>
    </row>
    <row r="43" spans="1:7" x14ac:dyDescent="0.25">
      <c r="A43" s="130"/>
      <c r="B43" s="110"/>
      <c r="C43" s="127"/>
      <c r="D43" s="127"/>
      <c r="E43" s="110"/>
      <c r="F43" s="127"/>
      <c r="G43" s="138"/>
    </row>
    <row r="44" spans="1:7" ht="15.75" customHeight="1" x14ac:dyDescent="0.25">
      <c r="A44" s="128" t="s">
        <v>117</v>
      </c>
      <c r="B44" s="108" t="s">
        <v>176</v>
      </c>
      <c r="C44" s="126"/>
      <c r="D44" s="135"/>
      <c r="E44" s="108" t="s">
        <v>173</v>
      </c>
      <c r="F44" s="125" t="s">
        <v>166</v>
      </c>
      <c r="G44" s="136" t="s">
        <v>111</v>
      </c>
    </row>
    <row r="45" spans="1:7" x14ac:dyDescent="0.25">
      <c r="A45" s="129"/>
      <c r="B45" s="109"/>
      <c r="C45" s="126"/>
      <c r="D45" s="135"/>
      <c r="E45" s="109"/>
      <c r="F45" s="126"/>
      <c r="G45" s="137"/>
    </row>
    <row r="46" spans="1:7" x14ac:dyDescent="0.25">
      <c r="A46" s="129"/>
      <c r="B46" s="109"/>
      <c r="C46" s="126"/>
      <c r="D46" s="135"/>
      <c r="E46" s="109"/>
      <c r="F46" s="126"/>
      <c r="G46" s="137"/>
    </row>
    <row r="47" spans="1:7" x14ac:dyDescent="0.25">
      <c r="A47" s="129"/>
      <c r="B47" s="109"/>
      <c r="C47" s="126"/>
      <c r="D47" s="135"/>
      <c r="E47" s="109"/>
      <c r="F47" s="126"/>
      <c r="G47" s="137"/>
    </row>
    <row r="48" spans="1:7" x14ac:dyDescent="0.25">
      <c r="A48" s="129"/>
      <c r="B48" s="109"/>
      <c r="C48" s="126"/>
      <c r="D48" s="135"/>
      <c r="E48" s="109"/>
      <c r="F48" s="126"/>
      <c r="G48" s="137"/>
    </row>
    <row r="49" spans="1:7" x14ac:dyDescent="0.25">
      <c r="A49" s="129"/>
      <c r="B49" s="109"/>
      <c r="C49" s="126"/>
      <c r="D49" s="135"/>
      <c r="E49" s="109"/>
      <c r="F49" s="126"/>
      <c r="G49" s="137"/>
    </row>
    <row r="50" spans="1:7" x14ac:dyDescent="0.25">
      <c r="A50" s="130"/>
      <c r="B50" s="110"/>
      <c r="C50" s="127"/>
      <c r="D50" s="135"/>
      <c r="E50" s="110"/>
      <c r="F50" s="127"/>
      <c r="G50" s="138"/>
    </row>
    <row r="51" spans="1:7" ht="15.75" customHeight="1" x14ac:dyDescent="0.25">
      <c r="A51" s="128" t="s">
        <v>118</v>
      </c>
      <c r="B51" s="108" t="s">
        <v>177</v>
      </c>
      <c r="C51" s="135"/>
      <c r="D51" s="126"/>
      <c r="E51" s="108" t="s">
        <v>197</v>
      </c>
      <c r="F51" s="125" t="s">
        <v>166</v>
      </c>
      <c r="G51" s="136" t="s">
        <v>111</v>
      </c>
    </row>
    <row r="52" spans="1:7" x14ac:dyDescent="0.25">
      <c r="A52" s="129"/>
      <c r="B52" s="109"/>
      <c r="C52" s="135"/>
      <c r="D52" s="126"/>
      <c r="E52" s="109"/>
      <c r="F52" s="126"/>
      <c r="G52" s="137"/>
    </row>
    <row r="53" spans="1:7" x14ac:dyDescent="0.25">
      <c r="A53" s="129"/>
      <c r="B53" s="109"/>
      <c r="C53" s="135"/>
      <c r="D53" s="126"/>
      <c r="E53" s="109"/>
      <c r="F53" s="126"/>
      <c r="G53" s="137"/>
    </row>
    <row r="54" spans="1:7" x14ac:dyDescent="0.25">
      <c r="A54" s="129"/>
      <c r="B54" s="109"/>
      <c r="C54" s="135"/>
      <c r="D54" s="126"/>
      <c r="E54" s="109"/>
      <c r="F54" s="126"/>
      <c r="G54" s="137"/>
    </row>
    <row r="55" spans="1:7" x14ac:dyDescent="0.25">
      <c r="A55" s="129"/>
      <c r="B55" s="109"/>
      <c r="C55" s="135"/>
      <c r="D55" s="126"/>
      <c r="E55" s="109"/>
      <c r="F55" s="126"/>
      <c r="G55" s="137"/>
    </row>
    <row r="56" spans="1:7" x14ac:dyDescent="0.25">
      <c r="A56" s="129"/>
      <c r="B56" s="109"/>
      <c r="C56" s="135"/>
      <c r="D56" s="126"/>
      <c r="E56" s="109"/>
      <c r="F56" s="126"/>
      <c r="G56" s="137"/>
    </row>
    <row r="57" spans="1:7" x14ac:dyDescent="0.25">
      <c r="A57" s="130"/>
      <c r="B57" s="110"/>
      <c r="C57" s="135"/>
      <c r="D57" s="127"/>
      <c r="E57" s="110"/>
      <c r="F57" s="127"/>
      <c r="G57" s="138"/>
    </row>
    <row r="58" spans="1:7" ht="15.75" customHeight="1" x14ac:dyDescent="0.25">
      <c r="A58" s="128" t="s">
        <v>119</v>
      </c>
      <c r="B58" s="108" t="s">
        <v>179</v>
      </c>
      <c r="C58" s="125"/>
      <c r="D58" s="125"/>
      <c r="E58" s="108" t="s">
        <v>197</v>
      </c>
      <c r="F58" s="125" t="s">
        <v>166</v>
      </c>
      <c r="G58" s="136" t="s">
        <v>111</v>
      </c>
    </row>
    <row r="59" spans="1:7" x14ac:dyDescent="0.25">
      <c r="A59" s="129"/>
      <c r="B59" s="109"/>
      <c r="C59" s="126"/>
      <c r="D59" s="126"/>
      <c r="E59" s="109"/>
      <c r="F59" s="126"/>
      <c r="G59" s="137"/>
    </row>
    <row r="60" spans="1:7" x14ac:dyDescent="0.25">
      <c r="A60" s="129"/>
      <c r="B60" s="109"/>
      <c r="C60" s="126"/>
      <c r="D60" s="126"/>
      <c r="E60" s="109"/>
      <c r="F60" s="126"/>
      <c r="G60" s="137"/>
    </row>
    <row r="61" spans="1:7" x14ac:dyDescent="0.25">
      <c r="A61" s="129"/>
      <c r="B61" s="109"/>
      <c r="C61" s="126"/>
      <c r="D61" s="126"/>
      <c r="E61" s="109"/>
      <c r="F61" s="126"/>
      <c r="G61" s="137"/>
    </row>
    <row r="62" spans="1:7" x14ac:dyDescent="0.25">
      <c r="A62" s="129"/>
      <c r="B62" s="109"/>
      <c r="C62" s="126"/>
      <c r="D62" s="126"/>
      <c r="E62" s="109"/>
      <c r="F62" s="126"/>
      <c r="G62" s="137"/>
    </row>
    <row r="63" spans="1:7" x14ac:dyDescent="0.25">
      <c r="A63" s="129"/>
      <c r="B63" s="109"/>
      <c r="C63" s="126"/>
      <c r="D63" s="126"/>
      <c r="E63" s="109"/>
      <c r="F63" s="126"/>
      <c r="G63" s="137"/>
    </row>
    <row r="64" spans="1:7" x14ac:dyDescent="0.25">
      <c r="A64" s="130"/>
      <c r="B64" s="110"/>
      <c r="C64" s="127"/>
      <c r="D64" s="127"/>
      <c r="E64" s="110"/>
      <c r="F64" s="127"/>
      <c r="G64" s="138"/>
    </row>
    <row r="65" spans="1:7" ht="15.75" customHeight="1" x14ac:dyDescent="0.25">
      <c r="A65" s="129" t="s">
        <v>120</v>
      </c>
      <c r="B65" s="108" t="s">
        <v>180</v>
      </c>
      <c r="C65" s="125"/>
      <c r="D65" s="125"/>
      <c r="E65" s="108" t="s">
        <v>173</v>
      </c>
      <c r="F65" s="125" t="s">
        <v>166</v>
      </c>
      <c r="G65" s="136" t="s">
        <v>111</v>
      </c>
    </row>
    <row r="66" spans="1:7" x14ac:dyDescent="0.25">
      <c r="A66" s="129"/>
      <c r="B66" s="109"/>
      <c r="C66" s="126"/>
      <c r="D66" s="126"/>
      <c r="E66" s="109"/>
      <c r="F66" s="126"/>
      <c r="G66" s="137"/>
    </row>
    <row r="67" spans="1:7" x14ac:dyDescent="0.25">
      <c r="A67" s="129"/>
      <c r="B67" s="109"/>
      <c r="C67" s="126"/>
      <c r="D67" s="126"/>
      <c r="E67" s="109"/>
      <c r="F67" s="126"/>
      <c r="G67" s="137"/>
    </row>
    <row r="68" spans="1:7" x14ac:dyDescent="0.25">
      <c r="A68" s="129"/>
      <c r="B68" s="109"/>
      <c r="C68" s="126"/>
      <c r="D68" s="126"/>
      <c r="E68" s="109"/>
      <c r="F68" s="126"/>
      <c r="G68" s="137"/>
    </row>
    <row r="69" spans="1:7" x14ac:dyDescent="0.25">
      <c r="A69" s="129"/>
      <c r="B69" s="109"/>
      <c r="C69" s="126"/>
      <c r="D69" s="126"/>
      <c r="E69" s="109"/>
      <c r="F69" s="126"/>
      <c r="G69" s="137"/>
    </row>
    <row r="70" spans="1:7" x14ac:dyDescent="0.25">
      <c r="A70" s="129"/>
      <c r="B70" s="109"/>
      <c r="C70" s="126"/>
      <c r="D70" s="126"/>
      <c r="E70" s="109"/>
      <c r="F70" s="126"/>
      <c r="G70" s="137"/>
    </row>
    <row r="71" spans="1:7" x14ac:dyDescent="0.25">
      <c r="A71" s="130"/>
      <c r="B71" s="110"/>
      <c r="C71" s="127"/>
      <c r="D71" s="127"/>
      <c r="E71" s="110"/>
      <c r="F71" s="127"/>
      <c r="G71" s="138"/>
    </row>
    <row r="72" spans="1:7" ht="15.75" customHeight="1" x14ac:dyDescent="0.25">
      <c r="A72" s="128" t="s">
        <v>121</v>
      </c>
      <c r="B72" s="108" t="s">
        <v>181</v>
      </c>
      <c r="C72" s="135"/>
      <c r="D72" s="125"/>
      <c r="E72" s="108" t="s">
        <v>173</v>
      </c>
      <c r="F72" s="125" t="s">
        <v>166</v>
      </c>
      <c r="G72" s="136" t="s">
        <v>111</v>
      </c>
    </row>
    <row r="73" spans="1:7" x14ac:dyDescent="0.25">
      <c r="A73" s="129"/>
      <c r="B73" s="109"/>
      <c r="C73" s="135"/>
      <c r="D73" s="126"/>
      <c r="E73" s="109"/>
      <c r="F73" s="126"/>
      <c r="G73" s="137"/>
    </row>
    <row r="74" spans="1:7" x14ac:dyDescent="0.25">
      <c r="A74" s="129"/>
      <c r="B74" s="109"/>
      <c r="C74" s="135"/>
      <c r="D74" s="126"/>
      <c r="E74" s="109"/>
      <c r="F74" s="126"/>
      <c r="G74" s="137"/>
    </row>
    <row r="75" spans="1:7" x14ac:dyDescent="0.25">
      <c r="A75" s="129"/>
      <c r="B75" s="109"/>
      <c r="C75" s="135"/>
      <c r="D75" s="126"/>
      <c r="E75" s="109"/>
      <c r="F75" s="126"/>
      <c r="G75" s="137"/>
    </row>
    <row r="76" spans="1:7" x14ac:dyDescent="0.25">
      <c r="A76" s="129"/>
      <c r="B76" s="109"/>
      <c r="C76" s="135"/>
      <c r="D76" s="126"/>
      <c r="E76" s="109"/>
      <c r="F76" s="126"/>
      <c r="G76" s="137"/>
    </row>
    <row r="77" spans="1:7" x14ac:dyDescent="0.25">
      <c r="A77" s="129"/>
      <c r="B77" s="109"/>
      <c r="C77" s="135"/>
      <c r="D77" s="126"/>
      <c r="E77" s="109"/>
      <c r="F77" s="126"/>
      <c r="G77" s="137"/>
    </row>
    <row r="78" spans="1:7" x14ac:dyDescent="0.25">
      <c r="A78" s="130"/>
      <c r="B78" s="110"/>
      <c r="C78" s="135"/>
      <c r="D78" s="127"/>
      <c r="E78" s="110"/>
      <c r="F78" s="127"/>
      <c r="G78" s="138"/>
    </row>
    <row r="79" spans="1:7" ht="15.75" customHeight="1" x14ac:dyDescent="0.25">
      <c r="A79" s="128" t="s">
        <v>122</v>
      </c>
      <c r="B79" s="108" t="s">
        <v>182</v>
      </c>
      <c r="C79" s="125"/>
      <c r="D79" s="125"/>
      <c r="E79" s="108" t="s">
        <v>198</v>
      </c>
      <c r="F79" s="125" t="s">
        <v>166</v>
      </c>
      <c r="G79" s="136" t="s">
        <v>111</v>
      </c>
    </row>
    <row r="80" spans="1:7" x14ac:dyDescent="0.25">
      <c r="A80" s="129"/>
      <c r="B80" s="109"/>
      <c r="C80" s="126"/>
      <c r="D80" s="126"/>
      <c r="E80" s="109"/>
      <c r="F80" s="126"/>
      <c r="G80" s="137"/>
    </row>
    <row r="81" spans="1:7" x14ac:dyDescent="0.25">
      <c r="A81" s="129"/>
      <c r="B81" s="109"/>
      <c r="C81" s="126"/>
      <c r="D81" s="126"/>
      <c r="E81" s="109"/>
      <c r="F81" s="126"/>
      <c r="G81" s="137"/>
    </row>
    <row r="82" spans="1:7" x14ac:dyDescent="0.25">
      <c r="A82" s="129"/>
      <c r="B82" s="109"/>
      <c r="C82" s="126"/>
      <c r="D82" s="126"/>
      <c r="E82" s="109"/>
      <c r="F82" s="126"/>
      <c r="G82" s="137"/>
    </row>
    <row r="83" spans="1:7" x14ac:dyDescent="0.25">
      <c r="A83" s="129"/>
      <c r="B83" s="109"/>
      <c r="C83" s="126"/>
      <c r="D83" s="126"/>
      <c r="E83" s="109"/>
      <c r="F83" s="126"/>
      <c r="G83" s="137"/>
    </row>
    <row r="84" spans="1:7" x14ac:dyDescent="0.25">
      <c r="A84" s="129"/>
      <c r="B84" s="109"/>
      <c r="C84" s="126"/>
      <c r="D84" s="126"/>
      <c r="E84" s="109"/>
      <c r="F84" s="126"/>
      <c r="G84" s="137"/>
    </row>
    <row r="85" spans="1:7" x14ac:dyDescent="0.25">
      <c r="A85" s="130"/>
      <c r="B85" s="110"/>
      <c r="C85" s="127"/>
      <c r="D85" s="127"/>
      <c r="E85" s="110"/>
      <c r="F85" s="127"/>
      <c r="G85" s="138"/>
    </row>
    <row r="86" spans="1:7" ht="15.75" customHeight="1" x14ac:dyDescent="0.25">
      <c r="A86" s="128" t="s">
        <v>123</v>
      </c>
      <c r="B86" s="108" t="s">
        <v>183</v>
      </c>
      <c r="C86" s="135"/>
      <c r="D86" s="125"/>
      <c r="E86" s="108" t="s">
        <v>178</v>
      </c>
      <c r="F86" s="125" t="s">
        <v>166</v>
      </c>
      <c r="G86" s="136" t="s">
        <v>111</v>
      </c>
    </row>
    <row r="87" spans="1:7" x14ac:dyDescent="0.25">
      <c r="A87" s="129"/>
      <c r="B87" s="109"/>
      <c r="C87" s="135"/>
      <c r="D87" s="126"/>
      <c r="E87" s="109"/>
      <c r="F87" s="126"/>
      <c r="G87" s="137"/>
    </row>
    <row r="88" spans="1:7" x14ac:dyDescent="0.25">
      <c r="A88" s="129"/>
      <c r="B88" s="109"/>
      <c r="C88" s="135"/>
      <c r="D88" s="126"/>
      <c r="E88" s="109"/>
      <c r="F88" s="126"/>
      <c r="G88" s="137"/>
    </row>
    <row r="89" spans="1:7" x14ac:dyDescent="0.25">
      <c r="A89" s="129"/>
      <c r="B89" s="109"/>
      <c r="C89" s="135"/>
      <c r="D89" s="126"/>
      <c r="E89" s="109"/>
      <c r="F89" s="126"/>
      <c r="G89" s="137"/>
    </row>
    <row r="90" spans="1:7" x14ac:dyDescent="0.25">
      <c r="A90" s="129"/>
      <c r="B90" s="109"/>
      <c r="C90" s="135"/>
      <c r="D90" s="126"/>
      <c r="E90" s="109"/>
      <c r="F90" s="126"/>
      <c r="G90" s="137"/>
    </row>
    <row r="91" spans="1:7" x14ac:dyDescent="0.25">
      <c r="A91" s="129"/>
      <c r="B91" s="109"/>
      <c r="C91" s="135"/>
      <c r="D91" s="126"/>
      <c r="E91" s="109"/>
      <c r="F91" s="126"/>
      <c r="G91" s="137"/>
    </row>
    <row r="92" spans="1:7" x14ac:dyDescent="0.25">
      <c r="A92" s="130"/>
      <c r="B92" s="110"/>
      <c r="C92" s="135"/>
      <c r="D92" s="127"/>
      <c r="E92" s="110"/>
      <c r="F92" s="127"/>
      <c r="G92" s="138"/>
    </row>
    <row r="93" spans="1:7" ht="15.75" customHeight="1" x14ac:dyDescent="0.25">
      <c r="A93" s="128" t="s">
        <v>124</v>
      </c>
      <c r="B93" s="108" t="s">
        <v>184</v>
      </c>
      <c r="C93" s="125"/>
      <c r="D93" s="125"/>
      <c r="E93" s="108" t="s">
        <v>185</v>
      </c>
      <c r="F93" s="125" t="s">
        <v>166</v>
      </c>
      <c r="G93" s="136" t="s">
        <v>111</v>
      </c>
    </row>
    <row r="94" spans="1:7" x14ac:dyDescent="0.25">
      <c r="A94" s="129"/>
      <c r="B94" s="109"/>
      <c r="C94" s="126"/>
      <c r="D94" s="126"/>
      <c r="E94" s="109"/>
      <c r="F94" s="126"/>
      <c r="G94" s="137"/>
    </row>
    <row r="95" spans="1:7" x14ac:dyDescent="0.25">
      <c r="A95" s="129"/>
      <c r="B95" s="109"/>
      <c r="C95" s="126"/>
      <c r="D95" s="126"/>
      <c r="E95" s="109"/>
      <c r="F95" s="126"/>
      <c r="G95" s="137"/>
    </row>
    <row r="96" spans="1:7" x14ac:dyDescent="0.25">
      <c r="A96" s="129"/>
      <c r="B96" s="109"/>
      <c r="C96" s="126"/>
      <c r="D96" s="126"/>
      <c r="E96" s="109"/>
      <c r="F96" s="126"/>
      <c r="G96" s="137"/>
    </row>
    <row r="97" spans="1:22" x14ac:dyDescent="0.25">
      <c r="A97" s="129"/>
      <c r="B97" s="109"/>
      <c r="C97" s="126"/>
      <c r="D97" s="126"/>
      <c r="E97" s="109"/>
      <c r="F97" s="126"/>
      <c r="G97" s="137"/>
    </row>
    <row r="98" spans="1:22" x14ac:dyDescent="0.25">
      <c r="A98" s="129"/>
      <c r="B98" s="109"/>
      <c r="C98" s="126"/>
      <c r="D98" s="126"/>
      <c r="E98" s="109"/>
      <c r="F98" s="126"/>
      <c r="G98" s="137"/>
    </row>
    <row r="99" spans="1:22" x14ac:dyDescent="0.25">
      <c r="A99" s="130"/>
      <c r="B99" s="110"/>
      <c r="C99" s="127"/>
      <c r="D99" s="127"/>
      <c r="E99" s="110"/>
      <c r="F99" s="127"/>
      <c r="G99" s="138"/>
    </row>
    <row r="100" spans="1:22" ht="15.75" customHeight="1" x14ac:dyDescent="0.25">
      <c r="A100" s="128" t="s">
        <v>125</v>
      </c>
      <c r="B100" s="108" t="s">
        <v>186</v>
      </c>
      <c r="C100" s="125"/>
      <c r="D100" s="125"/>
      <c r="E100" s="108" t="s">
        <v>199</v>
      </c>
      <c r="F100" s="125" t="s">
        <v>166</v>
      </c>
      <c r="G100" s="136" t="s">
        <v>111</v>
      </c>
    </row>
    <row r="101" spans="1:22" x14ac:dyDescent="0.25">
      <c r="A101" s="129"/>
      <c r="B101" s="109"/>
      <c r="C101" s="126"/>
      <c r="D101" s="126"/>
      <c r="E101" s="109"/>
      <c r="F101" s="126"/>
      <c r="G101" s="137"/>
    </row>
    <row r="102" spans="1:22" x14ac:dyDescent="0.25">
      <c r="A102" s="129"/>
      <c r="B102" s="109"/>
      <c r="C102" s="126"/>
      <c r="D102" s="126"/>
      <c r="E102" s="109"/>
      <c r="F102" s="126"/>
      <c r="G102" s="137"/>
    </row>
    <row r="103" spans="1:22" x14ac:dyDescent="0.25">
      <c r="A103" s="129"/>
      <c r="B103" s="109"/>
      <c r="C103" s="126"/>
      <c r="D103" s="126"/>
      <c r="E103" s="109"/>
      <c r="F103" s="126"/>
      <c r="G103" s="137"/>
    </row>
    <row r="104" spans="1:22" x14ac:dyDescent="0.25">
      <c r="A104" s="129"/>
      <c r="B104" s="109"/>
      <c r="C104" s="126"/>
      <c r="D104" s="126"/>
      <c r="E104" s="109"/>
      <c r="F104" s="126"/>
      <c r="G104" s="137"/>
    </row>
    <row r="105" spans="1:22" x14ac:dyDescent="0.25">
      <c r="A105" s="129"/>
      <c r="B105" s="109"/>
      <c r="C105" s="126"/>
      <c r="D105" s="126"/>
      <c r="E105" s="109"/>
      <c r="F105" s="126"/>
      <c r="G105" s="137"/>
    </row>
    <row r="106" spans="1:22" x14ac:dyDescent="0.25">
      <c r="A106" s="130"/>
      <c r="B106" s="110"/>
      <c r="C106" s="127"/>
      <c r="D106" s="127"/>
      <c r="E106" s="110"/>
      <c r="F106" s="127"/>
      <c r="G106" s="138"/>
    </row>
    <row r="107" spans="1:22" ht="15.75" customHeight="1" x14ac:dyDescent="0.25">
      <c r="A107" s="128" t="s">
        <v>126</v>
      </c>
      <c r="B107" s="108" t="s">
        <v>187</v>
      </c>
      <c r="C107" s="125"/>
      <c r="D107" s="125"/>
      <c r="E107" s="108" t="s">
        <v>198</v>
      </c>
      <c r="F107" s="125" t="s">
        <v>166</v>
      </c>
      <c r="G107" s="136" t="s">
        <v>111</v>
      </c>
    </row>
    <row r="108" spans="1:22" s="70" customFormat="1" x14ac:dyDescent="0.25">
      <c r="A108" s="129"/>
      <c r="B108" s="109"/>
      <c r="C108" s="126"/>
      <c r="D108" s="126"/>
      <c r="E108" s="109"/>
      <c r="F108" s="126"/>
      <c r="G108" s="137"/>
      <c r="H108" s="72"/>
      <c r="I108" s="72"/>
      <c r="J108" s="72"/>
      <c r="K108" s="72"/>
      <c r="L108" s="73"/>
      <c r="M108" s="73"/>
      <c r="N108" s="73"/>
      <c r="O108" s="73"/>
      <c r="P108" s="73"/>
      <c r="Q108" s="73"/>
      <c r="R108" s="73"/>
      <c r="S108" s="73"/>
      <c r="T108" s="73"/>
      <c r="U108" s="73"/>
      <c r="V108" s="73"/>
    </row>
    <row r="109" spans="1:22" s="70" customFormat="1" x14ac:dyDescent="0.25">
      <c r="A109" s="129"/>
      <c r="B109" s="109"/>
      <c r="C109" s="126"/>
      <c r="D109" s="126"/>
      <c r="E109" s="109"/>
      <c r="F109" s="126"/>
      <c r="G109" s="137"/>
      <c r="H109" s="73"/>
      <c r="I109" s="73"/>
      <c r="J109" s="73"/>
      <c r="K109" s="72"/>
      <c r="L109" s="73"/>
      <c r="M109" s="73"/>
      <c r="N109" s="73"/>
      <c r="O109" s="73"/>
      <c r="P109" s="73"/>
      <c r="Q109" s="73"/>
      <c r="R109" s="73"/>
      <c r="S109" s="73"/>
      <c r="T109" s="73"/>
      <c r="U109" s="73"/>
      <c r="V109" s="73"/>
    </row>
    <row r="110" spans="1:22" s="70" customFormat="1" x14ac:dyDescent="0.25">
      <c r="A110" s="129"/>
      <c r="B110" s="109"/>
      <c r="C110" s="126"/>
      <c r="D110" s="126"/>
      <c r="E110" s="109"/>
      <c r="F110" s="126"/>
      <c r="G110" s="137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</row>
    <row r="111" spans="1:22" s="70" customFormat="1" x14ac:dyDescent="0.25">
      <c r="A111" s="129"/>
      <c r="B111" s="109"/>
      <c r="C111" s="126"/>
      <c r="D111" s="126"/>
      <c r="E111" s="109"/>
      <c r="F111" s="126"/>
      <c r="G111" s="137"/>
    </row>
    <row r="112" spans="1:22" s="70" customFormat="1" x14ac:dyDescent="0.25">
      <c r="A112" s="129"/>
      <c r="B112" s="109"/>
      <c r="C112" s="126"/>
      <c r="D112" s="126"/>
      <c r="E112" s="109"/>
      <c r="F112" s="126"/>
      <c r="G112" s="137"/>
    </row>
    <row r="113" spans="1:22" s="70" customFormat="1" x14ac:dyDescent="0.25">
      <c r="A113" s="130"/>
      <c r="B113" s="110"/>
      <c r="C113" s="127"/>
      <c r="D113" s="127"/>
      <c r="E113" s="110"/>
      <c r="F113" s="127"/>
      <c r="G113" s="138"/>
    </row>
    <row r="114" spans="1:22" s="70" customFormat="1" ht="30" hidden="1" customHeight="1" x14ac:dyDescent="0.25">
      <c r="A114" s="62"/>
      <c r="B114" s="142"/>
      <c r="C114" s="143"/>
      <c r="D114" s="143"/>
      <c r="E114" s="143"/>
      <c r="F114" s="143"/>
      <c r="G114" s="62"/>
      <c r="H114" s="139"/>
      <c r="I114" s="139"/>
      <c r="J114" s="139"/>
      <c r="K114" s="139"/>
      <c r="L114" s="139"/>
      <c r="M114" s="75"/>
      <c r="N114" s="76"/>
      <c r="O114" s="77"/>
      <c r="P114" s="76"/>
      <c r="Q114" s="76"/>
      <c r="R114" s="76"/>
      <c r="S114" s="76"/>
      <c r="T114" s="76"/>
      <c r="U114" s="76"/>
      <c r="V114" s="139"/>
    </row>
    <row r="115" spans="1:22" s="70" customFormat="1" ht="30" hidden="1" customHeight="1" x14ac:dyDescent="0.25">
      <c r="A115" s="62"/>
      <c r="B115" s="142"/>
      <c r="C115" s="143"/>
      <c r="D115" s="143"/>
      <c r="E115" s="143"/>
      <c r="F115" s="143"/>
      <c r="G115" s="62"/>
      <c r="H115" s="139"/>
      <c r="I115" s="139"/>
      <c r="J115" s="139"/>
      <c r="K115" s="139"/>
      <c r="L115" s="139"/>
      <c r="M115" s="75"/>
      <c r="N115" s="77"/>
      <c r="O115" s="77"/>
      <c r="P115" s="77"/>
      <c r="Q115" s="77"/>
      <c r="R115" s="77"/>
      <c r="S115" s="77"/>
      <c r="T115" s="77"/>
      <c r="U115" s="77"/>
      <c r="V115" s="139"/>
    </row>
    <row r="116" spans="1:22" s="70" customFormat="1" ht="29.25" hidden="1" customHeight="1" x14ac:dyDescent="0.25">
      <c r="A116" s="62"/>
      <c r="B116" s="142"/>
      <c r="C116" s="143"/>
      <c r="D116" s="143"/>
      <c r="E116" s="143"/>
      <c r="F116" s="143"/>
      <c r="G116" s="62"/>
      <c r="H116" s="139"/>
      <c r="I116" s="139"/>
      <c r="J116" s="139"/>
      <c r="K116" s="139"/>
      <c r="L116" s="139"/>
      <c r="M116" s="78"/>
      <c r="N116" s="77"/>
      <c r="O116" s="77"/>
      <c r="P116" s="77"/>
      <c r="Q116" s="77"/>
      <c r="R116" s="77"/>
      <c r="S116" s="77"/>
      <c r="T116" s="77"/>
      <c r="U116" s="77"/>
      <c r="V116" s="139"/>
    </row>
    <row r="117" spans="1:22" s="70" customFormat="1" ht="29.25" hidden="1" customHeight="1" x14ac:dyDescent="0.25">
      <c r="A117" s="62"/>
      <c r="B117" s="144"/>
      <c r="C117" s="145"/>
      <c r="D117" s="145"/>
      <c r="E117" s="145"/>
      <c r="F117" s="145"/>
      <c r="G117" s="62"/>
      <c r="H117" s="139"/>
      <c r="I117" s="139"/>
      <c r="J117" s="139"/>
      <c r="K117" s="139"/>
      <c r="L117" s="139"/>
      <c r="M117" s="42"/>
      <c r="N117" s="77"/>
      <c r="O117" s="77"/>
      <c r="P117" s="77"/>
      <c r="Q117" s="77"/>
      <c r="R117" s="77"/>
      <c r="S117" s="77"/>
      <c r="T117" s="77"/>
      <c r="U117" s="77"/>
      <c r="V117" s="139"/>
    </row>
    <row r="118" spans="1:22" s="70" customFormat="1" ht="29.25" hidden="1" customHeight="1" x14ac:dyDescent="0.25">
      <c r="A118" s="62"/>
      <c r="B118" s="140" t="s">
        <v>188</v>
      </c>
      <c r="C118" s="141"/>
      <c r="D118" s="141"/>
      <c r="E118" s="141"/>
      <c r="F118" s="141"/>
      <c r="G118" s="62"/>
      <c r="H118" s="139"/>
      <c r="I118" s="139"/>
      <c r="J118" s="139"/>
      <c r="K118" s="139"/>
      <c r="L118" s="139"/>
      <c r="M118" s="78"/>
      <c r="N118" s="77"/>
      <c r="O118" s="77"/>
      <c r="P118" s="77"/>
      <c r="Q118" s="77"/>
      <c r="R118" s="77"/>
      <c r="S118" s="77"/>
      <c r="T118" s="77"/>
      <c r="U118" s="77"/>
      <c r="V118" s="139"/>
    </row>
    <row r="119" spans="1:22" s="70" customFormat="1" ht="29.25" hidden="1" customHeight="1" x14ac:dyDescent="0.25">
      <c r="A119" s="62"/>
      <c r="B119" s="142"/>
      <c r="C119" s="143"/>
      <c r="D119" s="143"/>
      <c r="E119" s="143"/>
      <c r="F119" s="143"/>
      <c r="G119" s="62"/>
      <c r="H119" s="139"/>
      <c r="I119" s="139"/>
      <c r="J119" s="139"/>
      <c r="K119" s="139"/>
      <c r="L119" s="139"/>
      <c r="M119" s="78"/>
      <c r="N119" s="77"/>
      <c r="O119" s="77"/>
      <c r="P119" s="77"/>
      <c r="Q119" s="77"/>
      <c r="R119" s="77"/>
      <c r="S119" s="77"/>
      <c r="T119" s="77"/>
      <c r="U119" s="77"/>
      <c r="V119" s="139"/>
    </row>
    <row r="120" spans="1:22" s="70" customFormat="1" ht="29.25" hidden="1" customHeight="1" x14ac:dyDescent="0.25">
      <c r="A120" s="62"/>
      <c r="B120" s="142"/>
      <c r="C120" s="143"/>
      <c r="D120" s="143"/>
      <c r="E120" s="143"/>
      <c r="F120" s="143"/>
      <c r="G120" s="62"/>
      <c r="H120" s="139"/>
      <c r="I120" s="139"/>
      <c r="J120" s="139"/>
      <c r="K120" s="139"/>
      <c r="L120" s="139"/>
      <c r="M120" s="79"/>
      <c r="N120" s="77"/>
      <c r="O120" s="76"/>
      <c r="P120" s="76"/>
      <c r="Q120" s="76"/>
      <c r="R120" s="76"/>
      <c r="S120" s="76"/>
      <c r="T120" s="76"/>
      <c r="U120" s="76"/>
      <c r="V120" s="139"/>
    </row>
    <row r="121" spans="1:22" s="70" customFormat="1" ht="29.25" hidden="1" customHeight="1" x14ac:dyDescent="0.25">
      <c r="A121" s="62"/>
      <c r="B121" s="142"/>
      <c r="C121" s="143"/>
      <c r="D121" s="143"/>
      <c r="E121" s="143"/>
      <c r="F121" s="143"/>
      <c r="G121" s="62"/>
    </row>
    <row r="122" spans="1:22" s="70" customFormat="1" ht="29.25" hidden="1" customHeight="1" x14ac:dyDescent="0.25">
      <c r="A122" s="62"/>
      <c r="B122" s="142"/>
      <c r="C122" s="143"/>
      <c r="D122" s="143"/>
      <c r="E122" s="143"/>
      <c r="F122" s="143"/>
      <c r="G122" s="62"/>
    </row>
    <row r="123" spans="1:22" ht="15.75" hidden="1" customHeight="1" x14ac:dyDescent="0.25">
      <c r="B123" s="142"/>
      <c r="C123" s="143"/>
      <c r="D123" s="143"/>
      <c r="E123" s="143"/>
      <c r="F123" s="143"/>
    </row>
    <row r="124" spans="1:22" ht="15.75" hidden="1" customHeight="1" x14ac:dyDescent="0.25">
      <c r="B124" s="144"/>
      <c r="C124" s="145"/>
      <c r="D124" s="145"/>
      <c r="E124" s="145"/>
      <c r="F124" s="145"/>
    </row>
    <row r="125" spans="1:22" ht="15.75" hidden="1" customHeight="1" x14ac:dyDescent="0.25"/>
    <row r="126" spans="1:22" ht="15.75" hidden="1" customHeight="1" x14ac:dyDescent="0.25"/>
    <row r="127" spans="1:22" ht="82.5" customHeight="1" x14ac:dyDescent="0.25">
      <c r="A127" s="89" t="s">
        <v>191</v>
      </c>
      <c r="B127" s="90" t="s">
        <v>192</v>
      </c>
      <c r="C127" s="89"/>
      <c r="D127" s="89"/>
      <c r="E127" s="84" t="s">
        <v>200</v>
      </c>
      <c r="F127" s="90" t="s">
        <v>166</v>
      </c>
      <c r="G127" s="66" t="s">
        <v>111</v>
      </c>
    </row>
    <row r="128" spans="1:22" s="68" customFormat="1" ht="47.25" x14ac:dyDescent="0.25">
      <c r="A128" s="99" t="s">
        <v>203</v>
      </c>
      <c r="B128" s="90" t="s">
        <v>193</v>
      </c>
      <c r="C128" s="99"/>
      <c r="D128" s="99"/>
      <c r="E128" s="100" t="s">
        <v>194</v>
      </c>
      <c r="F128" s="90" t="s">
        <v>166</v>
      </c>
      <c r="G128" s="66" t="s">
        <v>111</v>
      </c>
    </row>
    <row r="129" spans="1:7" s="68" customFormat="1" ht="63" x14ac:dyDescent="0.25">
      <c r="A129" s="99" t="s">
        <v>205</v>
      </c>
      <c r="B129" s="90" t="s">
        <v>208</v>
      </c>
      <c r="C129" s="99"/>
      <c r="D129" s="99"/>
      <c r="E129" s="84" t="s">
        <v>209</v>
      </c>
      <c r="F129" s="90" t="s">
        <v>166</v>
      </c>
      <c r="G129" s="66" t="s">
        <v>111</v>
      </c>
    </row>
    <row r="130" spans="1:7" ht="78.75" x14ac:dyDescent="0.25">
      <c r="A130" s="99" t="s">
        <v>210</v>
      </c>
      <c r="B130" s="84" t="s">
        <v>206</v>
      </c>
      <c r="C130" s="99"/>
      <c r="D130" s="99"/>
      <c r="E130" s="84" t="s">
        <v>200</v>
      </c>
      <c r="F130" s="90" t="s">
        <v>166</v>
      </c>
      <c r="G130" s="66" t="s">
        <v>111</v>
      </c>
    </row>
    <row r="131" spans="1:7" ht="78.75" x14ac:dyDescent="0.25">
      <c r="A131" s="99" t="s">
        <v>228</v>
      </c>
      <c r="B131" s="90" t="s">
        <v>229</v>
      </c>
      <c r="C131" s="99"/>
      <c r="D131" s="99"/>
      <c r="E131" s="84" t="s">
        <v>227</v>
      </c>
      <c r="F131" s="90" t="s">
        <v>166</v>
      </c>
      <c r="G131" s="66" t="s">
        <v>111</v>
      </c>
    </row>
    <row r="132" spans="1:7" x14ac:dyDescent="0.25">
      <c r="F132" s="85"/>
      <c r="G132" s="87"/>
    </row>
    <row r="133" spans="1:7" x14ac:dyDescent="0.25">
      <c r="F133" s="85"/>
      <c r="G133" s="87"/>
    </row>
    <row r="134" spans="1:7" x14ac:dyDescent="0.25">
      <c r="F134" s="86"/>
      <c r="G134" s="88"/>
    </row>
  </sheetData>
  <mergeCells count="122">
    <mergeCell ref="B114:F117"/>
    <mergeCell ref="A100:A106"/>
    <mergeCell ref="B100:B106"/>
    <mergeCell ref="C100:C106"/>
    <mergeCell ref="D100:D106"/>
    <mergeCell ref="E100:E106"/>
    <mergeCell ref="F107:F113"/>
    <mergeCell ref="C79:C85"/>
    <mergeCell ref="D79:D85"/>
    <mergeCell ref="E79:E85"/>
    <mergeCell ref="F79:F85"/>
    <mergeCell ref="C93:C99"/>
    <mergeCell ref="D93:D99"/>
    <mergeCell ref="E93:E99"/>
    <mergeCell ref="F93:F99"/>
    <mergeCell ref="F100:F106"/>
    <mergeCell ref="F86:F92"/>
    <mergeCell ref="C51:C57"/>
    <mergeCell ref="D51:D57"/>
    <mergeCell ref="E51:E57"/>
    <mergeCell ref="A107:A113"/>
    <mergeCell ref="B107:B113"/>
    <mergeCell ref="C107:C113"/>
    <mergeCell ref="D107:D113"/>
    <mergeCell ref="E107:E113"/>
    <mergeCell ref="E86:E92"/>
    <mergeCell ref="C30:C36"/>
    <mergeCell ref="D30:D36"/>
    <mergeCell ref="E30:E36"/>
    <mergeCell ref="G107:G113"/>
    <mergeCell ref="G93:G99"/>
    <mergeCell ref="A44:A50"/>
    <mergeCell ref="B44:B50"/>
    <mergeCell ref="C44:C50"/>
    <mergeCell ref="D44:D50"/>
    <mergeCell ref="E44:E50"/>
    <mergeCell ref="C65:C71"/>
    <mergeCell ref="D65:D71"/>
    <mergeCell ref="E65:E71"/>
    <mergeCell ref="F65:F71"/>
    <mergeCell ref="G51:G57"/>
    <mergeCell ref="A58:A64"/>
    <mergeCell ref="B58:B64"/>
    <mergeCell ref="C58:C64"/>
    <mergeCell ref="D58:D64"/>
    <mergeCell ref="E58:E64"/>
    <mergeCell ref="F58:F64"/>
    <mergeCell ref="G58:G64"/>
    <mergeCell ref="A51:A57"/>
    <mergeCell ref="B51:B57"/>
    <mergeCell ref="G86:G92"/>
    <mergeCell ref="A79:A85"/>
    <mergeCell ref="B79:B85"/>
    <mergeCell ref="F51:F57"/>
    <mergeCell ref="F30:F36"/>
    <mergeCell ref="G30:G36"/>
    <mergeCell ref="A23:A29"/>
    <mergeCell ref="B23:B29"/>
    <mergeCell ref="C23:C29"/>
    <mergeCell ref="D23:D29"/>
    <mergeCell ref="E23:E29"/>
    <mergeCell ref="F23:F29"/>
    <mergeCell ref="C37:C43"/>
    <mergeCell ref="D37:D43"/>
    <mergeCell ref="E37:E43"/>
    <mergeCell ref="F37:F43"/>
    <mergeCell ref="G37:G43"/>
    <mergeCell ref="F44:F50"/>
    <mergeCell ref="G44:G50"/>
    <mergeCell ref="A37:A43"/>
    <mergeCell ref="B37:B43"/>
    <mergeCell ref="G23:G29"/>
    <mergeCell ref="A30:A36"/>
    <mergeCell ref="B30:B36"/>
    <mergeCell ref="A9:A15"/>
    <mergeCell ref="B9:B15"/>
    <mergeCell ref="C9:C15"/>
    <mergeCell ref="D9:D15"/>
    <mergeCell ref="E9:E15"/>
    <mergeCell ref="F9:F15"/>
    <mergeCell ref="G100:G106"/>
    <mergeCell ref="A93:A99"/>
    <mergeCell ref="B93:B99"/>
    <mergeCell ref="G65:G71"/>
    <mergeCell ref="A72:A78"/>
    <mergeCell ref="B72:B78"/>
    <mergeCell ref="C72:C78"/>
    <mergeCell ref="D72:D78"/>
    <mergeCell ref="E72:E78"/>
    <mergeCell ref="F72:F78"/>
    <mergeCell ref="G72:G78"/>
    <mergeCell ref="A65:A71"/>
    <mergeCell ref="B65:B71"/>
    <mergeCell ref="G79:G85"/>
    <mergeCell ref="A86:A92"/>
    <mergeCell ref="B86:B92"/>
    <mergeCell ref="C86:C92"/>
    <mergeCell ref="D86:D92"/>
    <mergeCell ref="H114:H120"/>
    <mergeCell ref="I114:I120"/>
    <mergeCell ref="J114:J120"/>
    <mergeCell ref="K114:K120"/>
    <mergeCell ref="L114:L120"/>
    <mergeCell ref="V114:V120"/>
    <mergeCell ref="B118:F124"/>
    <mergeCell ref="A3:G3"/>
    <mergeCell ref="A4:G4"/>
    <mergeCell ref="A5:A7"/>
    <mergeCell ref="B5:B7"/>
    <mergeCell ref="C5:C7"/>
    <mergeCell ref="D5:D7"/>
    <mergeCell ref="E5:E7"/>
    <mergeCell ref="F5:F7"/>
    <mergeCell ref="G5:G7"/>
    <mergeCell ref="G9:G15"/>
    <mergeCell ref="A16:A22"/>
    <mergeCell ref="B16:B22"/>
    <mergeCell ref="C16:C22"/>
    <mergeCell ref="D16:D22"/>
    <mergeCell ref="E16:E22"/>
    <mergeCell ref="F16:F22"/>
    <mergeCell ref="G16:G22"/>
  </mergeCells>
  <pageMargins left="0.7" right="0.7" top="0.75" bottom="0.75" header="0.3" footer="0.3"/>
  <pageSetup paperSize="9" scale="7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workbookViewId="0">
      <selection activeCell="C28" sqref="C28"/>
    </sheetView>
  </sheetViews>
  <sheetFormatPr defaultRowHeight="15" x14ac:dyDescent="0.25"/>
  <cols>
    <col min="2" max="2" width="40.85546875" customWidth="1"/>
    <col min="3" max="3" width="38.5703125" customWidth="1"/>
    <col min="4" max="4" width="69.28515625" customWidth="1"/>
  </cols>
  <sheetData>
    <row r="1" spans="1:4" ht="15.75" x14ac:dyDescent="0.25">
      <c r="A1" s="146" t="s">
        <v>58</v>
      </c>
      <c r="B1" s="146"/>
      <c r="C1" s="146"/>
      <c r="D1" s="146"/>
    </row>
    <row r="2" spans="1:4" ht="15.75" x14ac:dyDescent="0.25">
      <c r="A2" s="107" t="s">
        <v>59</v>
      </c>
      <c r="B2" s="107"/>
      <c r="C2" s="107"/>
      <c r="D2" s="107"/>
    </row>
    <row r="3" spans="1:4" ht="15.75" x14ac:dyDescent="0.25">
      <c r="A3" s="107" t="s">
        <v>60</v>
      </c>
      <c r="B3" s="107"/>
      <c r="C3" s="107"/>
      <c r="D3" s="107"/>
    </row>
    <row r="4" spans="1:4" ht="15.75" x14ac:dyDescent="0.25">
      <c r="A4" s="107" t="s">
        <v>61</v>
      </c>
      <c r="B4" s="107"/>
      <c r="C4" s="107"/>
      <c r="D4" s="107"/>
    </row>
    <row r="5" spans="1:4" ht="15.75" x14ac:dyDescent="0.25">
      <c r="A5" s="10"/>
      <c r="B5" s="10"/>
      <c r="C5" s="10"/>
      <c r="D5" s="10"/>
    </row>
    <row r="6" spans="1:4" ht="84" customHeight="1" x14ac:dyDescent="0.25">
      <c r="A6" s="19" t="s">
        <v>54</v>
      </c>
      <c r="B6" s="19" t="s">
        <v>62</v>
      </c>
      <c r="C6" s="19" t="s">
        <v>63</v>
      </c>
      <c r="D6" s="19" t="s">
        <v>64</v>
      </c>
    </row>
    <row r="7" spans="1:4" x14ac:dyDescent="0.25">
      <c r="A7" s="20">
        <v>1</v>
      </c>
      <c r="B7" s="20">
        <v>2</v>
      </c>
      <c r="C7" s="20">
        <v>3</v>
      </c>
      <c r="D7" s="20">
        <v>4</v>
      </c>
    </row>
    <row r="8" spans="1:4" ht="15.75" x14ac:dyDescent="0.25">
      <c r="A8" s="22"/>
      <c r="B8" s="23"/>
      <c r="C8" s="21"/>
      <c r="D8" s="21"/>
    </row>
    <row r="9" spans="1:4" ht="15.75" x14ac:dyDescent="0.25">
      <c r="A9" s="22"/>
      <c r="B9" s="23"/>
      <c r="C9" s="21"/>
      <c r="D9" s="21"/>
    </row>
    <row r="10" spans="1:4" ht="15.75" x14ac:dyDescent="0.25">
      <c r="A10" s="16"/>
      <c r="B10" s="18"/>
      <c r="C10" s="13"/>
      <c r="D10" s="13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scale="8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2"/>
  <sheetViews>
    <sheetView workbookViewId="0">
      <selection activeCell="N9" sqref="N9"/>
    </sheetView>
  </sheetViews>
  <sheetFormatPr defaultRowHeight="15" x14ac:dyDescent="0.25"/>
  <cols>
    <col min="2" max="2" width="26.7109375" customWidth="1"/>
    <col min="3" max="3" width="24.85546875" customWidth="1"/>
    <col min="4" max="4" width="22.5703125" customWidth="1"/>
    <col min="5" max="5" width="22.42578125" customWidth="1"/>
    <col min="6" max="6" width="18.7109375" customWidth="1"/>
    <col min="7" max="7" width="16.5703125" customWidth="1"/>
    <col min="8" max="8" width="14.42578125" customWidth="1"/>
    <col min="9" max="9" width="14" customWidth="1"/>
    <col min="10" max="10" width="15" customWidth="1"/>
    <col min="11" max="11" width="18" customWidth="1"/>
  </cols>
  <sheetData>
    <row r="1" spans="1:11" ht="15.75" x14ac:dyDescent="0.25">
      <c r="A1" s="146" t="s">
        <v>65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pans="1:11" ht="15.75" x14ac:dyDescent="0.25">
      <c r="A2" s="107" t="s">
        <v>66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</row>
    <row r="3" spans="1:11" ht="15.75" x14ac:dyDescent="0.25">
      <c r="A3" s="154" t="s">
        <v>90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</row>
    <row r="4" spans="1:11" ht="15.7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15.75" x14ac:dyDescent="0.25">
      <c r="A5" s="155" t="s">
        <v>54</v>
      </c>
      <c r="B5" s="155" t="s">
        <v>67</v>
      </c>
      <c r="C5" s="155" t="s">
        <v>68</v>
      </c>
      <c r="D5" s="155" t="s">
        <v>69</v>
      </c>
      <c r="E5" s="155" t="s">
        <v>218</v>
      </c>
      <c r="F5" s="147" t="s">
        <v>70</v>
      </c>
      <c r="G5" s="147"/>
      <c r="H5" s="147"/>
      <c r="I5" s="147"/>
      <c r="J5" s="147"/>
      <c r="K5" s="147"/>
    </row>
    <row r="6" spans="1:11" ht="15.75" x14ac:dyDescent="0.25">
      <c r="A6" s="156"/>
      <c r="B6" s="156"/>
      <c r="C6" s="156"/>
      <c r="D6" s="156"/>
      <c r="E6" s="156"/>
      <c r="F6" s="147" t="s">
        <v>3</v>
      </c>
      <c r="G6" s="147" t="s">
        <v>23</v>
      </c>
      <c r="H6" s="147"/>
      <c r="I6" s="147"/>
      <c r="J6" s="147"/>
      <c r="K6" s="147"/>
    </row>
    <row r="7" spans="1:11" ht="45.75" customHeight="1" x14ac:dyDescent="0.25">
      <c r="A7" s="157"/>
      <c r="B7" s="157"/>
      <c r="C7" s="157"/>
      <c r="D7" s="157"/>
      <c r="E7" s="157"/>
      <c r="F7" s="147"/>
      <c r="G7" s="24" t="s">
        <v>219</v>
      </c>
      <c r="H7" s="24" t="s">
        <v>220</v>
      </c>
      <c r="I7" s="24" t="s">
        <v>220</v>
      </c>
      <c r="J7" s="24" t="s">
        <v>220</v>
      </c>
      <c r="K7" s="24" t="s">
        <v>221</v>
      </c>
    </row>
    <row r="8" spans="1:11" x14ac:dyDescent="0.25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0">
        <v>11</v>
      </c>
    </row>
    <row r="9" spans="1:11" ht="15.75" x14ac:dyDescent="0.25">
      <c r="A9" s="16"/>
      <c r="B9" s="18"/>
      <c r="C9" s="13"/>
      <c r="D9" s="13"/>
      <c r="E9" s="148" t="s">
        <v>71</v>
      </c>
      <c r="F9" s="149"/>
      <c r="G9" s="149"/>
      <c r="H9" s="149"/>
      <c r="I9" s="149"/>
      <c r="J9" s="149"/>
      <c r="K9" s="150"/>
    </row>
    <row r="10" spans="1:11" ht="15.75" x14ac:dyDescent="0.25">
      <c r="A10" s="16"/>
      <c r="B10" s="18"/>
      <c r="C10" s="13"/>
      <c r="D10" s="13"/>
      <c r="E10" s="13"/>
      <c r="F10" s="13"/>
      <c r="G10" s="13"/>
      <c r="H10" s="13"/>
      <c r="I10" s="13"/>
      <c r="J10" s="13"/>
      <c r="K10" s="13"/>
    </row>
    <row r="11" spans="1:11" ht="15.75" x14ac:dyDescent="0.25">
      <c r="A11" s="16"/>
      <c r="B11" s="18"/>
      <c r="C11" s="13"/>
      <c r="D11" s="13"/>
      <c r="E11" s="151" t="s">
        <v>72</v>
      </c>
      <c r="F11" s="152"/>
      <c r="G11" s="152"/>
      <c r="H11" s="152"/>
      <c r="I11" s="152"/>
      <c r="J11" s="152"/>
      <c r="K11" s="153"/>
    </row>
    <row r="12" spans="1:11" ht="15.75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</row>
  </sheetData>
  <mergeCells count="13">
    <mergeCell ref="G6:K6"/>
    <mergeCell ref="E9:K9"/>
    <mergeCell ref="E11:K11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" right="0.7" top="0.75" bottom="0.75" header="0.3" footer="0.3"/>
  <pageSetup paperSize="9" scale="6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2"/>
  <sheetViews>
    <sheetView tabSelected="1" workbookViewId="0">
      <selection activeCell="B9" sqref="B9"/>
    </sheetView>
  </sheetViews>
  <sheetFormatPr defaultRowHeight="15" x14ac:dyDescent="0.25"/>
  <cols>
    <col min="2" max="2" width="46.28515625" customWidth="1"/>
    <col min="3" max="3" width="23.7109375" customWidth="1"/>
    <col min="4" max="4" width="15.5703125" customWidth="1"/>
    <col min="5" max="5" width="14.85546875" customWidth="1"/>
    <col min="6" max="6" width="16.140625" customWidth="1"/>
    <col min="7" max="7" width="28.42578125" customWidth="1"/>
    <col min="8" max="8" width="27.42578125" customWidth="1"/>
  </cols>
  <sheetData>
    <row r="1" spans="1:8" ht="15.75" x14ac:dyDescent="0.25">
      <c r="A1" s="146" t="s">
        <v>73</v>
      </c>
      <c r="B1" s="146"/>
      <c r="C1" s="146"/>
      <c r="D1" s="146"/>
      <c r="E1" s="146"/>
      <c r="F1" s="146"/>
      <c r="G1" s="146"/>
      <c r="H1" s="146"/>
    </row>
    <row r="2" spans="1:8" ht="15.75" x14ac:dyDescent="0.25">
      <c r="A2" s="107" t="s">
        <v>74</v>
      </c>
      <c r="B2" s="107"/>
      <c r="C2" s="107"/>
      <c r="D2" s="107"/>
      <c r="E2" s="107"/>
      <c r="F2" s="107"/>
      <c r="G2" s="107"/>
      <c r="H2" s="107"/>
    </row>
    <row r="3" spans="1:8" ht="15.75" x14ac:dyDescent="0.25">
      <c r="A3" s="10"/>
      <c r="B3" s="10"/>
      <c r="C3" s="10"/>
      <c r="D3" s="10"/>
      <c r="E3" s="10"/>
      <c r="F3" s="10"/>
      <c r="G3" s="10"/>
      <c r="H3" s="26"/>
    </row>
    <row r="4" spans="1:8" ht="15.75" x14ac:dyDescent="0.25">
      <c r="A4" s="147" t="s">
        <v>49</v>
      </c>
      <c r="B4" s="147" t="s">
        <v>75</v>
      </c>
      <c r="C4" s="147" t="s">
        <v>76</v>
      </c>
      <c r="D4" s="158" t="s">
        <v>77</v>
      </c>
      <c r="E4" s="159"/>
      <c r="F4" s="159"/>
      <c r="G4" s="160"/>
      <c r="H4" s="161" t="s">
        <v>78</v>
      </c>
    </row>
    <row r="5" spans="1:8" ht="78.75" customHeight="1" x14ac:dyDescent="0.25">
      <c r="A5" s="147"/>
      <c r="B5" s="147"/>
      <c r="C5" s="147"/>
      <c r="D5" s="27" t="s">
        <v>79</v>
      </c>
      <c r="E5" s="27" t="s">
        <v>80</v>
      </c>
      <c r="F5" s="27" t="s">
        <v>81</v>
      </c>
      <c r="G5" s="27" t="s">
        <v>82</v>
      </c>
      <c r="H5" s="162"/>
    </row>
    <row r="6" spans="1:8" ht="15.75" x14ac:dyDescent="0.25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</row>
    <row r="7" spans="1:8" ht="66.75" customHeight="1" x14ac:dyDescent="0.25">
      <c r="A7" s="17">
        <v>1</v>
      </c>
      <c r="B7" s="35" t="s">
        <v>141</v>
      </c>
      <c r="C7" s="17">
        <v>100</v>
      </c>
      <c r="D7" s="17">
        <v>100</v>
      </c>
      <c r="E7" s="17">
        <v>100</v>
      </c>
      <c r="F7" s="17">
        <v>100</v>
      </c>
      <c r="G7" s="17">
        <v>100</v>
      </c>
      <c r="H7" s="17">
        <v>100</v>
      </c>
    </row>
    <row r="8" spans="1:8" ht="36.75" customHeight="1" x14ac:dyDescent="0.25">
      <c r="A8" s="17">
        <v>2</v>
      </c>
      <c r="B8" s="36" t="s">
        <v>142</v>
      </c>
      <c r="C8" s="17">
        <v>0</v>
      </c>
      <c r="D8" s="17">
        <v>0</v>
      </c>
      <c r="E8" s="17">
        <v>0</v>
      </c>
      <c r="F8" s="17">
        <v>30</v>
      </c>
      <c r="G8" s="17">
        <v>70</v>
      </c>
      <c r="H8" s="17">
        <v>100</v>
      </c>
    </row>
    <row r="9" spans="1:8" ht="88.5" customHeight="1" x14ac:dyDescent="0.25">
      <c r="A9" s="16">
        <v>3</v>
      </c>
      <c r="B9" s="30" t="s">
        <v>233</v>
      </c>
      <c r="C9" s="28" t="s">
        <v>83</v>
      </c>
      <c r="D9" s="28" t="s">
        <v>83</v>
      </c>
      <c r="E9" s="28" t="s">
        <v>222</v>
      </c>
      <c r="F9" s="28" t="s">
        <v>222</v>
      </c>
      <c r="G9" s="28" t="s">
        <v>222</v>
      </c>
      <c r="H9" s="28" t="s">
        <v>222</v>
      </c>
    </row>
    <row r="10" spans="1:8" ht="262.5" customHeight="1" x14ac:dyDescent="0.25">
      <c r="A10" s="29">
        <v>4</v>
      </c>
      <c r="B10" s="30" t="s">
        <v>84</v>
      </c>
      <c r="C10" s="28" t="s">
        <v>83</v>
      </c>
      <c r="D10" s="28" t="s">
        <v>83</v>
      </c>
      <c r="E10" s="28" t="s">
        <v>83</v>
      </c>
      <c r="F10" s="28" t="s">
        <v>83</v>
      </c>
      <c r="G10" s="28" t="s">
        <v>83</v>
      </c>
      <c r="H10" s="28" t="s">
        <v>83</v>
      </c>
    </row>
    <row r="11" spans="1:8" s="34" customFormat="1" ht="71.25" customHeight="1" x14ac:dyDescent="0.25">
      <c r="A11" s="31">
        <v>5</v>
      </c>
      <c r="B11" s="32" t="s">
        <v>85</v>
      </c>
      <c r="C11" s="33" t="s">
        <v>86</v>
      </c>
      <c r="D11" s="33" t="s">
        <v>86</v>
      </c>
      <c r="E11" s="33" t="s">
        <v>86</v>
      </c>
      <c r="F11" s="33" t="s">
        <v>86</v>
      </c>
      <c r="G11" s="33" t="s">
        <v>86</v>
      </c>
      <c r="H11" s="33" t="s">
        <v>86</v>
      </c>
    </row>
    <row r="12" spans="1:8" x14ac:dyDescent="0.25">
      <c r="H12" t="s">
        <v>196</v>
      </c>
    </row>
  </sheetData>
  <mergeCells count="7">
    <mergeCell ref="A1:H1"/>
    <mergeCell ref="A2:H2"/>
    <mergeCell ref="A4:A5"/>
    <mergeCell ref="B4:B5"/>
    <mergeCell ref="C4:C5"/>
    <mergeCell ref="D4:G4"/>
    <mergeCell ref="H4:H5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 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 '!Заголовки_для_печати</vt:lpstr>
      <vt:lpstr>'Таблица 2 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Жернова Алена Михайловна</dc:creator>
  <cp:lastModifiedBy>Аманалиева Акмоор Айбековна</cp:lastModifiedBy>
  <cp:lastPrinted>2024-06-25T10:33:55Z</cp:lastPrinted>
  <dcterms:created xsi:type="dcterms:W3CDTF">2016-07-20T07:20:43Z</dcterms:created>
  <dcterms:modified xsi:type="dcterms:W3CDTF">2024-06-25T10:33:57Z</dcterms:modified>
</cp:coreProperties>
</file>