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lshakovaon\Desktop\Программа Управление имуществом\МКУ на сайт 2025-2030\"/>
    </mc:Choice>
  </mc:AlternateContent>
  <xr:revisionPtr revIDLastSave="0" documentId="8_{F768903E-B8AB-4A67-8042-D151897D6C1C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9" r:id="rId4"/>
  </sheets>
  <definedNames>
    <definedName name="_ftn1" localSheetId="0">'Раздел 2'!#REF!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2'!#REF!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7" i="9" l="1"/>
  <c r="F141" i="9"/>
  <c r="D141" i="9"/>
  <c r="F157" i="9"/>
  <c r="E157" i="9"/>
  <c r="E141" i="9" s="1"/>
  <c r="D157" i="9"/>
  <c r="F183" i="9"/>
  <c r="E183" i="9"/>
  <c r="D183" i="9"/>
  <c r="D182" i="9"/>
  <c r="D188" i="9"/>
  <c r="F190" i="9"/>
  <c r="F188" i="9" s="1"/>
  <c r="F189" i="9"/>
  <c r="F181" i="9" s="1"/>
  <c r="E190" i="9"/>
  <c r="E189" i="9"/>
  <c r="D190" i="9"/>
  <c r="D189" i="9"/>
  <c r="D181" i="9" s="1"/>
  <c r="D173" i="9" s="1"/>
  <c r="I191" i="9"/>
  <c r="H191" i="9"/>
  <c r="G191" i="9"/>
  <c r="J191" i="9" s="1"/>
  <c r="I190" i="9"/>
  <c r="I188" i="9" s="1"/>
  <c r="H190" i="9"/>
  <c r="H182" i="9" s="1"/>
  <c r="G190" i="9"/>
  <c r="G188" i="9" s="1"/>
  <c r="E181" i="9"/>
  <c r="H188" i="9"/>
  <c r="J187" i="9"/>
  <c r="I187" i="9"/>
  <c r="H187" i="9"/>
  <c r="G187" i="9"/>
  <c r="F187" i="9"/>
  <c r="E187" i="9"/>
  <c r="D187" i="9"/>
  <c r="J185" i="9"/>
  <c r="I185" i="9"/>
  <c r="H185" i="9"/>
  <c r="G185" i="9"/>
  <c r="F185" i="9"/>
  <c r="E185" i="9"/>
  <c r="D185" i="9"/>
  <c r="J184" i="9"/>
  <c r="I184" i="9"/>
  <c r="H184" i="9"/>
  <c r="G184" i="9"/>
  <c r="F184" i="9"/>
  <c r="E184" i="9"/>
  <c r="D184" i="9"/>
  <c r="H183" i="9"/>
  <c r="G182" i="9"/>
  <c r="I181" i="9"/>
  <c r="H181" i="9"/>
  <c r="G181" i="9"/>
  <c r="I177" i="9"/>
  <c r="I120" i="9" s="1"/>
  <c r="I14" i="9" s="1"/>
  <c r="H177" i="9"/>
  <c r="G177" i="9"/>
  <c r="G120" i="9" s="1"/>
  <c r="G14" i="9" s="1"/>
  <c r="F177" i="9"/>
  <c r="E177" i="9"/>
  <c r="D177" i="9"/>
  <c r="D120" i="9" s="1"/>
  <c r="D14" i="9" s="1"/>
  <c r="I176" i="9"/>
  <c r="I119" i="9" s="1"/>
  <c r="I11" i="9" s="1"/>
  <c r="H176" i="9"/>
  <c r="G176" i="9"/>
  <c r="G174" i="9" s="1"/>
  <c r="G173" i="9" s="1"/>
  <c r="F176" i="9"/>
  <c r="E176" i="9"/>
  <c r="E119" i="9" s="1"/>
  <c r="E11" i="9" s="1"/>
  <c r="E7" i="9" s="1"/>
  <c r="D176" i="9"/>
  <c r="F175" i="9"/>
  <c r="F174" i="9" s="1"/>
  <c r="E175" i="9"/>
  <c r="D175" i="9"/>
  <c r="J175" i="9" s="1"/>
  <c r="J154" i="9"/>
  <c r="I154" i="9"/>
  <c r="H154" i="9"/>
  <c r="G154" i="9"/>
  <c r="F154" i="9"/>
  <c r="E154" i="9"/>
  <c r="D154" i="9"/>
  <c r="J153" i="9"/>
  <c r="I153" i="9"/>
  <c r="H153" i="9"/>
  <c r="G153" i="9"/>
  <c r="F153" i="9"/>
  <c r="E153" i="9"/>
  <c r="D153" i="9"/>
  <c r="J152" i="9"/>
  <c r="I152" i="9"/>
  <c r="H152" i="9"/>
  <c r="G152" i="9"/>
  <c r="J151" i="9"/>
  <c r="I151" i="9"/>
  <c r="H151" i="9"/>
  <c r="G151" i="9"/>
  <c r="J150" i="9"/>
  <c r="I150" i="9"/>
  <c r="H150" i="9"/>
  <c r="G150" i="9"/>
  <c r="J142" i="9"/>
  <c r="J141" i="9" s="1"/>
  <c r="I142" i="9"/>
  <c r="I141" i="9" s="1"/>
  <c r="H142" i="9"/>
  <c r="H141" i="9" s="1"/>
  <c r="G142" i="9"/>
  <c r="G141" i="9" s="1"/>
  <c r="F142" i="9"/>
  <c r="E142" i="9"/>
  <c r="D142" i="9"/>
  <c r="J125" i="9"/>
  <c r="I125" i="9"/>
  <c r="H125" i="9"/>
  <c r="G125" i="9"/>
  <c r="F125" i="9"/>
  <c r="E125" i="9"/>
  <c r="D125" i="9"/>
  <c r="J124" i="9"/>
  <c r="I124" i="9"/>
  <c r="H124" i="9"/>
  <c r="G124" i="9"/>
  <c r="F124" i="9"/>
  <c r="E124" i="9"/>
  <c r="D124" i="9"/>
  <c r="J123" i="9"/>
  <c r="I123" i="9"/>
  <c r="H123" i="9"/>
  <c r="G123" i="9"/>
  <c r="F123" i="9"/>
  <c r="E123" i="9"/>
  <c r="D123" i="9"/>
  <c r="J122" i="9"/>
  <c r="I122" i="9"/>
  <c r="H122" i="9"/>
  <c r="G122" i="9"/>
  <c r="F122" i="9"/>
  <c r="E122" i="9"/>
  <c r="D122" i="9"/>
  <c r="J121" i="9"/>
  <c r="I121" i="9"/>
  <c r="H121" i="9"/>
  <c r="G121" i="9"/>
  <c r="E121" i="9"/>
  <c r="D121" i="9"/>
  <c r="H120" i="9"/>
  <c r="E120" i="9"/>
  <c r="H119" i="9"/>
  <c r="G119" i="9"/>
  <c r="D119" i="9"/>
  <c r="I118" i="9"/>
  <c r="H118" i="9"/>
  <c r="G118" i="9"/>
  <c r="E118" i="9"/>
  <c r="J104" i="9"/>
  <c r="I103" i="9"/>
  <c r="I101" i="9" s="1"/>
  <c r="H103" i="9"/>
  <c r="H95" i="9" s="1"/>
  <c r="G103" i="9"/>
  <c r="F103" i="9"/>
  <c r="J103" i="9" s="1"/>
  <c r="D103" i="9"/>
  <c r="D101" i="9" s="1"/>
  <c r="D85" i="9" s="1"/>
  <c r="H101" i="9"/>
  <c r="G101" i="9"/>
  <c r="J100" i="9"/>
  <c r="I100" i="9"/>
  <c r="H100" i="9"/>
  <c r="G100" i="9"/>
  <c r="F100" i="9"/>
  <c r="E100" i="9"/>
  <c r="D100" i="9"/>
  <c r="J99" i="9"/>
  <c r="I99" i="9"/>
  <c r="H99" i="9"/>
  <c r="G99" i="9"/>
  <c r="F99" i="9"/>
  <c r="E99" i="9"/>
  <c r="D99" i="9"/>
  <c r="J98" i="9"/>
  <c r="I98" i="9"/>
  <c r="H98" i="9"/>
  <c r="G98" i="9"/>
  <c r="F98" i="9"/>
  <c r="E98" i="9"/>
  <c r="D98" i="9"/>
  <c r="J97" i="9"/>
  <c r="I97" i="9"/>
  <c r="H97" i="9"/>
  <c r="G97" i="9"/>
  <c r="F97" i="9"/>
  <c r="E97" i="9"/>
  <c r="D97" i="9"/>
  <c r="J96" i="9"/>
  <c r="I96" i="9"/>
  <c r="H96" i="9"/>
  <c r="G96" i="9"/>
  <c r="F96" i="9"/>
  <c r="E96" i="9"/>
  <c r="D96" i="9"/>
  <c r="I95" i="9"/>
  <c r="G95" i="9"/>
  <c r="E95" i="9"/>
  <c r="D95" i="9"/>
  <c r="J94" i="9"/>
  <c r="I94" i="9"/>
  <c r="H94" i="9"/>
  <c r="G94" i="9"/>
  <c r="F94" i="9"/>
  <c r="E94" i="9"/>
  <c r="D94" i="9"/>
  <c r="J89" i="9"/>
  <c r="J32" i="9" s="1"/>
  <c r="I88" i="9"/>
  <c r="H88" i="9"/>
  <c r="H86" i="9" s="1"/>
  <c r="H85" i="9" s="1"/>
  <c r="G88" i="9"/>
  <c r="G86" i="9" s="1"/>
  <c r="G85" i="9" s="1"/>
  <c r="F88" i="9"/>
  <c r="F86" i="9" s="1"/>
  <c r="F85" i="9" s="1"/>
  <c r="D88" i="9"/>
  <c r="I86" i="9"/>
  <c r="I85" i="9" s="1"/>
  <c r="D86" i="9"/>
  <c r="E85" i="9"/>
  <c r="F69" i="9"/>
  <c r="E69" i="9"/>
  <c r="D69" i="9"/>
  <c r="J68" i="9"/>
  <c r="I68" i="9"/>
  <c r="H68" i="9"/>
  <c r="G68" i="9"/>
  <c r="F68" i="9"/>
  <c r="E68" i="9"/>
  <c r="D68" i="9"/>
  <c r="J67" i="9"/>
  <c r="I67" i="9"/>
  <c r="H67" i="9"/>
  <c r="G67" i="9"/>
  <c r="F67" i="9"/>
  <c r="E67" i="9"/>
  <c r="D67" i="9"/>
  <c r="J66" i="9"/>
  <c r="I66" i="9"/>
  <c r="H66" i="9"/>
  <c r="G66" i="9"/>
  <c r="F66" i="9"/>
  <c r="E66" i="9"/>
  <c r="D66" i="9"/>
  <c r="J65" i="9"/>
  <c r="I65" i="9"/>
  <c r="H65" i="9"/>
  <c r="G65" i="9"/>
  <c r="F65" i="9"/>
  <c r="E65" i="9"/>
  <c r="D65" i="9"/>
  <c r="J64" i="9"/>
  <c r="I64" i="9"/>
  <c r="H64" i="9"/>
  <c r="G64" i="9"/>
  <c r="F64" i="9"/>
  <c r="E64" i="9"/>
  <c r="D64" i="9"/>
  <c r="J63" i="9"/>
  <c r="I63" i="9"/>
  <c r="H63" i="9"/>
  <c r="G63" i="9"/>
  <c r="F63" i="9"/>
  <c r="E63" i="9"/>
  <c r="D63" i="9"/>
  <c r="J62" i="9"/>
  <c r="I62" i="9"/>
  <c r="H62" i="9"/>
  <c r="G62" i="9"/>
  <c r="F62" i="9"/>
  <c r="E62" i="9"/>
  <c r="D62" i="9"/>
  <c r="J54" i="9"/>
  <c r="J53" i="9" s="1"/>
  <c r="I54" i="9"/>
  <c r="I53" i="9" s="1"/>
  <c r="H54" i="9"/>
  <c r="G54" i="9"/>
  <c r="G53" i="9" s="1"/>
  <c r="F54" i="9"/>
  <c r="F53" i="9" s="1"/>
  <c r="E54" i="9"/>
  <c r="D54" i="9"/>
  <c r="D53" i="9" s="1"/>
  <c r="H53" i="9"/>
  <c r="E53" i="9"/>
  <c r="J36" i="9"/>
  <c r="I36" i="9"/>
  <c r="H36" i="9"/>
  <c r="G36" i="9"/>
  <c r="F36" i="9"/>
  <c r="E36" i="9"/>
  <c r="D36" i="9"/>
  <c r="J35" i="9"/>
  <c r="I35" i="9"/>
  <c r="H35" i="9"/>
  <c r="G35" i="9"/>
  <c r="F35" i="9"/>
  <c r="E35" i="9"/>
  <c r="D35" i="9"/>
  <c r="J34" i="9"/>
  <c r="I34" i="9"/>
  <c r="H34" i="9"/>
  <c r="G34" i="9"/>
  <c r="F34" i="9"/>
  <c r="E34" i="9"/>
  <c r="D34" i="9"/>
  <c r="J33" i="9"/>
  <c r="I33" i="9"/>
  <c r="H33" i="9"/>
  <c r="G33" i="9"/>
  <c r="F33" i="9"/>
  <c r="E33" i="9"/>
  <c r="D33" i="9"/>
  <c r="I32" i="9"/>
  <c r="H32" i="9"/>
  <c r="G32" i="9"/>
  <c r="F32" i="9"/>
  <c r="E32" i="9"/>
  <c r="D32" i="9"/>
  <c r="I31" i="9"/>
  <c r="G31" i="9"/>
  <c r="F31" i="9"/>
  <c r="E31" i="9"/>
  <c r="E29" i="9" s="1"/>
  <c r="D31" i="9"/>
  <c r="D29" i="9" s="1"/>
  <c r="J30" i="9"/>
  <c r="I30" i="9"/>
  <c r="H30" i="9"/>
  <c r="G30" i="9"/>
  <c r="F30" i="9"/>
  <c r="E30" i="9"/>
  <c r="I29" i="9"/>
  <c r="J28" i="9"/>
  <c r="I28" i="9"/>
  <c r="H28" i="9"/>
  <c r="G28" i="9"/>
  <c r="F28" i="9"/>
  <c r="E28" i="9"/>
  <c r="D28" i="9"/>
  <c r="J27" i="9"/>
  <c r="I27" i="9"/>
  <c r="H27" i="9"/>
  <c r="G27" i="9"/>
  <c r="F27" i="9"/>
  <c r="E27" i="9"/>
  <c r="D27" i="9"/>
  <c r="J26" i="9"/>
  <c r="I26" i="9"/>
  <c r="H26" i="9"/>
  <c r="G26" i="9"/>
  <c r="F26" i="9"/>
  <c r="E26" i="9"/>
  <c r="D26" i="9"/>
  <c r="J23" i="9"/>
  <c r="I23" i="9"/>
  <c r="H23" i="9"/>
  <c r="G23" i="9"/>
  <c r="F23" i="9"/>
  <c r="E23" i="9"/>
  <c r="D23" i="9"/>
  <c r="J20" i="9"/>
  <c r="I20" i="9"/>
  <c r="H20" i="9"/>
  <c r="G20" i="9"/>
  <c r="F20" i="9"/>
  <c r="E20" i="9"/>
  <c r="D20" i="9"/>
  <c r="J17" i="9"/>
  <c r="I17" i="9"/>
  <c r="H17" i="9"/>
  <c r="G17" i="9"/>
  <c r="F17" i="9"/>
  <c r="E17" i="9"/>
  <c r="D17" i="9"/>
  <c r="H14" i="9"/>
  <c r="E14" i="9"/>
  <c r="H11" i="9"/>
  <c r="G11" i="9"/>
  <c r="D11" i="9"/>
  <c r="I8" i="9"/>
  <c r="H8" i="9"/>
  <c r="H7" i="9" s="1"/>
  <c r="G8" i="9"/>
  <c r="F8" i="9"/>
  <c r="E8" i="9"/>
  <c r="F29" i="9" l="1"/>
  <c r="F11" i="9"/>
  <c r="J11" i="9" s="1"/>
  <c r="J176" i="9"/>
  <c r="J119" i="9" s="1"/>
  <c r="H174" i="9"/>
  <c r="H173" i="9" s="1"/>
  <c r="F182" i="9"/>
  <c r="F173" i="9" s="1"/>
  <c r="G183" i="9"/>
  <c r="J190" i="9"/>
  <c r="I7" i="9"/>
  <c r="G29" i="9"/>
  <c r="H31" i="9"/>
  <c r="H29" i="9"/>
  <c r="H117" i="9"/>
  <c r="J177" i="9"/>
  <c r="J120" i="9" s="1"/>
  <c r="I182" i="9"/>
  <c r="E188" i="9"/>
  <c r="D118" i="9"/>
  <c r="D117" i="9" s="1"/>
  <c r="G7" i="9"/>
  <c r="J88" i="9"/>
  <c r="G117" i="9"/>
  <c r="E174" i="9"/>
  <c r="I174" i="9"/>
  <c r="I173" i="9" s="1"/>
  <c r="E117" i="9"/>
  <c r="I117" i="9"/>
  <c r="E182" i="9"/>
  <c r="E173" i="9" s="1"/>
  <c r="J118" i="9"/>
  <c r="J182" i="9"/>
  <c r="J183" i="9"/>
  <c r="J101" i="9"/>
  <c r="J95" i="9"/>
  <c r="J86" i="9"/>
  <c r="J85" i="9" s="1"/>
  <c r="J31" i="9"/>
  <c r="J29" i="9" s="1"/>
  <c r="F95" i="9"/>
  <c r="D174" i="9"/>
  <c r="I183" i="9"/>
  <c r="F101" i="9"/>
  <c r="J189" i="9"/>
  <c r="J174" i="9" l="1"/>
  <c r="J173" i="9" s="1"/>
  <c r="J181" i="9"/>
  <c r="J188" i="9"/>
  <c r="J117" i="9"/>
  <c r="J8" i="9"/>
  <c r="F14" i="9"/>
  <c r="D8" i="9"/>
  <c r="D7" i="9" s="1"/>
  <c r="F7" i="9" l="1"/>
  <c r="J14" i="9"/>
  <c r="J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</author>
  </authors>
  <commentList>
    <comment ref="B7" authorId="0" shapeId="0" xr:uid="{03C0CBB9-40CE-47E7-BBAF-34A0363EEA52}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в раздле 2 другое наименование показателя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Эмер Эвелина Владимировна</author>
  </authors>
  <commentList>
    <comment ref="B54" authorId="0" shapeId="0" xr:uid="{3D1D66C9-9914-4C98-B005-A61F4704336F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разбивка по бюджетам по ответственным</t>
        </r>
      </text>
    </comment>
    <comment ref="B86" authorId="0" shapeId="0" xr:uid="{C3B689EE-E4BD-48FB-BA0A-6D8A2375EF03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разбивка по бюджетам по ответственным</t>
        </r>
      </text>
    </comment>
    <comment ref="B142" authorId="0" shapeId="0" xr:uid="{49A8486B-BCB4-40D8-B1FA-E0E093E2454E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строчка Всего и делится на бюджеты по каждому соисполнителю в случае</t>
        </r>
      </text>
    </comment>
  </commentList>
</comments>
</file>

<file path=xl/sharedStrings.xml><?xml version="1.0" encoding="utf-8"?>
<sst xmlns="http://schemas.openxmlformats.org/spreadsheetml/2006/main" count="370" uniqueCount="142">
  <si>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</si>
  <si>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</si>
  <si>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</si>
  <si>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</si>
  <si>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</si>
  <si>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</si>
  <si>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</si>
  <si>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</si>
  <si>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</si>
  <si>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</si>
  <si>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</si>
  <si>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</si>
  <si>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</si>
  <si>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</si>
  <si>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</si>
  <si>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</si>
  <si>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</si>
  <si>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</si>
  <si>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</si>
  <si>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</si>
  <si>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</si>
  <si>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</si>
  <si>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</si>
  <si>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</si>
  <si>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</si>
  <si>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</si>
  <si>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</si>
  <si>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</si>
  <si>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</si>
  <si>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</si>
  <si>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</si>
  <si>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балл</t>
  </si>
  <si>
    <t>≥ 75</t>
  </si>
  <si>
    <t>срок реализации: 2025 - 2030</t>
  </si>
  <si>
    <t>1</t>
  </si>
  <si>
    <t>На конец 2025 года</t>
  </si>
  <si>
    <t>Межбюджетные трансферты поселениям Нефтеюганского района</t>
  </si>
  <si>
    <t>Средства поселений</t>
  </si>
  <si>
    <t>Иные источники</t>
  </si>
  <si>
    <t>Объем налоговых расходов Нефтеюганского района</t>
  </si>
  <si>
    <t>«МП» «ВДЛ»</t>
  </si>
  <si>
    <t>Цель муниципальной программы</t>
  </si>
  <si>
    <t>1.2.</t>
  </si>
  <si>
    <t>2.1.</t>
  </si>
  <si>
    <t>Ответственный за реализацию: Структурное подразделение администрации Нефтеюганского района</t>
  </si>
  <si>
    <t>Наименование задачи 1</t>
  </si>
  <si>
    <t>наименование показателя</t>
  </si>
  <si>
    <t>Наименование задачи 2</t>
  </si>
  <si>
    <t>наименование показателя, наименование показателя</t>
  </si>
  <si>
    <t>1.2.1</t>
  </si>
  <si>
    <t>создание …...</t>
  </si>
  <si>
    <t>1.3.</t>
  </si>
  <si>
    <t>Комплекс процессных мероприятий «НАИМЕНОВАНИЕ»</t>
  </si>
  <si>
    <t>1.3.1</t>
  </si>
  <si>
    <t>Проведение мероприятий по …..</t>
  </si>
  <si>
    <t>1.3.2</t>
  </si>
  <si>
    <t>Структурные элементы, не входящие в направления (подпрограммы)</t>
  </si>
  <si>
    <t>Муниципальный проект «НАИМЕНОВАНИЕ»
(Ф.И.О. куратора)</t>
  </si>
  <si>
    <t>Муниципальный проект «НАИМЕНОВАНИЕ» 
(Ф.И.О. куратора)</t>
  </si>
  <si>
    <t>Приобретение …......</t>
  </si>
  <si>
    <t>Выполнение мероприятий по …....</t>
  </si>
  <si>
    <t xml:space="preserve">привлечение граждан для….
</t>
  </si>
  <si>
    <t xml:space="preserve">информирование населения …....
</t>
  </si>
  <si>
    <t>Наименование муниципальной программы, структурного элемента / источник финансового обеспечения</t>
  </si>
  <si>
    <t>Бюджет автономного округа, всего</t>
  </si>
  <si>
    <t>Местный бюджет (всего), всего</t>
  </si>
  <si>
    <t>Межбюджетные трансферты поселениям Нефтеюганского района, всего</t>
  </si>
  <si>
    <t>Объем налоговых расходов Нефтеюганского района, всего</t>
  </si>
  <si>
    <t>Средства поселений, всего</t>
  </si>
  <si>
    <t>Иные источники, всего</t>
  </si>
  <si>
    <t xml:space="preserve">Объем налоговых расходов Нефтеюганского района, </t>
  </si>
  <si>
    <t>Всего:</t>
  </si>
  <si>
    <t>Количество семей улучшивших жилщные условия</t>
  </si>
  <si>
    <t>тыс. семей</t>
  </si>
  <si>
    <t>Департамент имущественных отношений Нефтеюганского района</t>
  </si>
  <si>
    <t>тыс.семей</t>
  </si>
  <si>
    <t xml:space="preserve">Представление гражданам из числа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года, извещений (уведомлений) о праве на получение государственной поддержки на улучшение жилищных условий. 
Предоставление представителям отдельных категорий граждан (семьям с 3 и более детей и другим) поддержки на улучшение жилищных условий. </t>
  </si>
  <si>
    <t>2 Направление (подпрограмма) «Создание условий для обеспечения жилыми помещениями граждан»</t>
  </si>
  <si>
    <t xml:space="preserve"> - </t>
  </si>
  <si>
    <t xml:space="preserve">2.2. Комплекс процессных мероприятий «Оказание государственной поддержки отдельным категориям граждан на улучшение жилищных условий» (всего), в том числе: </t>
  </si>
  <si>
    <t xml:space="preserve">2.1. Региональный проект «Содействие субъекта Российской Федерации в реализации полномочий по оказанию госдарственной поддержки гражданам в обеспечении жильем и оплате жилищно-коммунальных услуг» (всего), в том числе: </t>
  </si>
  <si>
    <t>Комплекс процессных мероприятий «Реализация полномочий в области строительства и жилищных отношений»</t>
  </si>
  <si>
    <t>Комплекс процессных мероприятий «Оказание государственной поддержки отдельным категориям граждан на улучшение жилищных условий»</t>
  </si>
  <si>
    <t>2.2.</t>
  </si>
  <si>
    <t>Срок реализации: 2025 - 2030</t>
  </si>
  <si>
    <t>Создание условий для улучшения жилищных условий отдельных категорий граждан.</t>
  </si>
  <si>
    <t xml:space="preserve">1. Направление (подпрограмма) «Содействие развитию жилищного строительства» (всего), в том числе: </t>
  </si>
  <si>
    <t xml:space="preserve">2. Направление подпрограмма «Создание условий, для обеспечения жилыми помещениями граждан» (всего), в том числе: </t>
  </si>
  <si>
    <t>Указ Президента РФ от 04.02.2021 №68 "Об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Федерации.</t>
  </si>
  <si>
    <t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
(Ченцова Мария Андреевна )</t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</si>
  <si>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</si>
  <si>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</si>
  <si>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</si>
  <si>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</si>
  <si>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 xml:space="preserve">Местный бюджет </t>
  </si>
  <si>
    <t xml:space="preserve">1.1. Региональный проект «Жилье» (всего), в том числе: </t>
  </si>
  <si>
    <t xml:space="preserve">Всего: </t>
  </si>
  <si>
    <t>Администрации городского, сельских поселений</t>
  </si>
  <si>
    <t xml:space="preserve">1.2. Комплекс процессных мероприятий «Реализация полномочий в области строительства и жилищных отношений» (всего), в том числе: </t>
  </si>
  <si>
    <t xml:space="preserve">«ВДЛ» </t>
  </si>
  <si>
    <t>Администрации городского и сельских поселений</t>
  </si>
  <si>
    <t>«ВДЛ»</t>
  </si>
  <si>
    <t xml:space="preserve"> 1. Цель  "Улучшение жилищных условий жителей Нефтеюганского района"</t>
  </si>
  <si>
    <t>Улучшение жилищных условий граждан из числа молодых семей и граждан, переселяемых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 в многоквартирных домах.</t>
  </si>
  <si>
    <t>1.1.1.</t>
  </si>
  <si>
    <t>Ликвидация аварийного жилищного фонда признанного 01 января 2017 года до 01 января 2022 года в установленном порядке аварийным и подлежащим сносу или реконструкции в связи с физическим износом в процессе эксплуатации, и переселение граждан к 2030 году.</t>
  </si>
  <si>
    <t>Количество семей, улучшивших жилищные условия.</t>
  </si>
  <si>
    <t>1.2.1.</t>
  </si>
  <si>
    <t>Стимулирование жилищного строительства.</t>
  </si>
  <si>
    <t>Увеличение годового объема ввода жилья.</t>
  </si>
  <si>
    <t>2.1.1.</t>
  </si>
  <si>
    <t>Предоставление не менее 1 молодой семье ежегодно свидетельства о праве на получение социальной выплаты на приобретение (строительство) жилого помещения. Обеспечение жильем путем предоставления жилых помещений или социальной выплаты не менее 5 семей, преселяемых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расположенных в многоквартирных домах.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</si>
  <si>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</si>
  <si>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</si>
  <si>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</si>
  <si>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</si>
  <si>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</si>
  <si>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</si>
  <si>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</si>
  <si>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 </t>
    </r>
    <r>
      <rPr>
        <vertAlign val="superscript"/>
        <sz val="9"/>
        <color theme="1"/>
        <rFont val="Times New Roman"/>
        <family val="1"/>
        <charset val="204"/>
      </rPr>
      <t xml:space="preserve"> 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 </t>
    </r>
    <r>
      <rPr>
        <vertAlign val="superscript"/>
        <sz val="9"/>
        <color theme="1"/>
        <rFont val="Times New Roman"/>
        <family val="1"/>
        <charset val="204"/>
      </rPr>
      <t xml:space="preserve"> 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 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 </t>
    </r>
    <r>
      <rPr>
        <vertAlign val="superscript"/>
        <sz val="9"/>
        <color theme="1"/>
        <rFont val="Times New Roman"/>
        <family val="1"/>
        <charset val="204"/>
      </rPr>
      <t xml:space="preserve"> 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</t>
    </r>
    <r>
      <rPr>
        <vertAlign val="superscript"/>
        <sz val="9"/>
        <color theme="1"/>
        <rFont val="Times New Roman"/>
        <family val="1"/>
        <charset val="204"/>
      </rPr>
      <t xml:space="preserve"> 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color theme="1"/>
        <rFont val="Times New Roman"/>
        <family val="1"/>
        <charset val="204"/>
      </rPr>
      <t xml:space="preserve"> 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</si>
  <si>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</si>
  <si>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</si>
  <si>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</si>
  <si>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</si>
  <si>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9"/>
        <color rgb="FF000000"/>
        <rFont val="Times New Roman"/>
        <family val="1"/>
        <charset val="204"/>
      </rPr>
      <t>11</t>
    </r>
    <r>
      <rPr>
        <sz val="9"/>
        <color rgb="FF000000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</si>
  <si>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</t>
    </r>
  </si>
  <si>
    <t>Цель «Улучшение жилищных условий жителей Нефтеюганского района»</t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</si>
  <si>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</si>
  <si>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</si>
  <si>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</si>
  <si>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>1 Направление (подпрограмма) «Содействие развитию жилищного строительства»</t>
    </r>
    <r>
      <rPr>
        <vertAlign val="superscript"/>
        <sz val="13"/>
        <color theme="1"/>
        <rFont val="Times New Roman"/>
        <family val="1"/>
        <charset val="204"/>
      </rPr>
      <t>16</t>
    </r>
  </si>
  <si>
    <r>
      <t>Региональный проект «Жилье»                                                                                                                                                                                                                                                                                       (Ченцова Мария Андреевна )</t>
    </r>
    <r>
      <rPr>
        <vertAlign val="superscript"/>
        <sz val="13"/>
        <color theme="1"/>
        <rFont val="Times New Roman"/>
        <family val="1"/>
        <charset val="204"/>
      </rPr>
      <t>17</t>
    </r>
  </si>
  <si>
    <r>
      <t xml:space="preserve">  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 Приводится при необходимости.
 </t>
    </r>
    <r>
      <rPr>
        <vertAlign val="superscript"/>
        <sz val="9"/>
        <color theme="1"/>
        <rFont val="Times New Roman"/>
        <family val="1"/>
        <charset val="204"/>
      </rPr>
      <t xml:space="preserve">17 </t>
    </r>
    <r>
      <rPr>
        <sz val="9"/>
        <color theme="1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
  </t>
    </r>
  </si>
  <si>
    <t xml:space="preserve">Ответственный за реализацию: Департамент имущественных отношений Нефтеюганского района / Администрации городского и сельских поселений 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</si>
  <si>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Югры.</t>
  </si>
  <si>
    <t>Муниципальная программа (всего), в том числе:</t>
  </si>
  <si>
    <t>Департамент имущественных отношений Нефтеюганского района / Администрации городского и сельских поселений</t>
  </si>
  <si>
    <t>Департамент имущественных отношений Нефтеюганского района / Аадминистрации городского и сельских поселений</t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</si>
  <si>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18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</si>
  <si>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 </t>
    </r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     Здесь и далее указывается наименование типа структурного элемента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 xml:space="preserve"> 19</t>
    </r>
    <r>
      <rPr>
        <sz val="9"/>
        <color theme="1"/>
        <rFont val="Times New Roman"/>
        <family val="1"/>
        <charset val="204"/>
      </rPr>
      <t xml:space="preserve">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</t>
    </r>
  </si>
  <si>
    <r>
      <t xml:space="preserve">Всего: </t>
    </r>
    <r>
      <rPr>
        <vertAlign val="superscript"/>
        <sz val="11"/>
        <color theme="1"/>
        <rFont val="Times New Roman"/>
        <family val="1"/>
        <charset val="204"/>
      </rPr>
      <t>19</t>
    </r>
  </si>
  <si>
    <t>2.2.1.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</si>
</sst>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000\ _₽_-;\-* #,##0.00000\ _₽_-;_-* &quot;-&quot;?????\ _₽_-;_-@_-"/>
  </numFmts>
  <fonts count="2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1"/>
      <name val="Times New Roman"/>
      <family val="1"/>
      <charset val="204"/>
    </font>
    <font>
      <u/>
      <sz val="13"/>
      <color theme="10"/>
      <name val="Calibri"/>
      <family val="2"/>
      <charset val="204"/>
      <scheme val="minor"/>
    </font>
    <font>
      <vertAlign val="superscript"/>
      <sz val="9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vertAlign val="superscript"/>
      <sz val="9"/>
      <color rgb="FF000000"/>
      <name val="Calibri"/>
      <family val="2"/>
      <charset val="204"/>
    </font>
    <font>
      <u/>
      <sz val="9"/>
      <color theme="1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trike/>
      <sz val="13"/>
      <color rgb="FFFF0000"/>
      <name val="Times New Roman"/>
      <family val="1"/>
      <charset val="204"/>
    </font>
    <font>
      <strike/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2" borderId="0" xfId="0" applyFont="1" applyFill="1"/>
    <xf numFmtId="0" fontId="5" fillId="0" borderId="0" xfId="0" applyFont="1" applyAlignment="1">
      <alignment wrapText="1"/>
    </xf>
    <xf numFmtId="0" fontId="5" fillId="0" borderId="11" xfId="0" applyFont="1" applyBorder="1"/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3" borderId="0" xfId="0" applyFont="1" applyFill="1"/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19" fillId="0" borderId="1" xfId="0" applyFont="1" applyBorder="1" applyAlignment="1">
      <alignment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9" fillId="2" borderId="0" xfId="0" applyFont="1" applyFill="1"/>
    <xf numFmtId="164" fontId="5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0" fillId="2" borderId="0" xfId="0" applyFont="1" applyFill="1"/>
    <xf numFmtId="0" fontId="21" fillId="2" borderId="1" xfId="0" applyFont="1" applyFill="1" applyBorder="1" applyAlignment="1">
      <alignment vertical="center"/>
    </xf>
    <xf numFmtId="165" fontId="21" fillId="2" borderId="1" xfId="0" applyNumberFormat="1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/>
    </xf>
    <xf numFmtId="165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left" vertical="center" wrapText="1"/>
    </xf>
    <xf numFmtId="165" fontId="20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165" fontId="19" fillId="2" borderId="0" xfId="0" applyNumberFormat="1" applyFont="1" applyFill="1"/>
    <xf numFmtId="0" fontId="7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164" fontId="22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8" fillId="2" borderId="0" xfId="0" applyFont="1" applyFill="1"/>
    <xf numFmtId="0" fontId="8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2" borderId="8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5"/>
  <sheetViews>
    <sheetView zoomScale="84" zoomScaleNormal="84" workbookViewId="0">
      <selection activeCell="C8" sqref="C8"/>
    </sheetView>
  </sheetViews>
  <sheetFormatPr defaultColWidth="9.109375" defaultRowHeight="16.8" x14ac:dyDescent="0.3"/>
  <cols>
    <col min="1" max="1" width="9.109375" style="1"/>
    <col min="2" max="2" width="27.44140625" style="1" customWidth="1"/>
    <col min="3" max="3" width="14.5546875" style="1" customWidth="1"/>
    <col min="4" max="4" width="15" style="1" customWidth="1"/>
    <col min="5" max="5" width="11.5546875" style="1" customWidth="1"/>
    <col min="6" max="6" width="11.6640625" style="1" customWidth="1"/>
    <col min="7" max="10" width="9.109375" style="1"/>
    <col min="11" max="12" width="9.109375" style="13"/>
    <col min="13" max="13" width="62.5546875" style="1" customWidth="1"/>
    <col min="14" max="14" width="20" style="1" customWidth="1"/>
    <col min="15" max="15" width="19" style="1" customWidth="1"/>
    <col min="16" max="16384" width="9.109375" style="1"/>
  </cols>
  <sheetData>
    <row r="2" spans="1:15" x14ac:dyDescent="0.3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4" spans="1:15" s="2" customFormat="1" ht="57" customHeight="1" x14ac:dyDescent="0.3">
      <c r="A4" s="77" t="s">
        <v>1</v>
      </c>
      <c r="B4" s="77" t="s">
        <v>112</v>
      </c>
      <c r="C4" s="77" t="s">
        <v>113</v>
      </c>
      <c r="D4" s="77" t="s">
        <v>2</v>
      </c>
      <c r="E4" s="83" t="s">
        <v>114</v>
      </c>
      <c r="F4" s="83"/>
      <c r="G4" s="83" t="s">
        <v>115</v>
      </c>
      <c r="H4" s="83"/>
      <c r="I4" s="83"/>
      <c r="J4" s="83"/>
      <c r="K4" s="83"/>
      <c r="L4" s="83"/>
      <c r="M4" s="77" t="s">
        <v>116</v>
      </c>
      <c r="N4" s="77" t="s">
        <v>117</v>
      </c>
      <c r="O4" s="77" t="s">
        <v>118</v>
      </c>
    </row>
    <row r="5" spans="1:15" ht="23.25" customHeight="1" x14ac:dyDescent="0.3">
      <c r="A5" s="78"/>
      <c r="B5" s="78"/>
      <c r="C5" s="78"/>
      <c r="D5" s="78"/>
      <c r="E5" s="3" t="s">
        <v>3</v>
      </c>
      <c r="F5" s="3" t="s">
        <v>4</v>
      </c>
      <c r="G5" s="3">
        <v>2025</v>
      </c>
      <c r="H5" s="3">
        <v>2026</v>
      </c>
      <c r="I5" s="3">
        <v>2027</v>
      </c>
      <c r="J5" s="3">
        <v>2028</v>
      </c>
      <c r="K5" s="4">
        <v>2029</v>
      </c>
      <c r="L5" s="4">
        <v>2030</v>
      </c>
      <c r="M5" s="78"/>
      <c r="N5" s="78"/>
      <c r="O5" s="78"/>
    </row>
    <row r="6" spans="1:15" s="7" customFormat="1" x14ac:dyDescent="0.3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6">
        <v>11</v>
      </c>
      <c r="L6" s="6">
        <v>12</v>
      </c>
      <c r="M6" s="5">
        <v>13</v>
      </c>
      <c r="N6" s="5">
        <v>14</v>
      </c>
      <c r="O6" s="5">
        <v>15</v>
      </c>
    </row>
    <row r="7" spans="1:15" x14ac:dyDescent="0.3">
      <c r="A7" s="79" t="s">
        <v>102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1"/>
    </row>
    <row r="8" spans="1:15" ht="100.8" x14ac:dyDescent="0.3">
      <c r="A8" s="3" t="s">
        <v>5</v>
      </c>
      <c r="B8" s="8" t="s">
        <v>72</v>
      </c>
      <c r="C8" s="9" t="s">
        <v>99</v>
      </c>
      <c r="D8" s="10" t="s">
        <v>73</v>
      </c>
      <c r="E8" s="11">
        <v>0.35</v>
      </c>
      <c r="F8" s="11">
        <v>2023</v>
      </c>
      <c r="G8" s="11">
        <v>0.36</v>
      </c>
      <c r="H8" s="11">
        <v>0.37</v>
      </c>
      <c r="I8" s="11">
        <v>0.38</v>
      </c>
      <c r="J8" s="11">
        <v>0.39</v>
      </c>
      <c r="K8" s="11">
        <v>0.4</v>
      </c>
      <c r="L8" s="11">
        <v>0.41</v>
      </c>
      <c r="M8" s="16" t="s">
        <v>88</v>
      </c>
      <c r="N8" s="8" t="s">
        <v>74</v>
      </c>
      <c r="O8" s="10" t="s">
        <v>23</v>
      </c>
    </row>
    <row r="9" spans="1:15" ht="72.75" customHeight="1" x14ac:dyDescent="0.3">
      <c r="M9" s="14"/>
      <c r="N9" s="14"/>
      <c r="O9" s="14"/>
    </row>
    <row r="10" spans="1:15" ht="48" customHeight="1" x14ac:dyDescent="0.3">
      <c r="M10" s="14"/>
      <c r="N10" s="14"/>
      <c r="O10" s="14"/>
    </row>
    <row r="11" spans="1:15" x14ac:dyDescent="0.3">
      <c r="B11" s="15"/>
    </row>
    <row r="12" spans="1:15" ht="227.25" customHeight="1" x14ac:dyDescent="0.3">
      <c r="A12" s="76" t="s">
        <v>119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34.5" customHeight="1" x14ac:dyDescent="0.3"/>
    <row r="14" spans="1:15" ht="36" customHeight="1" x14ac:dyDescent="0.3"/>
    <row r="15" spans="1:15" ht="36" customHeight="1" x14ac:dyDescent="0.3"/>
  </sheetData>
  <mergeCells count="12">
    <mergeCell ref="A12:O12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2"/>
  <sheetViews>
    <sheetView view="pageBreakPreview" zoomScale="80" zoomScaleNormal="100" zoomScaleSheetLayoutView="80" workbookViewId="0">
      <selection activeCell="B7" sqref="B7"/>
    </sheetView>
  </sheetViews>
  <sheetFormatPr defaultColWidth="9.109375" defaultRowHeight="17.399999999999999" x14ac:dyDescent="0.35"/>
  <cols>
    <col min="1" max="1" width="6.109375" style="18" customWidth="1"/>
    <col min="2" max="2" width="28.6640625" style="18" customWidth="1"/>
    <col min="3" max="3" width="14.109375" style="18" customWidth="1"/>
    <col min="4" max="4" width="12.5546875" style="18" customWidth="1"/>
    <col min="5" max="16384" width="9.109375" style="18"/>
  </cols>
  <sheetData>
    <row r="1" spans="1:16" ht="19.2" x14ac:dyDescent="0.35">
      <c r="A1" s="82" t="s">
        <v>120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x14ac:dyDescent="0.35">
      <c r="A2" s="1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7.25" customHeight="1" x14ac:dyDescent="0.35">
      <c r="A3" s="83" t="s">
        <v>1</v>
      </c>
      <c r="B3" s="83" t="s">
        <v>7</v>
      </c>
      <c r="C3" s="83" t="s">
        <v>121</v>
      </c>
      <c r="D3" s="77" t="s">
        <v>2</v>
      </c>
      <c r="E3" s="86" t="s">
        <v>122</v>
      </c>
      <c r="F3" s="86"/>
      <c r="G3" s="86"/>
      <c r="H3" s="86"/>
      <c r="I3" s="86"/>
      <c r="J3" s="86"/>
      <c r="K3" s="86"/>
      <c r="L3" s="86"/>
      <c r="M3" s="86"/>
      <c r="N3" s="86"/>
      <c r="O3" s="86"/>
      <c r="P3" s="83" t="s">
        <v>35</v>
      </c>
    </row>
    <row r="4" spans="1:16" ht="31.5" customHeight="1" x14ac:dyDescent="0.35">
      <c r="A4" s="83"/>
      <c r="B4" s="83"/>
      <c r="C4" s="83"/>
      <c r="D4" s="78"/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10" t="s">
        <v>18</v>
      </c>
      <c r="P4" s="83"/>
    </row>
    <row r="5" spans="1:16" s="22" customFormat="1" ht="31.5" customHeight="1" x14ac:dyDescent="0.35">
      <c r="A5" s="20">
        <v>1</v>
      </c>
      <c r="B5" s="20">
        <v>2</v>
      </c>
      <c r="C5" s="20">
        <v>3</v>
      </c>
      <c r="D5" s="21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  <c r="J5" s="20">
        <v>10</v>
      </c>
      <c r="K5" s="20">
        <v>11</v>
      </c>
      <c r="L5" s="20">
        <v>12</v>
      </c>
      <c r="M5" s="20">
        <v>13</v>
      </c>
      <c r="N5" s="20">
        <v>14</v>
      </c>
      <c r="O5" s="20">
        <v>15</v>
      </c>
      <c r="P5" s="20">
        <v>16</v>
      </c>
    </row>
    <row r="6" spans="1:16" x14ac:dyDescent="0.35">
      <c r="A6" s="20" t="s">
        <v>5</v>
      </c>
      <c r="B6" s="84" t="s">
        <v>126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ht="50.4" x14ac:dyDescent="0.35">
      <c r="A7" s="20" t="s">
        <v>19</v>
      </c>
      <c r="B7" s="16" t="s">
        <v>72</v>
      </c>
      <c r="C7" s="24" t="s">
        <v>101</v>
      </c>
      <c r="D7" s="20" t="s">
        <v>75</v>
      </c>
      <c r="E7" s="11" t="s">
        <v>78</v>
      </c>
      <c r="F7" s="11" t="s">
        <v>78</v>
      </c>
      <c r="G7" s="11" t="s">
        <v>78</v>
      </c>
      <c r="H7" s="11" t="s">
        <v>78</v>
      </c>
      <c r="I7" s="11" t="s">
        <v>78</v>
      </c>
      <c r="J7" s="11" t="s">
        <v>78</v>
      </c>
      <c r="K7" s="11" t="s">
        <v>78</v>
      </c>
      <c r="L7" s="11" t="s">
        <v>78</v>
      </c>
      <c r="M7" s="11" t="s">
        <v>78</v>
      </c>
      <c r="N7" s="11" t="s">
        <v>78</v>
      </c>
      <c r="O7" s="11" t="s">
        <v>78</v>
      </c>
      <c r="P7" s="11">
        <v>0.36</v>
      </c>
    </row>
    <row r="8" spans="1:16" hidden="1" x14ac:dyDescent="0.35">
      <c r="A8" s="10" t="s">
        <v>30</v>
      </c>
      <c r="B8" s="85" t="s">
        <v>41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33.6" hidden="1" x14ac:dyDescent="0.35">
      <c r="A9" s="10" t="s">
        <v>43</v>
      </c>
      <c r="B9" s="8" t="s">
        <v>6</v>
      </c>
      <c r="C9" s="25" t="s">
        <v>40</v>
      </c>
      <c r="D9" s="10" t="s">
        <v>31</v>
      </c>
      <c r="E9" s="26" t="s">
        <v>23</v>
      </c>
      <c r="F9" s="26" t="s">
        <v>23</v>
      </c>
      <c r="G9" s="26" t="s">
        <v>23</v>
      </c>
      <c r="H9" s="10" t="s">
        <v>32</v>
      </c>
      <c r="I9" s="10" t="s">
        <v>32</v>
      </c>
      <c r="J9" s="10" t="s">
        <v>32</v>
      </c>
      <c r="K9" s="10" t="s">
        <v>32</v>
      </c>
      <c r="L9" s="10" t="s">
        <v>32</v>
      </c>
      <c r="M9" s="10" t="s">
        <v>32</v>
      </c>
      <c r="N9" s="10" t="s">
        <v>32</v>
      </c>
      <c r="O9" s="10" t="s">
        <v>32</v>
      </c>
      <c r="P9" s="10" t="s">
        <v>32</v>
      </c>
    </row>
    <row r="11" spans="1:16" ht="1.5" customHeight="1" x14ac:dyDescent="0.35"/>
    <row r="12" spans="1:16" ht="15" hidden="1" customHeight="1" x14ac:dyDescent="0.35">
      <c r="A12" s="27" t="s">
        <v>20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ht="15" hidden="1" customHeight="1" x14ac:dyDescent="0.35">
      <c r="A13" s="27" t="s">
        <v>21</v>
      </c>
    </row>
    <row r="14" spans="1:16" s="31" customFormat="1" ht="14.4" x14ac:dyDescent="0.25">
      <c r="A14" s="29" t="s">
        <v>123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s="31" customFormat="1" ht="14.4" x14ac:dyDescent="0.25">
      <c r="A15" s="32" t="s">
        <v>124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s="31" customFormat="1" ht="14.4" x14ac:dyDescent="0.25">
      <c r="A16" s="29" t="s">
        <v>125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x14ac:dyDescent="0.3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spans="1:16" x14ac:dyDescent="0.3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1:16" x14ac:dyDescent="0.3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16" x14ac:dyDescent="0.3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16" x14ac:dyDescent="0.3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1:16" x14ac:dyDescent="0.3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</sheetData>
  <mergeCells count="9">
    <mergeCell ref="B6:P6"/>
    <mergeCell ref="B8:P8"/>
    <mergeCell ref="D3:D4"/>
    <mergeCell ref="A1:P1"/>
    <mergeCell ref="A3:A4"/>
    <mergeCell ref="B3:B4"/>
    <mergeCell ref="C3:C4"/>
    <mergeCell ref="E3:O3"/>
    <mergeCell ref="P3:P4"/>
  </mergeCells>
  <phoneticPr fontId="2" type="noConversion"/>
  <hyperlinks>
    <hyperlink ref="A12" location="_ftnref1" display="_ftnref1" xr:uid="{00000000-0004-0000-0200-000003000000}"/>
    <hyperlink ref="A13" location="_ftnref2" display="_ftnref2" xr:uid="{00000000-0004-0000-0200-000004000000}"/>
  </hyperlinks>
  <pageMargins left="0.7" right="0.7" top="0.75" bottom="0.75" header="0.3" footer="0.3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dimension ref="A2:D39"/>
  <sheetViews>
    <sheetView topLeftCell="A16" zoomScale="90" zoomScaleNormal="90" workbookViewId="0">
      <selection activeCell="A35" sqref="A35"/>
    </sheetView>
  </sheetViews>
  <sheetFormatPr defaultColWidth="9.109375" defaultRowHeight="16.8" x14ac:dyDescent="0.3"/>
  <cols>
    <col min="1" max="1" width="10.109375" style="1" bestFit="1" customWidth="1"/>
    <col min="2" max="2" width="45.44140625" style="1" customWidth="1"/>
    <col min="3" max="3" width="52.5546875" style="1" customWidth="1"/>
    <col min="4" max="4" width="40.33203125" style="1" customWidth="1"/>
    <col min="5" max="16384" width="9.109375" style="1"/>
  </cols>
  <sheetData>
    <row r="2" spans="1:4" x14ac:dyDescent="0.3">
      <c r="A2" s="87" t="s">
        <v>22</v>
      </c>
      <c r="B2" s="87"/>
      <c r="C2" s="87"/>
      <c r="D2" s="87"/>
    </row>
    <row r="4" spans="1:4" s="2" customFormat="1" ht="36" x14ac:dyDescent="0.3">
      <c r="A4" s="10" t="s">
        <v>1</v>
      </c>
      <c r="B4" s="10" t="s">
        <v>127</v>
      </c>
      <c r="C4" s="10" t="s">
        <v>128</v>
      </c>
      <c r="D4" s="10" t="s">
        <v>129</v>
      </c>
    </row>
    <row r="5" spans="1:4" s="2" customFormat="1" x14ac:dyDescent="0.3">
      <c r="A5" s="10">
        <v>1</v>
      </c>
      <c r="B5" s="10">
        <v>2</v>
      </c>
      <c r="C5" s="10">
        <v>3</v>
      </c>
      <c r="D5" s="10">
        <v>4</v>
      </c>
    </row>
    <row r="6" spans="1:4" ht="22.5" customHeight="1" x14ac:dyDescent="0.3">
      <c r="A6" s="3" t="s">
        <v>5</v>
      </c>
      <c r="B6" s="88" t="s">
        <v>130</v>
      </c>
      <c r="C6" s="89"/>
      <c r="D6" s="90"/>
    </row>
    <row r="7" spans="1:4" ht="39.75" customHeight="1" x14ac:dyDescent="0.3">
      <c r="A7" s="3" t="s">
        <v>19</v>
      </c>
      <c r="B7" s="93" t="s">
        <v>131</v>
      </c>
      <c r="C7" s="94"/>
      <c r="D7" s="95"/>
    </row>
    <row r="8" spans="1:4" ht="88.5" customHeight="1" x14ac:dyDescent="0.3">
      <c r="A8" s="3"/>
      <c r="B8" s="23" t="s">
        <v>133</v>
      </c>
      <c r="C8" s="98" t="s">
        <v>84</v>
      </c>
      <c r="D8" s="99"/>
    </row>
    <row r="9" spans="1:4" s="28" customFormat="1" ht="116.25" customHeight="1" x14ac:dyDescent="0.3">
      <c r="A9" s="35" t="s">
        <v>104</v>
      </c>
      <c r="B9" s="17" t="s">
        <v>134</v>
      </c>
      <c r="C9" s="17" t="s">
        <v>105</v>
      </c>
      <c r="D9" s="17" t="s">
        <v>106</v>
      </c>
    </row>
    <row r="10" spans="1:4" x14ac:dyDescent="0.3">
      <c r="A10" s="35" t="s">
        <v>42</v>
      </c>
      <c r="B10" s="88" t="s">
        <v>81</v>
      </c>
      <c r="C10" s="89"/>
      <c r="D10" s="90"/>
    </row>
    <row r="11" spans="1:4" s="13" customFormat="1" ht="84" customHeight="1" x14ac:dyDescent="0.3">
      <c r="A11" s="36"/>
      <c r="B11" s="23" t="s">
        <v>133</v>
      </c>
      <c r="C11" s="98" t="s">
        <v>84</v>
      </c>
      <c r="D11" s="99"/>
    </row>
    <row r="12" spans="1:4" s="28" customFormat="1" ht="33.6" x14ac:dyDescent="0.3">
      <c r="A12" s="3" t="s">
        <v>107</v>
      </c>
      <c r="B12" s="8" t="s">
        <v>108</v>
      </c>
      <c r="C12" s="8" t="s">
        <v>109</v>
      </c>
      <c r="D12" s="8" t="s">
        <v>106</v>
      </c>
    </row>
    <row r="13" spans="1:4" x14ac:dyDescent="0.3">
      <c r="A13" s="3" t="s">
        <v>30</v>
      </c>
      <c r="B13" s="88" t="s">
        <v>77</v>
      </c>
      <c r="C13" s="89"/>
      <c r="D13" s="90"/>
    </row>
    <row r="14" spans="1:4" ht="58.5" customHeight="1" x14ac:dyDescent="0.3">
      <c r="A14" s="3" t="s">
        <v>43</v>
      </c>
      <c r="B14" s="93" t="s">
        <v>89</v>
      </c>
      <c r="C14" s="94"/>
      <c r="D14" s="95"/>
    </row>
    <row r="15" spans="1:4" s="28" customFormat="1" ht="85.5" customHeight="1" x14ac:dyDescent="0.3">
      <c r="A15" s="37"/>
      <c r="B15" s="8" t="s">
        <v>133</v>
      </c>
      <c r="C15" s="91" t="s">
        <v>84</v>
      </c>
      <c r="D15" s="92"/>
    </row>
    <row r="16" spans="1:4" s="28" customFormat="1" ht="186.75" customHeight="1" x14ac:dyDescent="0.3">
      <c r="A16" s="35" t="s">
        <v>110</v>
      </c>
      <c r="B16" s="8" t="s">
        <v>103</v>
      </c>
      <c r="C16" s="8" t="s">
        <v>111</v>
      </c>
      <c r="D16" s="8" t="s">
        <v>106</v>
      </c>
    </row>
    <row r="17" spans="1:4" ht="30.75" hidden="1" customHeight="1" x14ac:dyDescent="0.3">
      <c r="A17" s="35" t="s">
        <v>42</v>
      </c>
      <c r="B17" s="88" t="s">
        <v>57</v>
      </c>
      <c r="C17" s="89"/>
      <c r="D17" s="90"/>
    </row>
    <row r="18" spans="1:4" ht="50.4" hidden="1" x14ac:dyDescent="0.3">
      <c r="A18" s="28"/>
      <c r="B18" s="12" t="s">
        <v>44</v>
      </c>
      <c r="C18" s="91" t="s">
        <v>33</v>
      </c>
      <c r="D18" s="92"/>
    </row>
    <row r="19" spans="1:4" s="28" customFormat="1" hidden="1" x14ac:dyDescent="0.3">
      <c r="A19" s="35" t="s">
        <v>49</v>
      </c>
      <c r="B19" s="8" t="s">
        <v>45</v>
      </c>
      <c r="C19" s="8" t="s">
        <v>50</v>
      </c>
      <c r="D19" s="8" t="s">
        <v>23</v>
      </c>
    </row>
    <row r="20" spans="1:4" s="28" customFormat="1" ht="39.75" hidden="1" customHeight="1" x14ac:dyDescent="0.3">
      <c r="A20" s="35" t="s">
        <v>51</v>
      </c>
      <c r="B20" s="88" t="s">
        <v>52</v>
      </c>
      <c r="C20" s="89"/>
      <c r="D20" s="90"/>
    </row>
    <row r="21" spans="1:4" s="28" customFormat="1" ht="48.75" hidden="1" customHeight="1" x14ac:dyDescent="0.3">
      <c r="B21" s="38" t="s">
        <v>44</v>
      </c>
      <c r="C21" s="96" t="s">
        <v>33</v>
      </c>
      <c r="D21" s="97"/>
    </row>
    <row r="22" spans="1:4" s="28" customFormat="1" ht="33.6" hidden="1" x14ac:dyDescent="0.3">
      <c r="A22" s="35" t="s">
        <v>53</v>
      </c>
      <c r="B22" s="8" t="s">
        <v>45</v>
      </c>
      <c r="C22" s="8" t="s">
        <v>54</v>
      </c>
      <c r="D22" s="8" t="s">
        <v>48</v>
      </c>
    </row>
    <row r="23" spans="1:4" s="28" customFormat="1" ht="48.75" hidden="1" customHeight="1" x14ac:dyDescent="0.3">
      <c r="B23" s="38" t="s">
        <v>44</v>
      </c>
      <c r="C23" s="96" t="s">
        <v>33</v>
      </c>
      <c r="D23" s="97"/>
    </row>
    <row r="24" spans="1:4" s="28" customFormat="1" ht="33.6" hidden="1" x14ac:dyDescent="0.3">
      <c r="A24" s="35" t="s">
        <v>55</v>
      </c>
      <c r="B24" s="8" t="s">
        <v>45</v>
      </c>
      <c r="C24" s="8" t="s">
        <v>59</v>
      </c>
      <c r="D24" s="8" t="s">
        <v>48</v>
      </c>
    </row>
    <row r="25" spans="1:4" ht="36" hidden="1" customHeight="1" x14ac:dyDescent="0.3">
      <c r="A25" s="3"/>
      <c r="B25" s="83" t="s">
        <v>56</v>
      </c>
      <c r="C25" s="83"/>
      <c r="D25" s="83"/>
    </row>
    <row r="26" spans="1:4" ht="36" hidden="1" customHeight="1" x14ac:dyDescent="0.3">
      <c r="A26" s="3"/>
      <c r="B26" s="83" t="s">
        <v>58</v>
      </c>
      <c r="C26" s="83"/>
      <c r="D26" s="83"/>
    </row>
    <row r="27" spans="1:4" s="39" customFormat="1" ht="50.4" hidden="1" x14ac:dyDescent="0.3">
      <c r="A27" s="28"/>
      <c r="B27" s="12" t="s">
        <v>44</v>
      </c>
      <c r="C27" s="91" t="s">
        <v>33</v>
      </c>
      <c r="D27" s="92"/>
    </row>
    <row r="28" spans="1:4" s="28" customFormat="1" hidden="1" x14ac:dyDescent="0.3">
      <c r="A28" s="35"/>
      <c r="B28" s="8" t="s">
        <v>45</v>
      </c>
      <c r="C28" s="8" t="s">
        <v>60</v>
      </c>
      <c r="D28" s="8" t="s">
        <v>46</v>
      </c>
    </row>
    <row r="29" spans="1:4" hidden="1" x14ac:dyDescent="0.3">
      <c r="A29" s="3"/>
      <c r="B29" s="88" t="s">
        <v>52</v>
      </c>
      <c r="C29" s="89"/>
      <c r="D29" s="90"/>
    </row>
    <row r="30" spans="1:4" ht="50.4" hidden="1" x14ac:dyDescent="0.3">
      <c r="A30" s="28"/>
      <c r="B30" s="12" t="s">
        <v>44</v>
      </c>
      <c r="C30" s="91" t="s">
        <v>33</v>
      </c>
      <c r="D30" s="92"/>
    </row>
    <row r="31" spans="1:4" s="28" customFormat="1" ht="33.6" hidden="1" x14ac:dyDescent="0.3">
      <c r="A31" s="35"/>
      <c r="B31" s="8" t="s">
        <v>45</v>
      </c>
      <c r="C31" s="8" t="s">
        <v>62</v>
      </c>
      <c r="D31" s="8" t="s">
        <v>23</v>
      </c>
    </row>
    <row r="32" spans="1:4" s="28" customFormat="1" ht="33.6" hidden="1" x14ac:dyDescent="0.3">
      <c r="A32" s="35"/>
      <c r="B32" s="8" t="s">
        <v>47</v>
      </c>
      <c r="C32" s="8" t="s">
        <v>61</v>
      </c>
      <c r="D32" s="8" t="s">
        <v>23</v>
      </c>
    </row>
    <row r="33" spans="1:4" ht="42.75" customHeight="1" x14ac:dyDescent="0.3">
      <c r="A33" s="35" t="s">
        <v>83</v>
      </c>
      <c r="B33" s="88" t="s">
        <v>82</v>
      </c>
      <c r="C33" s="89"/>
      <c r="D33" s="90"/>
    </row>
    <row r="34" spans="1:4" ht="83.25" customHeight="1" x14ac:dyDescent="0.3">
      <c r="A34" s="37"/>
      <c r="B34" s="12" t="s">
        <v>133</v>
      </c>
      <c r="C34" s="98" t="s">
        <v>84</v>
      </c>
      <c r="D34" s="99"/>
    </row>
    <row r="35" spans="1:4" s="28" customFormat="1" ht="222" customHeight="1" x14ac:dyDescent="0.3">
      <c r="A35" s="35" t="s">
        <v>141</v>
      </c>
      <c r="B35" s="8" t="s">
        <v>85</v>
      </c>
      <c r="C35" s="8" t="s">
        <v>76</v>
      </c>
      <c r="D35" s="8" t="s">
        <v>106</v>
      </c>
    </row>
    <row r="37" spans="1:4" x14ac:dyDescent="0.3">
      <c r="A37" s="76" t="s">
        <v>132</v>
      </c>
      <c r="B37" s="100"/>
      <c r="C37" s="100"/>
      <c r="D37" s="100"/>
    </row>
    <row r="38" spans="1:4" x14ac:dyDescent="0.3">
      <c r="A38" s="100"/>
      <c r="B38" s="100"/>
      <c r="C38" s="100"/>
      <c r="D38" s="100"/>
    </row>
    <row r="39" spans="1:4" ht="91.5" customHeight="1" x14ac:dyDescent="0.3">
      <c r="A39" s="100"/>
      <c r="B39" s="100"/>
      <c r="C39" s="100"/>
      <c r="D39" s="100"/>
    </row>
  </sheetData>
  <mergeCells count="22">
    <mergeCell ref="B26:D26"/>
    <mergeCell ref="C27:D27"/>
    <mergeCell ref="A37:D39"/>
    <mergeCell ref="B33:D33"/>
    <mergeCell ref="C34:D34"/>
    <mergeCell ref="C30:D30"/>
    <mergeCell ref="B29:D29"/>
    <mergeCell ref="A2:D2"/>
    <mergeCell ref="B13:D13"/>
    <mergeCell ref="B25:D25"/>
    <mergeCell ref="C15:D15"/>
    <mergeCell ref="B14:D14"/>
    <mergeCell ref="B17:D17"/>
    <mergeCell ref="B20:D20"/>
    <mergeCell ref="C18:D18"/>
    <mergeCell ref="C21:D21"/>
    <mergeCell ref="C23:D23"/>
    <mergeCell ref="B6:D6"/>
    <mergeCell ref="B7:D7"/>
    <mergeCell ref="C8:D8"/>
    <mergeCell ref="B10:D10"/>
    <mergeCell ref="C11:D11"/>
  </mergeCells>
  <phoneticPr fontId="2" type="noConversion"/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B8BA5-D0D4-40F3-825F-9A86AB7FA83A}">
  <dimension ref="A2:L314"/>
  <sheetViews>
    <sheetView tabSelected="1" topLeftCell="B33" zoomScale="91" zoomScaleNormal="91" workbookViewId="0">
      <selection activeCell="I65" sqref="I65"/>
    </sheetView>
  </sheetViews>
  <sheetFormatPr defaultColWidth="9.109375" defaultRowHeight="16.8" x14ac:dyDescent="0.3"/>
  <cols>
    <col min="1" max="1" width="0" style="13" hidden="1" customWidth="1"/>
    <col min="2" max="2" width="58.44140625" style="13" customWidth="1"/>
    <col min="3" max="3" width="42.5546875" style="13" customWidth="1"/>
    <col min="4" max="4" width="22.44140625" style="41" bestFit="1" customWidth="1"/>
    <col min="5" max="5" width="20.44140625" style="41" bestFit="1" customWidth="1"/>
    <col min="6" max="6" width="20.44140625" style="41" customWidth="1"/>
    <col min="7" max="10" width="20.44140625" style="41" bestFit="1" customWidth="1"/>
    <col min="11" max="11" width="9.109375" style="13"/>
    <col min="12" max="12" width="20.44140625" style="13" bestFit="1" customWidth="1"/>
    <col min="13" max="16384" width="9.109375" style="13"/>
  </cols>
  <sheetData>
    <row r="2" spans="1:10" x14ac:dyDescent="0.3">
      <c r="A2" s="110" t="s">
        <v>24</v>
      </c>
      <c r="B2" s="110"/>
      <c r="C2" s="110"/>
      <c r="D2" s="110"/>
      <c r="E2" s="110"/>
      <c r="F2" s="110"/>
      <c r="G2" s="110"/>
      <c r="H2" s="110"/>
      <c r="I2" s="110"/>
      <c r="J2" s="110"/>
    </row>
    <row r="4" spans="1:10" s="40" customFormat="1" ht="45" customHeight="1" x14ac:dyDescent="0.3">
      <c r="A4" s="111" t="s">
        <v>1</v>
      </c>
      <c r="B4" s="111" t="s">
        <v>63</v>
      </c>
      <c r="C4" s="104" t="s">
        <v>138</v>
      </c>
      <c r="D4" s="111" t="s">
        <v>25</v>
      </c>
      <c r="E4" s="111"/>
      <c r="F4" s="111"/>
      <c r="G4" s="111"/>
      <c r="H4" s="111"/>
      <c r="I4" s="111"/>
      <c r="J4" s="111"/>
    </row>
    <row r="5" spans="1:10" s="41" customFormat="1" x14ac:dyDescent="0.3">
      <c r="A5" s="111"/>
      <c r="B5" s="111"/>
      <c r="C5" s="106"/>
      <c r="D5" s="4">
        <v>2025</v>
      </c>
      <c r="E5" s="4">
        <v>2026</v>
      </c>
      <c r="F5" s="4">
        <v>2027</v>
      </c>
      <c r="G5" s="4">
        <v>2028</v>
      </c>
      <c r="H5" s="4">
        <v>2029</v>
      </c>
      <c r="I5" s="4">
        <v>2030</v>
      </c>
      <c r="J5" s="20" t="s">
        <v>26</v>
      </c>
    </row>
    <row r="6" spans="1:10" s="41" customFormat="1" x14ac:dyDescent="0.3">
      <c r="A6" s="20">
        <v>1</v>
      </c>
      <c r="B6" s="42">
        <v>1</v>
      </c>
      <c r="C6" s="42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2">
        <v>9</v>
      </c>
    </row>
    <row r="7" spans="1:10" s="48" customFormat="1" ht="27.75" customHeight="1" x14ac:dyDescent="0.3">
      <c r="A7" s="44"/>
      <c r="B7" s="45" t="s">
        <v>135</v>
      </c>
      <c r="C7" s="104" t="s">
        <v>136</v>
      </c>
      <c r="D7" s="46">
        <f>D8+D11+D14+D17+D20+D23+D26</f>
        <v>2086171.16316</v>
      </c>
      <c r="E7" s="46">
        <f>E8+E11+E14+E17+E20+E23+E26</f>
        <v>851063.28144000005</v>
      </c>
      <c r="F7" s="47">
        <f>F8+F11+F14+F17+F20+F23+F26</f>
        <v>1351067.3106499999</v>
      </c>
      <c r="G7" s="46">
        <f>G8+G11+G14+G17+G20+G23+G26</f>
        <v>124919.38227</v>
      </c>
      <c r="H7" s="46">
        <f>H8+H11+H14+H17+H20+H23+H26</f>
        <v>124919.38226</v>
      </c>
      <c r="I7" s="46">
        <f t="shared" ref="I7" si="0">I8+I11+I14+I17+I20+I23+I26</f>
        <v>124919.38226</v>
      </c>
      <c r="J7" s="46">
        <f>J8+J11+J14+J17+J20+J23+J26</f>
        <v>4664241.8020399995</v>
      </c>
    </row>
    <row r="8" spans="1:10" s="48" customFormat="1" x14ac:dyDescent="0.3">
      <c r="A8" s="44"/>
      <c r="B8" s="36" t="s">
        <v>27</v>
      </c>
      <c r="C8" s="105"/>
      <c r="D8" s="49">
        <f t="shared" ref="D8:J8" si="1">D30+D118</f>
        <v>101774.8</v>
      </c>
      <c r="E8" s="49">
        <f t="shared" si="1"/>
        <v>108398.9</v>
      </c>
      <c r="F8" s="50">
        <f t="shared" si="1"/>
        <v>106496.3</v>
      </c>
      <c r="G8" s="51">
        <f t="shared" si="1"/>
        <v>0</v>
      </c>
      <c r="H8" s="51">
        <f t="shared" si="1"/>
        <v>0</v>
      </c>
      <c r="I8" s="51">
        <f t="shared" si="1"/>
        <v>0</v>
      </c>
      <c r="J8" s="49">
        <f t="shared" si="1"/>
        <v>317851.90000000002</v>
      </c>
    </row>
    <row r="9" spans="1:10" s="48" customFormat="1" ht="15" hidden="1" customHeight="1" x14ac:dyDescent="0.3">
      <c r="A9" s="44"/>
      <c r="B9" s="36"/>
      <c r="C9" s="105"/>
      <c r="D9" s="49"/>
      <c r="E9" s="49"/>
      <c r="F9" s="52"/>
      <c r="G9" s="49"/>
      <c r="H9" s="49"/>
      <c r="I9" s="49"/>
      <c r="J9" s="49"/>
    </row>
    <row r="10" spans="1:10" s="48" customFormat="1" ht="30" hidden="1" customHeight="1" x14ac:dyDescent="0.3">
      <c r="A10" s="44"/>
      <c r="B10" s="36"/>
      <c r="C10" s="105"/>
      <c r="D10" s="49"/>
      <c r="E10" s="49"/>
      <c r="F10" s="52"/>
      <c r="G10" s="49"/>
      <c r="H10" s="49"/>
      <c r="I10" s="49"/>
      <c r="J10" s="49"/>
    </row>
    <row r="11" spans="1:10" s="48" customFormat="1" x14ac:dyDescent="0.3">
      <c r="A11" s="44"/>
      <c r="B11" s="36" t="s">
        <v>28</v>
      </c>
      <c r="C11" s="105"/>
      <c r="D11" s="49">
        <f>D31+D119</f>
        <v>1756246.5</v>
      </c>
      <c r="E11" s="49">
        <f>E31+E119</f>
        <v>650912.30000000005</v>
      </c>
      <c r="F11" s="52">
        <f>F31+F119</f>
        <v>1097609.2</v>
      </c>
      <c r="G11" s="49">
        <f>G88+G119</f>
        <v>111348</v>
      </c>
      <c r="H11" s="49">
        <f>H88+H119</f>
        <v>111348</v>
      </c>
      <c r="I11" s="49">
        <f>I88+I119</f>
        <v>111348</v>
      </c>
      <c r="J11" s="49">
        <f>D11+E11+F11+G11+H11+I11</f>
        <v>3838812</v>
      </c>
    </row>
    <row r="12" spans="1:10" s="48" customFormat="1" ht="30" hidden="1" customHeight="1" x14ac:dyDescent="0.3">
      <c r="A12" s="44"/>
      <c r="B12" s="36"/>
      <c r="C12" s="105"/>
      <c r="D12" s="49"/>
      <c r="E12" s="49"/>
      <c r="F12" s="52"/>
      <c r="G12" s="49"/>
      <c r="H12" s="49"/>
      <c r="I12" s="49"/>
      <c r="J12" s="49"/>
    </row>
    <row r="13" spans="1:10" s="48" customFormat="1" ht="30" hidden="1" customHeight="1" x14ac:dyDescent="0.3">
      <c r="A13" s="44"/>
      <c r="B13" s="36"/>
      <c r="C13" s="105"/>
      <c r="D13" s="49"/>
      <c r="E13" s="49"/>
      <c r="F13" s="52"/>
      <c r="G13" s="49"/>
      <c r="H13" s="49"/>
      <c r="I13" s="49"/>
      <c r="J13" s="49"/>
    </row>
    <row r="14" spans="1:10" s="48" customFormat="1" x14ac:dyDescent="0.3">
      <c r="A14" s="44"/>
      <c r="B14" s="36" t="s">
        <v>29</v>
      </c>
      <c r="C14" s="105"/>
      <c r="D14" s="49">
        <f>D32+D120</f>
        <v>228149.86315999998</v>
      </c>
      <c r="E14" s="49">
        <f>E89+E120+E32</f>
        <v>91752.081439999994</v>
      </c>
      <c r="F14" s="52">
        <f>F32+F120</f>
        <v>146961.81065</v>
      </c>
      <c r="G14" s="49">
        <f t="shared" ref="G14:I14" si="2">G89+G120</f>
        <v>13571.38227</v>
      </c>
      <c r="H14" s="49">
        <f t="shared" si="2"/>
        <v>13571.38226</v>
      </c>
      <c r="I14" s="49">
        <f t="shared" si="2"/>
        <v>13571.38226</v>
      </c>
      <c r="J14" s="49">
        <f>D14+E14+F14+G14+H14+I14</f>
        <v>507577.90203999996</v>
      </c>
    </row>
    <row r="15" spans="1:10" s="48" customFormat="1" ht="30" hidden="1" customHeight="1" x14ac:dyDescent="0.3">
      <c r="A15" s="44"/>
      <c r="B15" s="36"/>
      <c r="C15" s="105"/>
      <c r="D15" s="49"/>
      <c r="E15" s="49"/>
      <c r="F15" s="49"/>
      <c r="G15" s="49"/>
      <c r="H15" s="49"/>
      <c r="I15" s="49"/>
      <c r="J15" s="49"/>
    </row>
    <row r="16" spans="1:10" s="48" customFormat="1" ht="30" hidden="1" customHeight="1" x14ac:dyDescent="0.3">
      <c r="A16" s="44"/>
      <c r="B16" s="36"/>
      <c r="C16" s="105"/>
      <c r="D16" s="49"/>
      <c r="E16" s="49"/>
      <c r="F16" s="49"/>
      <c r="G16" s="49"/>
      <c r="H16" s="49"/>
      <c r="I16" s="49"/>
      <c r="J16" s="49"/>
    </row>
    <row r="17" spans="1:10" s="48" customFormat="1" ht="33.6" x14ac:dyDescent="0.3">
      <c r="A17" s="44"/>
      <c r="B17" s="23" t="s">
        <v>90</v>
      </c>
      <c r="C17" s="105"/>
      <c r="D17" s="51">
        <f t="shared" ref="D17:J17" si="3">D33+D121</f>
        <v>0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</row>
    <row r="18" spans="1:10" s="48" customFormat="1" ht="30" hidden="1" customHeight="1" x14ac:dyDescent="0.3">
      <c r="A18" s="44"/>
      <c r="B18" s="23"/>
      <c r="C18" s="105"/>
      <c r="D18" s="51"/>
      <c r="E18" s="51"/>
      <c r="F18" s="51"/>
      <c r="G18" s="51"/>
      <c r="H18" s="51"/>
      <c r="I18" s="51"/>
      <c r="J18" s="51"/>
    </row>
    <row r="19" spans="1:10" s="48" customFormat="1" ht="30" hidden="1" customHeight="1" x14ac:dyDescent="0.3">
      <c r="A19" s="44"/>
      <c r="B19" s="23"/>
      <c r="C19" s="105"/>
      <c r="D19" s="51"/>
      <c r="E19" s="51"/>
      <c r="F19" s="51"/>
      <c r="G19" s="51"/>
      <c r="H19" s="51"/>
      <c r="I19" s="51"/>
      <c r="J19" s="51"/>
    </row>
    <row r="20" spans="1:10" s="48" customFormat="1" ht="33.75" customHeight="1" x14ac:dyDescent="0.3">
      <c r="A20" s="44"/>
      <c r="B20" s="23" t="s">
        <v>91</v>
      </c>
      <c r="C20" s="105"/>
      <c r="D20" s="51">
        <f t="shared" ref="D20:J20" si="4">D34+D122</f>
        <v>0</v>
      </c>
      <c r="E20" s="51">
        <f t="shared" si="4"/>
        <v>0</v>
      </c>
      <c r="F20" s="51">
        <f t="shared" si="4"/>
        <v>0</v>
      </c>
      <c r="G20" s="51">
        <f t="shared" si="4"/>
        <v>0</v>
      </c>
      <c r="H20" s="51">
        <f t="shared" si="4"/>
        <v>0</v>
      </c>
      <c r="I20" s="51">
        <f t="shared" si="4"/>
        <v>0</v>
      </c>
      <c r="J20" s="51">
        <f t="shared" si="4"/>
        <v>0</v>
      </c>
    </row>
    <row r="21" spans="1:10" s="48" customFormat="1" ht="30" hidden="1" customHeight="1" x14ac:dyDescent="0.3">
      <c r="A21" s="44"/>
      <c r="B21" s="23"/>
      <c r="C21" s="105"/>
      <c r="D21" s="51"/>
      <c r="E21" s="51"/>
      <c r="F21" s="51"/>
      <c r="G21" s="51"/>
      <c r="H21" s="51"/>
      <c r="I21" s="51"/>
      <c r="J21" s="51"/>
    </row>
    <row r="22" spans="1:10" s="48" customFormat="1" ht="30" hidden="1" customHeight="1" x14ac:dyDescent="0.3">
      <c r="A22" s="44"/>
      <c r="B22" s="23"/>
      <c r="C22" s="105"/>
      <c r="D22" s="51"/>
      <c r="E22" s="51"/>
      <c r="F22" s="51"/>
      <c r="G22" s="51"/>
      <c r="H22" s="51"/>
      <c r="I22" s="51"/>
      <c r="J22" s="51"/>
    </row>
    <row r="23" spans="1:10" s="48" customFormat="1" x14ac:dyDescent="0.3">
      <c r="A23" s="44"/>
      <c r="B23" s="23" t="s">
        <v>92</v>
      </c>
      <c r="C23" s="105"/>
      <c r="D23" s="51">
        <f t="shared" ref="D23:J23" si="5">D35+D123</f>
        <v>0</v>
      </c>
      <c r="E23" s="51">
        <f t="shared" si="5"/>
        <v>0</v>
      </c>
      <c r="F23" s="51">
        <f t="shared" si="5"/>
        <v>0</v>
      </c>
      <c r="G23" s="51">
        <f t="shared" si="5"/>
        <v>0</v>
      </c>
      <c r="H23" s="51">
        <f t="shared" si="5"/>
        <v>0</v>
      </c>
      <c r="I23" s="51">
        <f t="shared" si="5"/>
        <v>0</v>
      </c>
      <c r="J23" s="51">
        <f t="shared" si="5"/>
        <v>0</v>
      </c>
    </row>
    <row r="24" spans="1:10" s="48" customFormat="1" ht="30" hidden="1" customHeight="1" x14ac:dyDescent="0.3">
      <c r="A24" s="44"/>
      <c r="B24" s="23"/>
      <c r="C24" s="105"/>
      <c r="D24" s="51"/>
      <c r="E24" s="51"/>
      <c r="F24" s="51"/>
      <c r="G24" s="51"/>
      <c r="H24" s="51"/>
      <c r="I24" s="51"/>
      <c r="J24" s="51"/>
    </row>
    <row r="25" spans="1:10" s="48" customFormat="1" ht="30" hidden="1" customHeight="1" x14ac:dyDescent="0.3">
      <c r="A25" s="44"/>
      <c r="B25" s="23"/>
      <c r="C25" s="105"/>
      <c r="D25" s="51"/>
      <c r="E25" s="51"/>
      <c r="F25" s="51"/>
      <c r="G25" s="51"/>
      <c r="H25" s="51"/>
      <c r="I25" s="51"/>
      <c r="J25" s="51"/>
    </row>
    <row r="26" spans="1:10" s="48" customFormat="1" x14ac:dyDescent="0.3">
      <c r="A26" s="44"/>
      <c r="B26" s="36" t="s">
        <v>93</v>
      </c>
      <c r="C26" s="105"/>
      <c r="D26" s="51">
        <f t="shared" ref="D26:J26" si="6">D36+D124</f>
        <v>0</v>
      </c>
      <c r="E26" s="51">
        <f t="shared" si="6"/>
        <v>0</v>
      </c>
      <c r="F26" s="51">
        <f t="shared" si="6"/>
        <v>0</v>
      </c>
      <c r="G26" s="51">
        <f t="shared" si="6"/>
        <v>0</v>
      </c>
      <c r="H26" s="51">
        <f t="shared" si="6"/>
        <v>0</v>
      </c>
      <c r="I26" s="51">
        <f t="shared" si="6"/>
        <v>0</v>
      </c>
      <c r="J26" s="51">
        <f t="shared" si="6"/>
        <v>0</v>
      </c>
    </row>
    <row r="27" spans="1:10" s="48" customFormat="1" ht="30" hidden="1" customHeight="1" x14ac:dyDescent="0.3">
      <c r="A27" s="44"/>
      <c r="B27" s="36"/>
      <c r="C27" s="53"/>
      <c r="D27" s="49" t="e">
        <f>#REF!+#REF!</f>
        <v>#REF!</v>
      </c>
      <c r="E27" s="49" t="e">
        <f>#REF!+#REF!</f>
        <v>#REF!</v>
      </c>
      <c r="F27" s="49" t="e">
        <f>#REF!+#REF!</f>
        <v>#REF!</v>
      </c>
      <c r="G27" s="49" t="e">
        <f>#REF!+#REF!</f>
        <v>#REF!</v>
      </c>
      <c r="H27" s="49" t="e">
        <f>#REF!+#REF!</f>
        <v>#REF!</v>
      </c>
      <c r="I27" s="49" t="e">
        <f>#REF!+#REF!</f>
        <v>#REF!</v>
      </c>
      <c r="J27" s="49" t="e">
        <f>#REF!+#REF!</f>
        <v>#REF!</v>
      </c>
    </row>
    <row r="28" spans="1:10" s="48" customFormat="1" ht="30" hidden="1" customHeight="1" x14ac:dyDescent="0.3">
      <c r="A28" s="44"/>
      <c r="B28" s="36"/>
      <c r="C28" s="53"/>
      <c r="D28" s="49" t="e">
        <f>#REF!+#REF!</f>
        <v>#REF!</v>
      </c>
      <c r="E28" s="49" t="e">
        <f>#REF!+#REF!</f>
        <v>#REF!</v>
      </c>
      <c r="F28" s="49" t="e">
        <f>#REF!+#REF!</f>
        <v>#REF!</v>
      </c>
      <c r="G28" s="49" t="e">
        <f>#REF!+#REF!</f>
        <v>#REF!</v>
      </c>
      <c r="H28" s="49" t="e">
        <f>#REF!+#REF!</f>
        <v>#REF!</v>
      </c>
      <c r="I28" s="49" t="e">
        <f>#REF!+#REF!</f>
        <v>#REF!</v>
      </c>
      <c r="J28" s="49" t="e">
        <f>#REF!+#REF!</f>
        <v>#REF!</v>
      </c>
    </row>
    <row r="29" spans="1:10" s="56" customFormat="1" ht="50.4" x14ac:dyDescent="0.3">
      <c r="A29" s="54" t="s">
        <v>34</v>
      </c>
      <c r="B29" s="55" t="s">
        <v>86</v>
      </c>
      <c r="C29" s="104" t="s">
        <v>136</v>
      </c>
      <c r="D29" s="46">
        <f>D30+D31+D32</f>
        <v>1841385.0561799998</v>
      </c>
      <c r="E29" s="46">
        <f>E31+E32</f>
        <v>566185.73034000001</v>
      </c>
      <c r="F29" s="46">
        <f>F31+F32</f>
        <v>1037586.96629</v>
      </c>
      <c r="G29" s="46">
        <f>G30+G88+G89+G33+G34+G36</f>
        <v>121924.7191</v>
      </c>
      <c r="H29" s="46">
        <f>H30+H88+H89+H33+H34+H36</f>
        <v>121924.7191</v>
      </c>
      <c r="I29" s="46">
        <f>I30+I88+I89+I33+I34+I36</f>
        <v>121924.7191</v>
      </c>
      <c r="J29" s="46">
        <f>J30+J31+J32+J33+J34+J36</f>
        <v>609623.59550000005</v>
      </c>
    </row>
    <row r="30" spans="1:10" s="48" customFormat="1" ht="18.75" customHeight="1" x14ac:dyDescent="0.3">
      <c r="A30" s="44"/>
      <c r="B30" s="36" t="s">
        <v>27</v>
      </c>
      <c r="C30" s="105"/>
      <c r="D30" s="51">
        <v>0</v>
      </c>
      <c r="E30" s="51">
        <f t="shared" ref="E30:J36" si="7">E55+E87</f>
        <v>0</v>
      </c>
      <c r="F30" s="51">
        <f t="shared" si="7"/>
        <v>0</v>
      </c>
      <c r="G30" s="51">
        <f t="shared" si="7"/>
        <v>0</v>
      </c>
      <c r="H30" s="51">
        <f t="shared" si="7"/>
        <v>0</v>
      </c>
      <c r="I30" s="51">
        <f t="shared" si="7"/>
        <v>0</v>
      </c>
      <c r="J30" s="51">
        <f t="shared" si="7"/>
        <v>0</v>
      </c>
    </row>
    <row r="31" spans="1:10" s="48" customFormat="1" x14ac:dyDescent="0.3">
      <c r="A31" s="44"/>
      <c r="B31" s="36" t="s">
        <v>28</v>
      </c>
      <c r="C31" s="105"/>
      <c r="D31" s="49">
        <f t="shared" ref="D31:D36" si="8">D56+D88</f>
        <v>1638832.7</v>
      </c>
      <c r="E31" s="49">
        <f>E56</f>
        <v>503905.3</v>
      </c>
      <c r="F31" s="49">
        <f t="shared" si="7"/>
        <v>923452.4</v>
      </c>
      <c r="G31" s="49">
        <f t="shared" si="7"/>
        <v>108513</v>
      </c>
      <c r="H31" s="49">
        <f t="shared" si="7"/>
        <v>108513</v>
      </c>
      <c r="I31" s="49">
        <f t="shared" si="7"/>
        <v>108513</v>
      </c>
      <c r="J31" s="49">
        <f t="shared" si="7"/>
        <v>542565</v>
      </c>
    </row>
    <row r="32" spans="1:10" s="48" customFormat="1" x14ac:dyDescent="0.3">
      <c r="A32" s="44"/>
      <c r="B32" s="36" t="s">
        <v>29</v>
      </c>
      <c r="C32" s="105"/>
      <c r="D32" s="49">
        <f t="shared" si="8"/>
        <v>202552.35617999997</v>
      </c>
      <c r="E32" s="49">
        <f>E57+E89</f>
        <v>62280.430339999999</v>
      </c>
      <c r="F32" s="49">
        <f t="shared" si="7"/>
        <v>114134.56629</v>
      </c>
      <c r="G32" s="49">
        <f t="shared" si="7"/>
        <v>13411.7191</v>
      </c>
      <c r="H32" s="49">
        <f t="shared" si="7"/>
        <v>13411.7191</v>
      </c>
      <c r="I32" s="49">
        <f t="shared" si="7"/>
        <v>13411.7191</v>
      </c>
      <c r="J32" s="49">
        <f t="shared" si="7"/>
        <v>67058.595499999996</v>
      </c>
    </row>
    <row r="33" spans="1:10" s="48" customFormat="1" ht="33.75" customHeight="1" x14ac:dyDescent="0.3">
      <c r="A33" s="44"/>
      <c r="B33" s="23" t="s">
        <v>36</v>
      </c>
      <c r="C33" s="105"/>
      <c r="D33" s="51">
        <f t="shared" si="8"/>
        <v>0</v>
      </c>
      <c r="E33" s="51">
        <f>E58+E90</f>
        <v>0</v>
      </c>
      <c r="F33" s="51">
        <f t="shared" si="7"/>
        <v>0</v>
      </c>
      <c r="G33" s="51">
        <f t="shared" si="7"/>
        <v>0</v>
      </c>
      <c r="H33" s="51">
        <f t="shared" si="7"/>
        <v>0</v>
      </c>
      <c r="I33" s="51">
        <f t="shared" si="7"/>
        <v>0</v>
      </c>
      <c r="J33" s="51">
        <f t="shared" si="7"/>
        <v>0</v>
      </c>
    </row>
    <row r="34" spans="1:10" s="48" customFormat="1" ht="35.25" customHeight="1" x14ac:dyDescent="0.3">
      <c r="A34" s="44"/>
      <c r="B34" s="23" t="s">
        <v>70</v>
      </c>
      <c r="C34" s="105"/>
      <c r="D34" s="51">
        <f t="shared" si="8"/>
        <v>0</v>
      </c>
      <c r="E34" s="51">
        <f>E59+E91</f>
        <v>0</v>
      </c>
      <c r="F34" s="51">
        <f t="shared" si="7"/>
        <v>0</v>
      </c>
      <c r="G34" s="51">
        <f t="shared" si="7"/>
        <v>0</v>
      </c>
      <c r="H34" s="51">
        <f t="shared" si="7"/>
        <v>0</v>
      </c>
      <c r="I34" s="51">
        <f t="shared" si="7"/>
        <v>0</v>
      </c>
      <c r="J34" s="51">
        <f t="shared" si="7"/>
        <v>0</v>
      </c>
    </row>
    <row r="35" spans="1:10" s="48" customFormat="1" x14ac:dyDescent="0.3">
      <c r="A35" s="44"/>
      <c r="B35" s="23" t="s">
        <v>37</v>
      </c>
      <c r="C35" s="105"/>
      <c r="D35" s="51">
        <f t="shared" si="8"/>
        <v>0</v>
      </c>
      <c r="E35" s="51">
        <f>E60+E92</f>
        <v>0</v>
      </c>
      <c r="F35" s="51">
        <f t="shared" si="7"/>
        <v>0</v>
      </c>
      <c r="G35" s="51">
        <f t="shared" si="7"/>
        <v>0</v>
      </c>
      <c r="H35" s="51">
        <f t="shared" si="7"/>
        <v>0</v>
      </c>
      <c r="I35" s="51">
        <f t="shared" si="7"/>
        <v>0</v>
      </c>
      <c r="J35" s="51">
        <f t="shared" si="7"/>
        <v>0</v>
      </c>
    </row>
    <row r="36" spans="1:10" s="48" customFormat="1" x14ac:dyDescent="0.3">
      <c r="A36" s="44"/>
      <c r="B36" s="36" t="s">
        <v>38</v>
      </c>
      <c r="C36" s="106"/>
      <c r="D36" s="51">
        <f t="shared" si="8"/>
        <v>0</v>
      </c>
      <c r="E36" s="51">
        <f>E61+E93</f>
        <v>0</v>
      </c>
      <c r="F36" s="51">
        <f t="shared" si="7"/>
        <v>0</v>
      </c>
      <c r="G36" s="51">
        <f t="shared" si="7"/>
        <v>0</v>
      </c>
      <c r="H36" s="51">
        <f t="shared" si="7"/>
        <v>0</v>
      </c>
      <c r="I36" s="51">
        <f t="shared" si="7"/>
        <v>0</v>
      </c>
      <c r="J36" s="51">
        <f t="shared" si="7"/>
        <v>0</v>
      </c>
    </row>
    <row r="37" spans="1:10" s="48" customFormat="1" ht="15" hidden="1" customHeight="1" x14ac:dyDescent="0.3">
      <c r="A37" s="44"/>
      <c r="B37" s="57" t="s">
        <v>96</v>
      </c>
      <c r="C37" s="107" t="s">
        <v>74</v>
      </c>
      <c r="D37" s="58">
        <v>1841385.0561800001</v>
      </c>
      <c r="E37" s="58">
        <v>566185.73034000001</v>
      </c>
      <c r="F37" s="59">
        <v>1037586.96629</v>
      </c>
      <c r="G37" s="59">
        <v>121924.7191</v>
      </c>
      <c r="H37" s="59">
        <v>121924.7191</v>
      </c>
      <c r="I37" s="59">
        <v>121924.7191</v>
      </c>
      <c r="J37" s="59">
        <v>609623.59550000005</v>
      </c>
    </row>
    <row r="38" spans="1:10" s="48" customFormat="1" hidden="1" x14ac:dyDescent="0.3">
      <c r="A38" s="44"/>
      <c r="B38" s="60" t="s">
        <v>27</v>
      </c>
      <c r="C38" s="108"/>
      <c r="D38" s="61">
        <v>0</v>
      </c>
      <c r="E38" s="6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</row>
    <row r="39" spans="1:10" s="48" customFormat="1" hidden="1" x14ac:dyDescent="0.3">
      <c r="A39" s="44"/>
      <c r="B39" s="60" t="s">
        <v>28</v>
      </c>
      <c r="C39" s="108"/>
      <c r="D39" s="61">
        <v>1638832.7</v>
      </c>
      <c r="E39" s="61">
        <v>503905.3</v>
      </c>
      <c r="F39" s="51">
        <v>923452.4</v>
      </c>
      <c r="G39" s="51">
        <v>108513</v>
      </c>
      <c r="H39" s="51">
        <v>108513</v>
      </c>
      <c r="I39" s="51">
        <v>108513</v>
      </c>
      <c r="J39" s="51">
        <v>542565</v>
      </c>
    </row>
    <row r="40" spans="1:10" s="48" customFormat="1" hidden="1" x14ac:dyDescent="0.3">
      <c r="A40" s="44"/>
      <c r="B40" s="60" t="s">
        <v>29</v>
      </c>
      <c r="C40" s="108"/>
      <c r="D40" s="61">
        <v>202552.35618</v>
      </c>
      <c r="E40" s="61">
        <v>62280.430339999999</v>
      </c>
      <c r="F40" s="51">
        <v>114134.56629</v>
      </c>
      <c r="G40" s="51">
        <v>13411.7191</v>
      </c>
      <c r="H40" s="51">
        <v>13411.7191</v>
      </c>
      <c r="I40" s="51">
        <v>13411.7191</v>
      </c>
      <c r="J40" s="51">
        <v>67058.595499999996</v>
      </c>
    </row>
    <row r="41" spans="1:10" s="48" customFormat="1" ht="33.6" hidden="1" x14ac:dyDescent="0.3">
      <c r="A41" s="44"/>
      <c r="B41" s="62" t="s">
        <v>36</v>
      </c>
      <c r="C41" s="108"/>
      <c r="D41" s="61">
        <v>0</v>
      </c>
      <c r="E41" s="6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</row>
    <row r="42" spans="1:10" s="48" customFormat="1" ht="24.75" hidden="1" customHeight="1" x14ac:dyDescent="0.3">
      <c r="A42" s="44"/>
      <c r="B42" s="62" t="s">
        <v>70</v>
      </c>
      <c r="C42" s="108"/>
      <c r="D42" s="61">
        <v>0</v>
      </c>
      <c r="E42" s="6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</row>
    <row r="43" spans="1:10" s="48" customFormat="1" hidden="1" x14ac:dyDescent="0.3">
      <c r="A43" s="44"/>
      <c r="B43" s="62" t="s">
        <v>37</v>
      </c>
      <c r="C43" s="108"/>
      <c r="D43" s="61">
        <v>0</v>
      </c>
      <c r="E43" s="6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</row>
    <row r="44" spans="1:10" s="48" customFormat="1" hidden="1" x14ac:dyDescent="0.3">
      <c r="A44" s="44"/>
      <c r="B44" s="60" t="s">
        <v>38</v>
      </c>
      <c r="C44" s="108"/>
      <c r="D44" s="61">
        <v>0</v>
      </c>
      <c r="E44" s="6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</row>
    <row r="45" spans="1:10" s="48" customFormat="1" ht="15" hidden="1" customHeight="1" x14ac:dyDescent="0.3">
      <c r="A45" s="44"/>
      <c r="B45" s="57" t="s">
        <v>96</v>
      </c>
      <c r="C45" s="107" t="s">
        <v>97</v>
      </c>
      <c r="D45" s="58">
        <v>0</v>
      </c>
      <c r="E45" s="58">
        <v>0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</row>
    <row r="46" spans="1:10" s="48" customFormat="1" hidden="1" x14ac:dyDescent="0.3">
      <c r="A46" s="44"/>
      <c r="B46" s="60" t="s">
        <v>27</v>
      </c>
      <c r="C46" s="108"/>
      <c r="D46" s="61">
        <v>0</v>
      </c>
      <c r="E46" s="6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</row>
    <row r="47" spans="1:10" s="48" customFormat="1" ht="16.5" hidden="1" customHeight="1" x14ac:dyDescent="0.3">
      <c r="A47" s="44"/>
      <c r="B47" s="60" t="s">
        <v>28</v>
      </c>
      <c r="C47" s="108"/>
      <c r="D47" s="61">
        <v>0</v>
      </c>
      <c r="E47" s="6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</row>
    <row r="48" spans="1:10" s="48" customFormat="1" hidden="1" x14ac:dyDescent="0.3">
      <c r="A48" s="44"/>
      <c r="B48" s="60" t="s">
        <v>29</v>
      </c>
      <c r="C48" s="108"/>
      <c r="D48" s="61">
        <v>0</v>
      </c>
      <c r="E48" s="6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</row>
    <row r="49" spans="1:12" s="48" customFormat="1" ht="33.6" hidden="1" x14ac:dyDescent="0.3">
      <c r="A49" s="44"/>
      <c r="B49" s="62" t="s">
        <v>36</v>
      </c>
      <c r="C49" s="108"/>
      <c r="D49" s="61">
        <v>0</v>
      </c>
      <c r="E49" s="6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</row>
    <row r="50" spans="1:12" s="48" customFormat="1" ht="24.75" hidden="1" customHeight="1" x14ac:dyDescent="0.3">
      <c r="A50" s="44"/>
      <c r="B50" s="62" t="s">
        <v>70</v>
      </c>
      <c r="C50" s="108"/>
      <c r="D50" s="61">
        <v>0</v>
      </c>
      <c r="E50" s="6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</row>
    <row r="51" spans="1:12" s="48" customFormat="1" hidden="1" x14ac:dyDescent="0.3">
      <c r="A51" s="44"/>
      <c r="B51" s="62" t="s">
        <v>37</v>
      </c>
      <c r="C51" s="108"/>
      <c r="D51" s="61">
        <v>0</v>
      </c>
      <c r="E51" s="6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</row>
    <row r="52" spans="1:12" s="48" customFormat="1" hidden="1" x14ac:dyDescent="0.3">
      <c r="A52" s="44"/>
      <c r="B52" s="60" t="s">
        <v>38</v>
      </c>
      <c r="C52" s="108"/>
      <c r="D52" s="61">
        <v>0</v>
      </c>
      <c r="E52" s="6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</row>
    <row r="53" spans="1:12" s="56" customFormat="1" ht="36.75" customHeight="1" x14ac:dyDescent="0.3">
      <c r="A53" s="54" t="s">
        <v>34</v>
      </c>
      <c r="B53" s="63" t="s">
        <v>95</v>
      </c>
      <c r="C53" s="104" t="s">
        <v>137</v>
      </c>
      <c r="D53" s="59">
        <f t="shared" ref="D53:J53" si="9">D54</f>
        <v>1719460.33708</v>
      </c>
      <c r="E53" s="59">
        <f>E69+E77</f>
        <v>566185.73034000001</v>
      </c>
      <c r="F53" s="59">
        <f t="shared" si="9"/>
        <v>915662.24719000002</v>
      </c>
      <c r="G53" s="59">
        <f t="shared" si="9"/>
        <v>0</v>
      </c>
      <c r="H53" s="59">
        <f t="shared" si="9"/>
        <v>0</v>
      </c>
      <c r="I53" s="59">
        <f t="shared" si="9"/>
        <v>0</v>
      </c>
      <c r="J53" s="59">
        <f t="shared" si="9"/>
        <v>0</v>
      </c>
      <c r="L53" s="64"/>
    </row>
    <row r="54" spans="1:12" s="56" customFormat="1" ht="15" hidden="1" customHeight="1" x14ac:dyDescent="0.3">
      <c r="A54" s="54"/>
      <c r="B54" s="65" t="s">
        <v>71</v>
      </c>
      <c r="C54" s="105"/>
      <c r="D54" s="51">
        <f>D55+D56+D57+D58+D59+D61</f>
        <v>1719460.33708</v>
      </c>
      <c r="E54" s="51">
        <f t="shared" ref="E54:J54" si="10">E55+E56+E57+E58+E59+E61</f>
        <v>566185.73034000001</v>
      </c>
      <c r="F54" s="51">
        <f t="shared" si="10"/>
        <v>915662.24719000002</v>
      </c>
      <c r="G54" s="59">
        <f t="shared" si="10"/>
        <v>0</v>
      </c>
      <c r="H54" s="59">
        <f t="shared" si="10"/>
        <v>0</v>
      </c>
      <c r="I54" s="59">
        <f t="shared" si="10"/>
        <v>0</v>
      </c>
      <c r="J54" s="59">
        <f t="shared" si="10"/>
        <v>0</v>
      </c>
    </row>
    <row r="55" spans="1:12" s="48" customFormat="1" ht="15" hidden="1" customHeight="1" x14ac:dyDescent="0.3">
      <c r="A55" s="44"/>
      <c r="B55" s="60" t="s">
        <v>27</v>
      </c>
      <c r="C55" s="105"/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L55" s="66"/>
    </row>
    <row r="56" spans="1:12" s="48" customFormat="1" ht="15" hidden="1" customHeight="1" x14ac:dyDescent="0.3">
      <c r="A56" s="44"/>
      <c r="B56" s="60" t="s">
        <v>64</v>
      </c>
      <c r="C56" s="105"/>
      <c r="D56" s="51">
        <v>1530319.7</v>
      </c>
      <c r="E56" s="51">
        <v>503905.3</v>
      </c>
      <c r="F56" s="51">
        <v>814939.4</v>
      </c>
      <c r="G56" s="51">
        <v>0</v>
      </c>
      <c r="H56" s="51">
        <v>0</v>
      </c>
      <c r="I56" s="51">
        <v>0</v>
      </c>
      <c r="J56" s="51">
        <v>0</v>
      </c>
    </row>
    <row r="57" spans="1:12" s="48" customFormat="1" ht="15" hidden="1" customHeight="1" x14ac:dyDescent="0.3">
      <c r="A57" s="44"/>
      <c r="B57" s="60" t="s">
        <v>94</v>
      </c>
      <c r="C57" s="105"/>
      <c r="D57" s="51">
        <v>189140.63707999999</v>
      </c>
      <c r="E57" s="51">
        <v>62280.430339999999</v>
      </c>
      <c r="F57" s="51">
        <v>100722.84719</v>
      </c>
      <c r="G57" s="51">
        <v>0</v>
      </c>
      <c r="H57" s="51">
        <v>0</v>
      </c>
      <c r="I57" s="51">
        <v>0</v>
      </c>
      <c r="J57" s="51">
        <v>0</v>
      </c>
    </row>
    <row r="58" spans="1:12" s="48" customFormat="1" ht="30" hidden="1" customHeight="1" x14ac:dyDescent="0.3">
      <c r="A58" s="44"/>
      <c r="B58" s="62" t="s">
        <v>36</v>
      </c>
      <c r="C58" s="105"/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</row>
    <row r="59" spans="1:12" s="48" customFormat="1" ht="15" hidden="1" customHeight="1" x14ac:dyDescent="0.3">
      <c r="A59" s="44"/>
      <c r="B59" s="62" t="s">
        <v>39</v>
      </c>
      <c r="C59" s="105"/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</row>
    <row r="60" spans="1:12" s="48" customFormat="1" ht="15" hidden="1" customHeight="1" x14ac:dyDescent="0.3">
      <c r="A60" s="44"/>
      <c r="B60" s="62" t="s">
        <v>37</v>
      </c>
      <c r="C60" s="105"/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</row>
    <row r="61" spans="1:12" s="48" customFormat="1" ht="15" hidden="1" customHeight="1" x14ac:dyDescent="0.3">
      <c r="A61" s="44"/>
      <c r="B61" s="60" t="s">
        <v>38</v>
      </c>
      <c r="C61" s="105"/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</row>
    <row r="62" spans="1:12" s="48" customFormat="1" x14ac:dyDescent="0.3">
      <c r="A62" s="44"/>
      <c r="B62" s="67" t="s">
        <v>27</v>
      </c>
      <c r="C62" s="105"/>
      <c r="D62" s="51">
        <f>D70+D78</f>
        <v>0</v>
      </c>
      <c r="E62" s="51">
        <f>E70+E78</f>
        <v>0</v>
      </c>
      <c r="F62" s="51">
        <f t="shared" ref="F62:J64" si="11">F70+F78</f>
        <v>0</v>
      </c>
      <c r="G62" s="51">
        <f t="shared" si="11"/>
        <v>0</v>
      </c>
      <c r="H62" s="51">
        <f t="shared" si="11"/>
        <v>0</v>
      </c>
      <c r="I62" s="51">
        <f t="shared" si="11"/>
        <v>0</v>
      </c>
      <c r="J62" s="51">
        <f t="shared" si="11"/>
        <v>0</v>
      </c>
    </row>
    <row r="63" spans="1:12" s="48" customFormat="1" x14ac:dyDescent="0.3">
      <c r="A63" s="44"/>
      <c r="B63" s="67" t="s">
        <v>64</v>
      </c>
      <c r="C63" s="105"/>
      <c r="D63" s="51">
        <f>D71+D79</f>
        <v>1530319.7</v>
      </c>
      <c r="E63" s="51">
        <f>E71+E79</f>
        <v>503905.3</v>
      </c>
      <c r="F63" s="51">
        <f>F71+F79</f>
        <v>814939.4</v>
      </c>
      <c r="G63" s="51">
        <f>G71+G79</f>
        <v>0</v>
      </c>
      <c r="H63" s="51">
        <f t="shared" si="11"/>
        <v>0</v>
      </c>
      <c r="I63" s="51">
        <f t="shared" si="11"/>
        <v>0</v>
      </c>
      <c r="J63" s="51">
        <f t="shared" si="11"/>
        <v>0</v>
      </c>
    </row>
    <row r="64" spans="1:12" s="48" customFormat="1" x14ac:dyDescent="0.3">
      <c r="A64" s="44"/>
      <c r="B64" s="67" t="s">
        <v>94</v>
      </c>
      <c r="C64" s="105"/>
      <c r="D64" s="51">
        <f>D72+D80</f>
        <v>189140.63707999999</v>
      </c>
      <c r="E64" s="51">
        <f t="shared" ref="E64:J66" si="12">E72+E80</f>
        <v>62280.430339999999</v>
      </c>
      <c r="F64" s="51">
        <f t="shared" si="12"/>
        <v>100722.84719</v>
      </c>
      <c r="G64" s="51">
        <f>G72+G80</f>
        <v>0</v>
      </c>
      <c r="H64" s="51">
        <f t="shared" si="11"/>
        <v>0</v>
      </c>
      <c r="I64" s="51">
        <f t="shared" si="11"/>
        <v>0</v>
      </c>
      <c r="J64" s="51">
        <f t="shared" si="11"/>
        <v>0</v>
      </c>
    </row>
    <row r="65" spans="1:10" s="48" customFormat="1" ht="33.6" x14ac:dyDescent="0.3">
      <c r="A65" s="44"/>
      <c r="B65" s="16" t="s">
        <v>36</v>
      </c>
      <c r="C65" s="105"/>
      <c r="D65" s="51">
        <f>D73+D81</f>
        <v>0</v>
      </c>
      <c r="E65" s="51">
        <f t="shared" si="12"/>
        <v>0</v>
      </c>
      <c r="F65" s="51">
        <f t="shared" si="12"/>
        <v>0</v>
      </c>
      <c r="G65" s="51">
        <f t="shared" si="12"/>
        <v>0</v>
      </c>
      <c r="H65" s="51">
        <f t="shared" si="12"/>
        <v>0</v>
      </c>
      <c r="I65" s="51">
        <f t="shared" si="12"/>
        <v>0</v>
      </c>
      <c r="J65" s="51">
        <f t="shared" si="12"/>
        <v>0</v>
      </c>
    </row>
    <row r="66" spans="1:10" s="48" customFormat="1" x14ac:dyDescent="0.3">
      <c r="A66" s="44"/>
      <c r="B66" s="16" t="s">
        <v>39</v>
      </c>
      <c r="C66" s="105"/>
      <c r="D66" s="51">
        <f>D74+D82</f>
        <v>0</v>
      </c>
      <c r="E66" s="51">
        <f t="shared" si="12"/>
        <v>0</v>
      </c>
      <c r="F66" s="51">
        <f t="shared" si="12"/>
        <v>0</v>
      </c>
      <c r="G66" s="51">
        <f t="shared" si="12"/>
        <v>0</v>
      </c>
      <c r="H66" s="51">
        <f t="shared" si="12"/>
        <v>0</v>
      </c>
      <c r="I66" s="51">
        <f t="shared" si="12"/>
        <v>0</v>
      </c>
      <c r="J66" s="51">
        <f t="shared" si="12"/>
        <v>0</v>
      </c>
    </row>
    <row r="67" spans="1:10" s="48" customFormat="1" x14ac:dyDescent="0.3">
      <c r="A67" s="44"/>
      <c r="B67" s="16" t="s">
        <v>37</v>
      </c>
      <c r="C67" s="105"/>
      <c r="D67" s="51">
        <f>D83+D75</f>
        <v>0</v>
      </c>
      <c r="E67" s="51">
        <f>E83+E75</f>
        <v>0</v>
      </c>
      <c r="F67" s="51">
        <f t="shared" ref="F67:J67" si="13">F83+F75</f>
        <v>0</v>
      </c>
      <c r="G67" s="51">
        <f t="shared" si="13"/>
        <v>0</v>
      </c>
      <c r="H67" s="51">
        <f t="shared" si="13"/>
        <v>0</v>
      </c>
      <c r="I67" s="51">
        <f t="shared" si="13"/>
        <v>0</v>
      </c>
      <c r="J67" s="51">
        <f t="shared" si="13"/>
        <v>0</v>
      </c>
    </row>
    <row r="68" spans="1:10" s="48" customFormat="1" x14ac:dyDescent="0.3">
      <c r="A68" s="44"/>
      <c r="B68" s="67" t="s">
        <v>38</v>
      </c>
      <c r="C68" s="106"/>
      <c r="D68" s="51">
        <f>D76+D84</f>
        <v>0</v>
      </c>
      <c r="E68" s="51">
        <f t="shared" ref="E68:J68" si="14">E76+E84</f>
        <v>0</v>
      </c>
      <c r="F68" s="51">
        <f t="shared" si="14"/>
        <v>0</v>
      </c>
      <c r="G68" s="51">
        <f t="shared" si="14"/>
        <v>0</v>
      </c>
      <c r="H68" s="51">
        <f t="shared" si="14"/>
        <v>0</v>
      </c>
      <c r="I68" s="51">
        <f t="shared" si="14"/>
        <v>0</v>
      </c>
      <c r="J68" s="51">
        <f t="shared" si="14"/>
        <v>0</v>
      </c>
    </row>
    <row r="69" spans="1:10" s="48" customFormat="1" ht="20.25" customHeight="1" x14ac:dyDescent="0.3">
      <c r="A69" s="44"/>
      <c r="B69" s="68" t="s">
        <v>140</v>
      </c>
      <c r="C69" s="104" t="s">
        <v>74</v>
      </c>
      <c r="D69" s="59">
        <f>D71+D72</f>
        <v>1719460.33708</v>
      </c>
      <c r="E69" s="59">
        <f>E71+E72</f>
        <v>566185.73034000001</v>
      </c>
      <c r="F69" s="59">
        <f>F71+F72</f>
        <v>915662.24719000002</v>
      </c>
      <c r="G69" s="59">
        <v>0</v>
      </c>
      <c r="H69" s="59">
        <v>0</v>
      </c>
      <c r="I69" s="59">
        <v>0</v>
      </c>
      <c r="J69" s="59">
        <v>0</v>
      </c>
    </row>
    <row r="70" spans="1:10" s="48" customFormat="1" x14ac:dyDescent="0.3">
      <c r="A70" s="44"/>
      <c r="B70" s="36" t="s">
        <v>27</v>
      </c>
      <c r="C70" s="105"/>
      <c r="D70" s="59">
        <v>0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</row>
    <row r="71" spans="1:10" s="48" customFormat="1" x14ac:dyDescent="0.3">
      <c r="A71" s="44"/>
      <c r="B71" s="36" t="s">
        <v>28</v>
      </c>
      <c r="C71" s="105"/>
      <c r="D71" s="51">
        <v>1530319.7</v>
      </c>
      <c r="E71" s="51">
        <v>503905.3</v>
      </c>
      <c r="F71" s="51">
        <v>814939.4</v>
      </c>
      <c r="G71" s="59">
        <v>0</v>
      </c>
      <c r="H71" s="59">
        <v>0</v>
      </c>
      <c r="I71" s="59">
        <v>0</v>
      </c>
      <c r="J71" s="59">
        <v>0</v>
      </c>
    </row>
    <row r="72" spans="1:10" s="48" customFormat="1" x14ac:dyDescent="0.3">
      <c r="A72" s="44"/>
      <c r="B72" s="36" t="s">
        <v>29</v>
      </c>
      <c r="C72" s="105"/>
      <c r="D72" s="51">
        <v>189140.63707999999</v>
      </c>
      <c r="E72" s="51">
        <v>62280.430339999999</v>
      </c>
      <c r="F72" s="51">
        <v>100722.84719</v>
      </c>
      <c r="G72" s="59">
        <v>0</v>
      </c>
      <c r="H72" s="59">
        <v>0</v>
      </c>
      <c r="I72" s="59">
        <v>0</v>
      </c>
      <c r="J72" s="59">
        <v>0</v>
      </c>
    </row>
    <row r="73" spans="1:10" s="48" customFormat="1" ht="33.6" x14ac:dyDescent="0.3">
      <c r="A73" s="44"/>
      <c r="B73" s="23" t="s">
        <v>36</v>
      </c>
      <c r="C73" s="105"/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</row>
    <row r="74" spans="1:10" s="48" customFormat="1" ht="37.5" customHeight="1" x14ac:dyDescent="0.3">
      <c r="A74" s="44"/>
      <c r="B74" s="23" t="s">
        <v>39</v>
      </c>
      <c r="C74" s="105"/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</row>
    <row r="75" spans="1:10" s="48" customFormat="1" x14ac:dyDescent="0.3">
      <c r="A75" s="44"/>
      <c r="B75" s="23" t="s">
        <v>37</v>
      </c>
      <c r="C75" s="105"/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</row>
    <row r="76" spans="1:10" s="48" customFormat="1" x14ac:dyDescent="0.3">
      <c r="A76" s="44"/>
      <c r="B76" s="36" t="s">
        <v>38</v>
      </c>
      <c r="C76" s="105"/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</row>
    <row r="77" spans="1:10" s="48" customFormat="1" ht="15" customHeight="1" x14ac:dyDescent="0.3">
      <c r="A77" s="44"/>
      <c r="B77" s="68" t="s">
        <v>96</v>
      </c>
      <c r="C77" s="104" t="s">
        <v>100</v>
      </c>
      <c r="D77" s="59">
        <v>0</v>
      </c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59">
        <v>0</v>
      </c>
    </row>
    <row r="78" spans="1:10" s="48" customFormat="1" x14ac:dyDescent="0.3">
      <c r="A78" s="44"/>
      <c r="B78" s="36" t="s">
        <v>27</v>
      </c>
      <c r="C78" s="105"/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</row>
    <row r="79" spans="1:10" s="48" customFormat="1" ht="16.5" customHeight="1" x14ac:dyDescent="0.3">
      <c r="A79" s="44"/>
      <c r="B79" s="36" t="s">
        <v>28</v>
      </c>
      <c r="C79" s="105"/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</row>
    <row r="80" spans="1:10" s="48" customFormat="1" x14ac:dyDescent="0.3">
      <c r="A80" s="44"/>
      <c r="B80" s="36" t="s">
        <v>29</v>
      </c>
      <c r="C80" s="105"/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</row>
    <row r="81" spans="1:10" s="48" customFormat="1" ht="33.6" x14ac:dyDescent="0.3">
      <c r="A81" s="44"/>
      <c r="B81" s="23" t="s">
        <v>36</v>
      </c>
      <c r="C81" s="105"/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</row>
    <row r="82" spans="1:10" s="48" customFormat="1" ht="36" customHeight="1" x14ac:dyDescent="0.3">
      <c r="A82" s="44"/>
      <c r="B82" s="23" t="s">
        <v>39</v>
      </c>
      <c r="C82" s="105"/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</row>
    <row r="83" spans="1:10" s="48" customFormat="1" x14ac:dyDescent="0.3">
      <c r="A83" s="44"/>
      <c r="B83" s="23" t="s">
        <v>37</v>
      </c>
      <c r="C83" s="105"/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</row>
    <row r="84" spans="1:10" s="48" customFormat="1" x14ac:dyDescent="0.3">
      <c r="A84" s="44"/>
      <c r="B84" s="36" t="s">
        <v>38</v>
      </c>
      <c r="C84" s="105"/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</row>
    <row r="85" spans="1:10" ht="69" customHeight="1" x14ac:dyDescent="0.3">
      <c r="B85" s="65" t="s">
        <v>98</v>
      </c>
      <c r="C85" s="104" t="s">
        <v>136</v>
      </c>
      <c r="D85" s="46">
        <f>D101+D109</f>
        <v>121924.7191</v>
      </c>
      <c r="E85" s="59">
        <f t="shared" ref="E85:J85" si="15">E86</f>
        <v>0</v>
      </c>
      <c r="F85" s="46">
        <f t="shared" si="15"/>
        <v>121924.7191</v>
      </c>
      <c r="G85" s="46">
        <f t="shared" si="15"/>
        <v>121924.7191</v>
      </c>
      <c r="H85" s="46">
        <f t="shared" si="15"/>
        <v>121924.7191</v>
      </c>
      <c r="I85" s="46">
        <f t="shared" si="15"/>
        <v>121924.7191</v>
      </c>
      <c r="J85" s="46">
        <f t="shared" si="15"/>
        <v>609623.59550000005</v>
      </c>
    </row>
    <row r="86" spans="1:10" ht="15" hidden="1" customHeight="1" x14ac:dyDescent="0.3">
      <c r="B86" s="65" t="s">
        <v>71</v>
      </c>
      <c r="C86" s="105"/>
      <c r="D86" s="49">
        <f>D87+D90+D88+D89+D91+D93</f>
        <v>121924.7191</v>
      </c>
      <c r="E86" s="51">
        <v>0</v>
      </c>
      <c r="F86" s="49">
        <f t="shared" ref="F86:I86" si="16">F87+F90+F88+F89+F91+F93</f>
        <v>121924.7191</v>
      </c>
      <c r="G86" s="49">
        <f t="shared" si="16"/>
        <v>121924.7191</v>
      </c>
      <c r="H86" s="49">
        <f t="shared" si="16"/>
        <v>121924.7191</v>
      </c>
      <c r="I86" s="49">
        <f t="shared" si="16"/>
        <v>121924.7191</v>
      </c>
      <c r="J86" s="49">
        <f t="shared" ref="J86" si="17">J87+J88+J89+J90+J91+J93</f>
        <v>609623.59550000005</v>
      </c>
    </row>
    <row r="87" spans="1:10" ht="26.25" hidden="1" customHeight="1" x14ac:dyDescent="0.3">
      <c r="B87" s="60" t="s">
        <v>27</v>
      </c>
      <c r="C87" s="105"/>
      <c r="D87" s="61">
        <v>0</v>
      </c>
      <c r="E87" s="61">
        <v>0</v>
      </c>
      <c r="F87" s="61">
        <v>0</v>
      </c>
      <c r="G87" s="61">
        <v>0</v>
      </c>
      <c r="H87" s="61">
        <v>0</v>
      </c>
      <c r="I87" s="51">
        <v>0</v>
      </c>
      <c r="J87" s="51">
        <v>0</v>
      </c>
    </row>
    <row r="88" spans="1:10" ht="15" hidden="1" customHeight="1" x14ac:dyDescent="0.3">
      <c r="B88" s="60" t="s">
        <v>28</v>
      </c>
      <c r="C88" s="105"/>
      <c r="D88" s="69">
        <f>108513</f>
        <v>108513</v>
      </c>
      <c r="E88" s="61"/>
      <c r="F88" s="69">
        <f>108513</f>
        <v>108513</v>
      </c>
      <c r="G88" s="69">
        <f>108513</f>
        <v>108513</v>
      </c>
      <c r="H88" s="69">
        <f>108513</f>
        <v>108513</v>
      </c>
      <c r="I88" s="49">
        <f>108513</f>
        <v>108513</v>
      </c>
      <c r="J88" s="49">
        <f>D88+E88+F88+G88+H88+I88</f>
        <v>542565</v>
      </c>
    </row>
    <row r="89" spans="1:10" ht="15" hidden="1" customHeight="1" x14ac:dyDescent="0.3">
      <c r="B89" s="60" t="s">
        <v>29</v>
      </c>
      <c r="C89" s="105"/>
      <c r="D89" s="69">
        <v>13411.7191</v>
      </c>
      <c r="E89" s="61">
        <v>0</v>
      </c>
      <c r="F89" s="69">
        <v>13411.7191</v>
      </c>
      <c r="G89" s="69">
        <v>13411.7191</v>
      </c>
      <c r="H89" s="69">
        <v>13411.7191</v>
      </c>
      <c r="I89" s="49">
        <v>13411.7191</v>
      </c>
      <c r="J89" s="49">
        <f>D89+E89+F89+G89+H89+I89</f>
        <v>67058.595499999996</v>
      </c>
    </row>
    <row r="90" spans="1:10" ht="30" hidden="1" customHeight="1" x14ac:dyDescent="0.3">
      <c r="B90" s="62" t="s">
        <v>36</v>
      </c>
      <c r="C90" s="105"/>
      <c r="D90" s="61">
        <v>0</v>
      </c>
      <c r="E90" s="61">
        <v>0</v>
      </c>
      <c r="F90" s="61">
        <v>0</v>
      </c>
      <c r="G90" s="61">
        <v>0</v>
      </c>
      <c r="H90" s="61">
        <v>0</v>
      </c>
      <c r="I90" s="51">
        <v>0</v>
      </c>
      <c r="J90" s="51">
        <v>0</v>
      </c>
    </row>
    <row r="91" spans="1:10" ht="15" hidden="1" customHeight="1" x14ac:dyDescent="0.3">
      <c r="B91" s="62" t="s">
        <v>39</v>
      </c>
      <c r="C91" s="105"/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51">
        <v>0</v>
      </c>
      <c r="J91" s="51">
        <v>0</v>
      </c>
    </row>
    <row r="92" spans="1:10" ht="15" hidden="1" customHeight="1" x14ac:dyDescent="0.3">
      <c r="B92" s="62" t="s">
        <v>37</v>
      </c>
      <c r="C92" s="105"/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51">
        <v>0</v>
      </c>
      <c r="J92" s="51">
        <v>0</v>
      </c>
    </row>
    <row r="93" spans="1:10" ht="15" hidden="1" customHeight="1" x14ac:dyDescent="0.3">
      <c r="B93" s="60" t="s">
        <v>38</v>
      </c>
      <c r="C93" s="105"/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</row>
    <row r="94" spans="1:10" x14ac:dyDescent="0.3">
      <c r="B94" s="67" t="s">
        <v>27</v>
      </c>
      <c r="C94" s="105"/>
      <c r="D94" s="51">
        <f t="shared" ref="D94:J100" si="18">D102+D110</f>
        <v>0</v>
      </c>
      <c r="E94" s="51">
        <f t="shared" si="18"/>
        <v>0</v>
      </c>
      <c r="F94" s="51">
        <f t="shared" si="18"/>
        <v>0</v>
      </c>
      <c r="G94" s="51">
        <f t="shared" si="18"/>
        <v>0</v>
      </c>
      <c r="H94" s="51">
        <f t="shared" si="18"/>
        <v>0</v>
      </c>
      <c r="I94" s="51">
        <f t="shared" si="18"/>
        <v>0</v>
      </c>
      <c r="J94" s="51">
        <f t="shared" si="18"/>
        <v>0</v>
      </c>
    </row>
    <row r="95" spans="1:10" x14ac:dyDescent="0.3">
      <c r="B95" s="67" t="s">
        <v>28</v>
      </c>
      <c r="C95" s="105"/>
      <c r="D95" s="51">
        <f t="shared" si="18"/>
        <v>108513</v>
      </c>
      <c r="E95" s="51">
        <f t="shared" si="18"/>
        <v>0</v>
      </c>
      <c r="F95" s="51">
        <f t="shared" si="18"/>
        <v>108513</v>
      </c>
      <c r="G95" s="51">
        <f t="shared" si="18"/>
        <v>108513</v>
      </c>
      <c r="H95" s="51">
        <f t="shared" si="18"/>
        <v>108513</v>
      </c>
      <c r="I95" s="51">
        <f t="shared" si="18"/>
        <v>108513</v>
      </c>
      <c r="J95" s="51">
        <f t="shared" si="18"/>
        <v>542565</v>
      </c>
    </row>
    <row r="96" spans="1:10" x14ac:dyDescent="0.3">
      <c r="B96" s="67" t="s">
        <v>29</v>
      </c>
      <c r="C96" s="105"/>
      <c r="D96" s="51">
        <f t="shared" si="18"/>
        <v>13411.7191</v>
      </c>
      <c r="E96" s="51">
        <f t="shared" si="18"/>
        <v>0</v>
      </c>
      <c r="F96" s="51">
        <f>F104</f>
        <v>13411.7191</v>
      </c>
      <c r="G96" s="51">
        <f>G104</f>
        <v>13411.7191</v>
      </c>
      <c r="H96" s="51">
        <f t="shared" ref="H96:J96" si="19">H104</f>
        <v>13411.7191</v>
      </c>
      <c r="I96" s="51">
        <f t="shared" si="19"/>
        <v>13411.7191</v>
      </c>
      <c r="J96" s="51">
        <f t="shared" si="19"/>
        <v>67058.595499999996</v>
      </c>
    </row>
    <row r="97" spans="1:10" ht="33.6" x14ac:dyDescent="0.3">
      <c r="B97" s="16" t="s">
        <v>36</v>
      </c>
      <c r="C97" s="105"/>
      <c r="D97" s="51">
        <f t="shared" si="18"/>
        <v>0</v>
      </c>
      <c r="E97" s="51">
        <f t="shared" si="18"/>
        <v>0</v>
      </c>
      <c r="F97" s="51">
        <f t="shared" si="18"/>
        <v>0</v>
      </c>
      <c r="G97" s="51">
        <f t="shared" si="18"/>
        <v>0</v>
      </c>
      <c r="H97" s="51">
        <f t="shared" si="18"/>
        <v>0</v>
      </c>
      <c r="I97" s="51">
        <f t="shared" si="18"/>
        <v>0</v>
      </c>
      <c r="J97" s="51">
        <f t="shared" si="18"/>
        <v>0</v>
      </c>
    </row>
    <row r="98" spans="1:10" x14ac:dyDescent="0.3">
      <c r="B98" s="16" t="s">
        <v>39</v>
      </c>
      <c r="C98" s="105"/>
      <c r="D98" s="51">
        <f t="shared" si="18"/>
        <v>0</v>
      </c>
      <c r="E98" s="51">
        <f t="shared" si="18"/>
        <v>0</v>
      </c>
      <c r="F98" s="51">
        <f t="shared" si="18"/>
        <v>0</v>
      </c>
      <c r="G98" s="51">
        <f t="shared" si="18"/>
        <v>0</v>
      </c>
      <c r="H98" s="51">
        <f t="shared" si="18"/>
        <v>0</v>
      </c>
      <c r="I98" s="51">
        <f t="shared" si="18"/>
        <v>0</v>
      </c>
      <c r="J98" s="51">
        <f t="shared" si="18"/>
        <v>0</v>
      </c>
    </row>
    <row r="99" spans="1:10" x14ac:dyDescent="0.3">
      <c r="B99" s="16" t="s">
        <v>37</v>
      </c>
      <c r="C99" s="105"/>
      <c r="D99" s="51">
        <f t="shared" si="18"/>
        <v>0</v>
      </c>
      <c r="E99" s="51">
        <f t="shared" si="18"/>
        <v>0</v>
      </c>
      <c r="F99" s="51">
        <f t="shared" si="18"/>
        <v>0</v>
      </c>
      <c r="G99" s="51">
        <f t="shared" si="18"/>
        <v>0</v>
      </c>
      <c r="H99" s="51">
        <f t="shared" si="18"/>
        <v>0</v>
      </c>
      <c r="I99" s="51">
        <f t="shared" si="18"/>
        <v>0</v>
      </c>
      <c r="J99" s="51">
        <f t="shared" si="18"/>
        <v>0</v>
      </c>
    </row>
    <row r="100" spans="1:10" x14ac:dyDescent="0.3">
      <c r="B100" s="67" t="s">
        <v>38</v>
      </c>
      <c r="C100" s="106"/>
      <c r="D100" s="51">
        <f t="shared" si="18"/>
        <v>0</v>
      </c>
      <c r="E100" s="51">
        <f t="shared" si="18"/>
        <v>0</v>
      </c>
      <c r="F100" s="51">
        <f t="shared" si="18"/>
        <v>0</v>
      </c>
      <c r="G100" s="51">
        <f t="shared" si="18"/>
        <v>0</v>
      </c>
      <c r="H100" s="51">
        <f t="shared" si="18"/>
        <v>0</v>
      </c>
      <c r="I100" s="51">
        <f t="shared" si="18"/>
        <v>0</v>
      </c>
      <c r="J100" s="51">
        <f t="shared" si="18"/>
        <v>0</v>
      </c>
    </row>
    <row r="101" spans="1:10" s="48" customFormat="1" ht="15" customHeight="1" x14ac:dyDescent="0.3">
      <c r="A101" s="70"/>
      <c r="B101" s="68" t="s">
        <v>96</v>
      </c>
      <c r="C101" s="104" t="s">
        <v>74</v>
      </c>
      <c r="D101" s="51">
        <f>D103+D104</f>
        <v>121924.7191</v>
      </c>
      <c r="E101" s="51">
        <v>0</v>
      </c>
      <c r="F101" s="51">
        <f>F103+F104</f>
        <v>121924.7191</v>
      </c>
      <c r="G101" s="51">
        <f>G103+G104</f>
        <v>121924.7191</v>
      </c>
      <c r="H101" s="51">
        <f>H103+H104</f>
        <v>121924.7191</v>
      </c>
      <c r="I101" s="51">
        <f>I103+I104</f>
        <v>121924.7191</v>
      </c>
      <c r="J101" s="51">
        <f>J103+J104</f>
        <v>609623.59550000005</v>
      </c>
    </row>
    <row r="102" spans="1:10" s="48" customFormat="1" x14ac:dyDescent="0.3">
      <c r="A102" s="44"/>
      <c r="B102" s="36" t="s">
        <v>27</v>
      </c>
      <c r="C102" s="105"/>
      <c r="D102" s="59"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</row>
    <row r="103" spans="1:10" s="48" customFormat="1" x14ac:dyDescent="0.3">
      <c r="A103" s="44"/>
      <c r="B103" s="36" t="s">
        <v>28</v>
      </c>
      <c r="C103" s="105"/>
      <c r="D103" s="49">
        <f>108513</f>
        <v>108513</v>
      </c>
      <c r="E103" s="51"/>
      <c r="F103" s="49">
        <f>108513</f>
        <v>108513</v>
      </c>
      <c r="G103" s="49">
        <f>108513</f>
        <v>108513</v>
      </c>
      <c r="H103" s="49">
        <f>108513</f>
        <v>108513</v>
      </c>
      <c r="I103" s="49">
        <f>108513</f>
        <v>108513</v>
      </c>
      <c r="J103" s="49">
        <f>D103+E103+F103+G103+H103+I103</f>
        <v>542565</v>
      </c>
    </row>
    <row r="104" spans="1:10" s="48" customFormat="1" x14ac:dyDescent="0.3">
      <c r="A104" s="44"/>
      <c r="B104" s="36" t="s">
        <v>29</v>
      </c>
      <c r="C104" s="105"/>
      <c r="D104" s="49">
        <v>13411.7191</v>
      </c>
      <c r="E104" s="51">
        <v>0</v>
      </c>
      <c r="F104" s="49">
        <v>13411.7191</v>
      </c>
      <c r="G104" s="49">
        <v>13411.7191</v>
      </c>
      <c r="H104" s="49">
        <v>13411.7191</v>
      </c>
      <c r="I104" s="49">
        <v>13411.7191</v>
      </c>
      <c r="J104" s="49">
        <f>D104+E104+F104+G104+H104+I104</f>
        <v>67058.595499999996</v>
      </c>
    </row>
    <row r="105" spans="1:10" s="48" customFormat="1" ht="33.6" x14ac:dyDescent="0.3">
      <c r="A105" s="44"/>
      <c r="B105" s="23" t="s">
        <v>36</v>
      </c>
      <c r="C105" s="105"/>
      <c r="D105" s="59">
        <v>0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</row>
    <row r="106" spans="1:10" s="48" customFormat="1" ht="33.75" customHeight="1" x14ac:dyDescent="0.3">
      <c r="A106" s="44"/>
      <c r="B106" s="23" t="s">
        <v>39</v>
      </c>
      <c r="C106" s="105"/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</row>
    <row r="107" spans="1:10" s="48" customFormat="1" x14ac:dyDescent="0.3">
      <c r="A107" s="44"/>
      <c r="B107" s="23" t="s">
        <v>37</v>
      </c>
      <c r="C107" s="105"/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</row>
    <row r="108" spans="1:10" s="48" customFormat="1" x14ac:dyDescent="0.3">
      <c r="A108" s="44"/>
      <c r="B108" s="36" t="s">
        <v>38</v>
      </c>
      <c r="C108" s="105"/>
      <c r="D108" s="51">
        <v>0</v>
      </c>
      <c r="E108" s="51">
        <v>0</v>
      </c>
      <c r="F108" s="51">
        <v>0</v>
      </c>
      <c r="G108" s="51">
        <v>0</v>
      </c>
      <c r="H108" s="51">
        <v>0</v>
      </c>
      <c r="I108" s="51">
        <v>0</v>
      </c>
      <c r="J108" s="51">
        <v>0</v>
      </c>
    </row>
    <row r="109" spans="1:10" s="48" customFormat="1" ht="15" customHeight="1" x14ac:dyDescent="0.3">
      <c r="A109" s="44"/>
      <c r="B109" s="68" t="s">
        <v>96</v>
      </c>
      <c r="C109" s="77" t="s">
        <v>100</v>
      </c>
      <c r="D109" s="59">
        <v>0</v>
      </c>
      <c r="E109" s="59">
        <v>0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</row>
    <row r="110" spans="1:10" s="48" customFormat="1" x14ac:dyDescent="0.3">
      <c r="A110" s="44"/>
      <c r="B110" s="36" t="s">
        <v>27</v>
      </c>
      <c r="C110" s="109"/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</row>
    <row r="111" spans="1:10" s="48" customFormat="1" ht="16.5" customHeight="1" x14ac:dyDescent="0.3">
      <c r="A111" s="44"/>
      <c r="B111" s="36" t="s">
        <v>28</v>
      </c>
      <c r="C111" s="109"/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</row>
    <row r="112" spans="1:10" s="48" customFormat="1" x14ac:dyDescent="0.3">
      <c r="A112" s="44"/>
      <c r="B112" s="36" t="s">
        <v>29</v>
      </c>
      <c r="C112" s="109"/>
      <c r="D112" s="51">
        <v>0</v>
      </c>
      <c r="E112" s="51">
        <v>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</row>
    <row r="113" spans="1:10" s="48" customFormat="1" ht="33.6" x14ac:dyDescent="0.3">
      <c r="A113" s="44"/>
      <c r="B113" s="23" t="s">
        <v>36</v>
      </c>
      <c r="C113" s="109"/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</row>
    <row r="114" spans="1:10" s="48" customFormat="1" ht="39" customHeight="1" x14ac:dyDescent="0.3">
      <c r="A114" s="44"/>
      <c r="B114" s="23" t="s">
        <v>39</v>
      </c>
      <c r="C114" s="109"/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</row>
    <row r="115" spans="1:10" s="48" customFormat="1" x14ac:dyDescent="0.3">
      <c r="A115" s="44"/>
      <c r="B115" s="23" t="s">
        <v>37</v>
      </c>
      <c r="C115" s="109"/>
      <c r="D115" s="51">
        <v>0</v>
      </c>
      <c r="E115" s="51">
        <v>0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</row>
    <row r="116" spans="1:10" s="48" customFormat="1" x14ac:dyDescent="0.3">
      <c r="A116" s="44"/>
      <c r="B116" s="36" t="s">
        <v>38</v>
      </c>
      <c r="C116" s="109"/>
      <c r="D116" s="51">
        <v>0</v>
      </c>
      <c r="E116" s="51">
        <v>0</v>
      </c>
      <c r="F116" s="51">
        <v>0</v>
      </c>
      <c r="G116" s="51">
        <v>0</v>
      </c>
      <c r="H116" s="51">
        <v>0</v>
      </c>
      <c r="I116" s="51">
        <v>0</v>
      </c>
      <c r="J116" s="51">
        <v>0</v>
      </c>
    </row>
    <row r="117" spans="1:10" s="48" customFormat="1" ht="59.25" customHeight="1" x14ac:dyDescent="0.3">
      <c r="B117" s="65" t="s">
        <v>87</v>
      </c>
      <c r="C117" s="104" t="s">
        <v>136</v>
      </c>
      <c r="D117" s="46">
        <f>D118+D119+D120+D121+D122+D124</f>
        <v>244786.10698000001</v>
      </c>
      <c r="E117" s="46">
        <f t="shared" ref="E117:J117" si="20">E118+E119+E120+E121+E122+E124</f>
        <v>284877.55109999998</v>
      </c>
      <c r="F117" s="46">
        <f>F118+F119+F120</f>
        <v>313480.34435999999</v>
      </c>
      <c r="G117" s="46">
        <f t="shared" si="20"/>
        <v>2994.6631699999998</v>
      </c>
      <c r="H117" s="46">
        <f t="shared" si="20"/>
        <v>2994.6631600000001</v>
      </c>
      <c r="I117" s="46">
        <f t="shared" si="20"/>
        <v>2994.6631600000001</v>
      </c>
      <c r="J117" s="46">
        <f t="shared" si="20"/>
        <v>856571.27763999999</v>
      </c>
    </row>
    <row r="118" spans="1:10" x14ac:dyDescent="0.3">
      <c r="B118" s="36" t="s">
        <v>27</v>
      </c>
      <c r="C118" s="105"/>
      <c r="D118" s="49">
        <f>D143+D175</f>
        <v>101774.8</v>
      </c>
      <c r="E118" s="49">
        <f t="shared" ref="D118:J123" si="21">E143+E175</f>
        <v>108398.9</v>
      </c>
      <c r="F118" s="51">
        <v>106496.3</v>
      </c>
      <c r="G118" s="51">
        <f t="shared" si="21"/>
        <v>0</v>
      </c>
      <c r="H118" s="51">
        <f t="shared" si="21"/>
        <v>0</v>
      </c>
      <c r="I118" s="51">
        <f t="shared" si="21"/>
        <v>0</v>
      </c>
      <c r="J118" s="49">
        <f t="shared" si="21"/>
        <v>317851.90000000002</v>
      </c>
    </row>
    <row r="119" spans="1:10" x14ac:dyDescent="0.3">
      <c r="B119" s="36" t="s">
        <v>28</v>
      </c>
      <c r="C119" s="105"/>
      <c r="D119" s="49">
        <f t="shared" si="21"/>
        <v>117413.8</v>
      </c>
      <c r="E119" s="49">
        <f t="shared" si="21"/>
        <v>147007</v>
      </c>
      <c r="F119" s="49">
        <v>174156.79999999999</v>
      </c>
      <c r="G119" s="49">
        <f t="shared" si="21"/>
        <v>2835</v>
      </c>
      <c r="H119" s="49">
        <f t="shared" si="21"/>
        <v>2835</v>
      </c>
      <c r="I119" s="49">
        <f t="shared" si="21"/>
        <v>2835</v>
      </c>
      <c r="J119" s="49">
        <f t="shared" si="21"/>
        <v>449011</v>
      </c>
    </row>
    <row r="120" spans="1:10" x14ac:dyDescent="0.3">
      <c r="B120" s="36" t="s">
        <v>29</v>
      </c>
      <c r="C120" s="105"/>
      <c r="D120" s="49">
        <f t="shared" si="21"/>
        <v>25597.506979999998</v>
      </c>
      <c r="E120" s="49">
        <f t="shared" si="21"/>
        <v>29471.651099999999</v>
      </c>
      <c r="F120" s="49">
        <v>32827.244359999997</v>
      </c>
      <c r="G120" s="49">
        <f t="shared" si="21"/>
        <v>159.66317000000001</v>
      </c>
      <c r="H120" s="49">
        <f t="shared" si="21"/>
        <v>159.66316</v>
      </c>
      <c r="I120" s="49">
        <f t="shared" si="21"/>
        <v>159.66316</v>
      </c>
      <c r="J120" s="49">
        <f t="shared" si="21"/>
        <v>89708.377639999977</v>
      </c>
    </row>
    <row r="121" spans="1:10" ht="33.6" x14ac:dyDescent="0.3">
      <c r="B121" s="23" t="s">
        <v>36</v>
      </c>
      <c r="C121" s="105"/>
      <c r="D121" s="51">
        <f t="shared" si="21"/>
        <v>0</v>
      </c>
      <c r="E121" s="51">
        <f t="shared" si="21"/>
        <v>0</v>
      </c>
      <c r="F121" s="51"/>
      <c r="G121" s="51">
        <f t="shared" si="21"/>
        <v>0</v>
      </c>
      <c r="H121" s="51">
        <f t="shared" si="21"/>
        <v>0</v>
      </c>
      <c r="I121" s="51">
        <f t="shared" si="21"/>
        <v>0</v>
      </c>
      <c r="J121" s="51">
        <f t="shared" si="21"/>
        <v>0</v>
      </c>
    </row>
    <row r="122" spans="1:10" x14ac:dyDescent="0.3">
      <c r="B122" s="23" t="s">
        <v>39</v>
      </c>
      <c r="C122" s="105"/>
      <c r="D122" s="51">
        <f t="shared" si="21"/>
        <v>0</v>
      </c>
      <c r="E122" s="51">
        <f t="shared" si="21"/>
        <v>0</v>
      </c>
      <c r="F122" s="51">
        <f>F147+F179</f>
        <v>0</v>
      </c>
      <c r="G122" s="51">
        <f t="shared" si="21"/>
        <v>0</v>
      </c>
      <c r="H122" s="51">
        <f t="shared" si="21"/>
        <v>0</v>
      </c>
      <c r="I122" s="51">
        <f t="shared" si="21"/>
        <v>0</v>
      </c>
      <c r="J122" s="51">
        <f t="shared" si="21"/>
        <v>0</v>
      </c>
    </row>
    <row r="123" spans="1:10" x14ac:dyDescent="0.3">
      <c r="B123" s="23" t="s">
        <v>37</v>
      </c>
      <c r="C123" s="105"/>
      <c r="D123" s="51">
        <f t="shared" si="21"/>
        <v>0</v>
      </c>
      <c r="E123" s="51">
        <f t="shared" si="21"/>
        <v>0</v>
      </c>
      <c r="F123" s="51">
        <f>F148+F180</f>
        <v>0</v>
      </c>
      <c r="G123" s="51">
        <f t="shared" si="21"/>
        <v>0</v>
      </c>
      <c r="H123" s="51">
        <f t="shared" si="21"/>
        <v>0</v>
      </c>
      <c r="I123" s="51">
        <f t="shared" si="21"/>
        <v>0</v>
      </c>
      <c r="J123" s="51">
        <f t="shared" si="21"/>
        <v>0</v>
      </c>
    </row>
    <row r="124" spans="1:10" x14ac:dyDescent="0.3">
      <c r="B124" s="36" t="s">
        <v>38</v>
      </c>
      <c r="C124" s="106"/>
      <c r="D124" s="51">
        <f t="shared" ref="D124:J124" si="22">D149+D186</f>
        <v>0</v>
      </c>
      <c r="E124" s="51">
        <f t="shared" si="22"/>
        <v>0</v>
      </c>
      <c r="F124" s="51">
        <f t="shared" si="22"/>
        <v>0</v>
      </c>
      <c r="G124" s="51">
        <f t="shared" si="22"/>
        <v>0</v>
      </c>
      <c r="H124" s="51">
        <f t="shared" si="22"/>
        <v>0</v>
      </c>
      <c r="I124" s="51">
        <f t="shared" si="22"/>
        <v>0</v>
      </c>
      <c r="J124" s="51">
        <f t="shared" si="22"/>
        <v>0</v>
      </c>
    </row>
    <row r="125" spans="1:10" s="48" customFormat="1" ht="15" hidden="1" customHeight="1" x14ac:dyDescent="0.3">
      <c r="A125" s="44"/>
      <c r="B125" s="57" t="s">
        <v>96</v>
      </c>
      <c r="C125" s="104" t="s">
        <v>74</v>
      </c>
      <c r="D125" s="59">
        <f>D126+D127+D128</f>
        <v>244786.10698000001</v>
      </c>
      <c r="E125" s="59">
        <f t="shared" ref="E125:J125" si="23">E126+E127+E128</f>
        <v>284877.55109999998</v>
      </c>
      <c r="F125" s="59">
        <f t="shared" si="23"/>
        <v>317923.63007000001</v>
      </c>
      <c r="G125" s="59">
        <f t="shared" si="23"/>
        <v>2994.6631699999998</v>
      </c>
      <c r="H125" s="59">
        <f t="shared" si="23"/>
        <v>2994.6631600000001</v>
      </c>
      <c r="I125" s="59">
        <f t="shared" si="23"/>
        <v>2994.6631600000001</v>
      </c>
      <c r="J125" s="59">
        <f t="shared" si="23"/>
        <v>856571.27763999999</v>
      </c>
    </row>
    <row r="126" spans="1:10" s="48" customFormat="1" hidden="1" x14ac:dyDescent="0.3">
      <c r="A126" s="44"/>
      <c r="B126" s="60" t="s">
        <v>27</v>
      </c>
      <c r="C126" s="105"/>
      <c r="D126" s="51">
        <v>101774.8</v>
      </c>
      <c r="E126" s="51">
        <v>108398.9</v>
      </c>
      <c r="F126" s="51">
        <v>107678.2</v>
      </c>
      <c r="G126" s="51">
        <v>0</v>
      </c>
      <c r="H126" s="51">
        <v>0</v>
      </c>
      <c r="I126" s="51">
        <v>0</v>
      </c>
      <c r="J126" s="51">
        <v>317851.90000000002</v>
      </c>
    </row>
    <row r="127" spans="1:10" s="48" customFormat="1" hidden="1" x14ac:dyDescent="0.3">
      <c r="A127" s="44"/>
      <c r="B127" s="60" t="s">
        <v>28</v>
      </c>
      <c r="C127" s="105"/>
      <c r="D127" s="51">
        <v>117413.8</v>
      </c>
      <c r="E127" s="51">
        <v>147007</v>
      </c>
      <c r="F127" s="51">
        <v>176085.2</v>
      </c>
      <c r="G127" s="51">
        <v>2835</v>
      </c>
      <c r="H127" s="51">
        <v>2835</v>
      </c>
      <c r="I127" s="51">
        <v>2835</v>
      </c>
      <c r="J127" s="51">
        <v>449011</v>
      </c>
    </row>
    <row r="128" spans="1:10" s="48" customFormat="1" hidden="1" x14ac:dyDescent="0.3">
      <c r="A128" s="44"/>
      <c r="B128" s="60" t="s">
        <v>29</v>
      </c>
      <c r="C128" s="105"/>
      <c r="D128" s="51">
        <v>25597.506979999998</v>
      </c>
      <c r="E128" s="51">
        <v>29471.651099999999</v>
      </c>
      <c r="F128" s="51">
        <v>34160.230069999998</v>
      </c>
      <c r="G128" s="51">
        <v>159.66317000000001</v>
      </c>
      <c r="H128" s="51">
        <v>159.66316</v>
      </c>
      <c r="I128" s="51">
        <v>159.66316</v>
      </c>
      <c r="J128" s="51">
        <v>89708.377640000006</v>
      </c>
    </row>
    <row r="129" spans="1:10" s="48" customFormat="1" ht="33.6" hidden="1" x14ac:dyDescent="0.3">
      <c r="A129" s="44"/>
      <c r="B129" s="62" t="s">
        <v>36</v>
      </c>
      <c r="C129" s="105"/>
      <c r="D129" s="59">
        <v>0</v>
      </c>
      <c r="E129" s="59">
        <v>0</v>
      </c>
      <c r="F129" s="59">
        <v>0</v>
      </c>
      <c r="G129" s="59">
        <v>0</v>
      </c>
      <c r="H129" s="59">
        <v>0</v>
      </c>
      <c r="I129" s="59">
        <v>0</v>
      </c>
      <c r="J129" s="59">
        <v>0</v>
      </c>
    </row>
    <row r="130" spans="1:10" s="48" customFormat="1" ht="24.75" hidden="1" customHeight="1" x14ac:dyDescent="0.3">
      <c r="A130" s="44"/>
      <c r="B130" s="62" t="s">
        <v>70</v>
      </c>
      <c r="C130" s="105"/>
      <c r="D130" s="51">
        <v>0</v>
      </c>
      <c r="E130" s="51">
        <v>0</v>
      </c>
      <c r="F130" s="51">
        <v>0</v>
      </c>
      <c r="G130" s="51">
        <v>0</v>
      </c>
      <c r="H130" s="51">
        <v>0</v>
      </c>
      <c r="I130" s="51">
        <v>0</v>
      </c>
      <c r="J130" s="51">
        <v>0</v>
      </c>
    </row>
    <row r="131" spans="1:10" s="48" customFormat="1" hidden="1" x14ac:dyDescent="0.3">
      <c r="A131" s="44"/>
      <c r="B131" s="62" t="s">
        <v>37</v>
      </c>
      <c r="C131" s="105"/>
      <c r="D131" s="51">
        <v>0</v>
      </c>
      <c r="E131" s="51">
        <v>0</v>
      </c>
      <c r="F131" s="51">
        <v>0</v>
      </c>
      <c r="G131" s="51">
        <v>0</v>
      </c>
      <c r="H131" s="51">
        <v>0</v>
      </c>
      <c r="I131" s="51">
        <v>0</v>
      </c>
      <c r="J131" s="51">
        <v>0</v>
      </c>
    </row>
    <row r="132" spans="1:10" s="48" customFormat="1" hidden="1" x14ac:dyDescent="0.3">
      <c r="A132" s="44"/>
      <c r="B132" s="60" t="s">
        <v>38</v>
      </c>
      <c r="C132" s="105"/>
      <c r="D132" s="51">
        <v>0</v>
      </c>
      <c r="E132" s="51">
        <v>0</v>
      </c>
      <c r="F132" s="51">
        <v>0</v>
      </c>
      <c r="G132" s="51">
        <v>0</v>
      </c>
      <c r="H132" s="51">
        <v>0</v>
      </c>
      <c r="I132" s="51">
        <v>0</v>
      </c>
      <c r="J132" s="51">
        <v>0</v>
      </c>
    </row>
    <row r="133" spans="1:10" s="48" customFormat="1" ht="15" hidden="1" customHeight="1" x14ac:dyDescent="0.3">
      <c r="A133" s="44"/>
      <c r="B133" s="57" t="s">
        <v>96</v>
      </c>
      <c r="C133" s="104" t="s">
        <v>97</v>
      </c>
      <c r="D133" s="59">
        <v>0</v>
      </c>
      <c r="E133" s="59">
        <v>0</v>
      </c>
      <c r="F133" s="59">
        <v>0</v>
      </c>
      <c r="G133" s="59">
        <v>0</v>
      </c>
      <c r="H133" s="59">
        <v>0</v>
      </c>
      <c r="I133" s="59">
        <v>0</v>
      </c>
      <c r="J133" s="59">
        <v>0</v>
      </c>
    </row>
    <row r="134" spans="1:10" s="48" customFormat="1" hidden="1" x14ac:dyDescent="0.3">
      <c r="A134" s="44"/>
      <c r="B134" s="60" t="s">
        <v>27</v>
      </c>
      <c r="C134" s="105"/>
      <c r="D134" s="51">
        <v>0</v>
      </c>
      <c r="E134" s="51">
        <v>0</v>
      </c>
      <c r="F134" s="51">
        <v>0</v>
      </c>
      <c r="G134" s="51">
        <v>0</v>
      </c>
      <c r="H134" s="51">
        <v>0</v>
      </c>
      <c r="I134" s="51">
        <v>0</v>
      </c>
      <c r="J134" s="51">
        <v>0</v>
      </c>
    </row>
    <row r="135" spans="1:10" s="48" customFormat="1" ht="16.5" hidden="1" customHeight="1" x14ac:dyDescent="0.3">
      <c r="A135" s="44"/>
      <c r="B135" s="60" t="s">
        <v>28</v>
      </c>
      <c r="C135" s="105"/>
      <c r="D135" s="51">
        <v>0</v>
      </c>
      <c r="E135" s="51">
        <v>0</v>
      </c>
      <c r="F135" s="51">
        <v>0</v>
      </c>
      <c r="G135" s="51">
        <v>0</v>
      </c>
      <c r="H135" s="51">
        <v>0</v>
      </c>
      <c r="I135" s="51">
        <v>0</v>
      </c>
      <c r="J135" s="51">
        <v>0</v>
      </c>
    </row>
    <row r="136" spans="1:10" s="48" customFormat="1" hidden="1" x14ac:dyDescent="0.3">
      <c r="A136" s="44"/>
      <c r="B136" s="60" t="s">
        <v>29</v>
      </c>
      <c r="C136" s="105"/>
      <c r="D136" s="51">
        <v>0</v>
      </c>
      <c r="E136" s="51">
        <v>0</v>
      </c>
      <c r="F136" s="51">
        <v>0</v>
      </c>
      <c r="G136" s="51">
        <v>0</v>
      </c>
      <c r="H136" s="51">
        <v>0</v>
      </c>
      <c r="I136" s="51">
        <v>0</v>
      </c>
      <c r="J136" s="51">
        <v>0</v>
      </c>
    </row>
    <row r="137" spans="1:10" s="48" customFormat="1" ht="33.6" hidden="1" x14ac:dyDescent="0.3">
      <c r="A137" s="44"/>
      <c r="B137" s="62" t="s">
        <v>36</v>
      </c>
      <c r="C137" s="105"/>
      <c r="D137" s="51">
        <v>0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</row>
    <row r="138" spans="1:10" s="48" customFormat="1" ht="24.75" hidden="1" customHeight="1" x14ac:dyDescent="0.3">
      <c r="A138" s="44"/>
      <c r="B138" s="62" t="s">
        <v>70</v>
      </c>
      <c r="C138" s="105"/>
      <c r="D138" s="51">
        <v>0</v>
      </c>
      <c r="E138" s="51">
        <v>0</v>
      </c>
      <c r="F138" s="51">
        <v>0</v>
      </c>
      <c r="G138" s="51">
        <v>0</v>
      </c>
      <c r="H138" s="51">
        <v>0</v>
      </c>
      <c r="I138" s="51">
        <v>0</v>
      </c>
      <c r="J138" s="51">
        <v>0</v>
      </c>
    </row>
    <row r="139" spans="1:10" s="48" customFormat="1" hidden="1" x14ac:dyDescent="0.3">
      <c r="A139" s="44"/>
      <c r="B139" s="62" t="s">
        <v>37</v>
      </c>
      <c r="C139" s="105"/>
      <c r="D139" s="51">
        <v>0</v>
      </c>
      <c r="E139" s="51">
        <v>0</v>
      </c>
      <c r="F139" s="51">
        <v>0</v>
      </c>
      <c r="G139" s="51">
        <v>0</v>
      </c>
      <c r="H139" s="51">
        <v>0</v>
      </c>
      <c r="I139" s="51">
        <v>0</v>
      </c>
      <c r="J139" s="51">
        <v>0</v>
      </c>
    </row>
    <row r="140" spans="1:10" s="48" customFormat="1" hidden="1" x14ac:dyDescent="0.3">
      <c r="A140" s="44"/>
      <c r="B140" s="60" t="s">
        <v>38</v>
      </c>
      <c r="C140" s="105"/>
      <c r="D140" s="51">
        <v>0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</row>
    <row r="141" spans="1:10" s="48" customFormat="1" ht="104.25" customHeight="1" x14ac:dyDescent="0.3">
      <c r="B141" s="65" t="s">
        <v>80</v>
      </c>
      <c r="C141" s="104" t="s">
        <v>136</v>
      </c>
      <c r="D141" s="59">
        <f>D157</f>
        <v>233784.20698000002</v>
      </c>
      <c r="E141" s="59">
        <f>E157</f>
        <v>269125.65120000002</v>
      </c>
      <c r="F141" s="59">
        <f>F157</f>
        <v>299631.04436</v>
      </c>
      <c r="G141" s="59">
        <f t="shared" ref="G141:J141" si="24">G142</f>
        <v>0</v>
      </c>
      <c r="H141" s="59">
        <f t="shared" si="24"/>
        <v>0</v>
      </c>
      <c r="I141" s="59">
        <f t="shared" si="24"/>
        <v>0</v>
      </c>
      <c r="J141" s="59">
        <f t="shared" si="24"/>
        <v>0</v>
      </c>
    </row>
    <row r="142" spans="1:10" ht="15" hidden="1" customHeight="1" x14ac:dyDescent="0.3">
      <c r="B142" s="65" t="s">
        <v>71</v>
      </c>
      <c r="C142" s="105"/>
      <c r="D142" s="59">
        <f>D143+D144+D145+D146+D147+D149</f>
        <v>0</v>
      </c>
      <c r="E142" s="59">
        <f t="shared" ref="E142:J142" si="25">E143+E144+E145+E146+E147+E149</f>
        <v>0</v>
      </c>
      <c r="F142" s="59">
        <f t="shared" si="25"/>
        <v>0</v>
      </c>
      <c r="G142" s="59">
        <f t="shared" si="25"/>
        <v>0</v>
      </c>
      <c r="H142" s="59">
        <f t="shared" si="25"/>
        <v>0</v>
      </c>
      <c r="I142" s="59">
        <f t="shared" si="25"/>
        <v>0</v>
      </c>
      <c r="J142" s="59">
        <f t="shared" si="25"/>
        <v>0</v>
      </c>
    </row>
    <row r="143" spans="1:10" ht="15" hidden="1" customHeight="1" x14ac:dyDescent="0.3">
      <c r="B143" s="60" t="s">
        <v>27</v>
      </c>
      <c r="C143" s="105"/>
      <c r="D143" s="61">
        <v>0</v>
      </c>
      <c r="E143" s="61">
        <v>0</v>
      </c>
      <c r="F143" s="61">
        <v>0</v>
      </c>
      <c r="G143" s="61">
        <v>0</v>
      </c>
      <c r="H143" s="61">
        <v>0</v>
      </c>
      <c r="I143" s="51">
        <v>0</v>
      </c>
      <c r="J143" s="51">
        <v>0</v>
      </c>
    </row>
    <row r="144" spans="1:10" ht="15" hidden="1" customHeight="1" x14ac:dyDescent="0.3">
      <c r="B144" s="60" t="s">
        <v>64</v>
      </c>
      <c r="C144" s="105"/>
      <c r="D144" s="61">
        <v>0</v>
      </c>
      <c r="E144" s="61">
        <v>0</v>
      </c>
      <c r="F144" s="61">
        <v>0</v>
      </c>
      <c r="G144" s="61">
        <v>0</v>
      </c>
      <c r="H144" s="61">
        <v>0</v>
      </c>
      <c r="I144" s="51">
        <v>0</v>
      </c>
      <c r="J144" s="51">
        <v>0</v>
      </c>
    </row>
    <row r="145" spans="1:10" ht="15" hidden="1" customHeight="1" x14ac:dyDescent="0.3">
      <c r="B145" s="60" t="s">
        <v>65</v>
      </c>
      <c r="C145" s="105"/>
      <c r="D145" s="61">
        <v>0</v>
      </c>
      <c r="E145" s="61">
        <v>0</v>
      </c>
      <c r="F145" s="61">
        <v>0</v>
      </c>
      <c r="G145" s="61">
        <v>0</v>
      </c>
      <c r="H145" s="61">
        <v>0</v>
      </c>
      <c r="I145" s="51">
        <v>0</v>
      </c>
      <c r="J145" s="51">
        <v>0</v>
      </c>
    </row>
    <row r="146" spans="1:10" ht="30" hidden="1" customHeight="1" x14ac:dyDescent="0.3">
      <c r="B146" s="62" t="s">
        <v>66</v>
      </c>
      <c r="C146" s="105"/>
      <c r="D146" s="61">
        <v>0</v>
      </c>
      <c r="E146" s="61">
        <v>0</v>
      </c>
      <c r="F146" s="61">
        <v>0</v>
      </c>
      <c r="G146" s="61">
        <v>0</v>
      </c>
      <c r="H146" s="61">
        <v>0</v>
      </c>
      <c r="I146" s="51">
        <v>0</v>
      </c>
      <c r="J146" s="51">
        <v>0</v>
      </c>
    </row>
    <row r="147" spans="1:10" ht="30" hidden="1" customHeight="1" x14ac:dyDescent="0.3">
      <c r="B147" s="62" t="s">
        <v>67</v>
      </c>
      <c r="C147" s="105"/>
      <c r="D147" s="61">
        <v>0</v>
      </c>
      <c r="E147" s="61">
        <v>0</v>
      </c>
      <c r="F147" s="61">
        <v>0</v>
      </c>
      <c r="G147" s="61">
        <v>0</v>
      </c>
      <c r="H147" s="61">
        <v>0</v>
      </c>
      <c r="I147" s="51">
        <v>0</v>
      </c>
      <c r="J147" s="51">
        <v>0</v>
      </c>
    </row>
    <row r="148" spans="1:10" ht="15" hidden="1" customHeight="1" x14ac:dyDescent="0.3">
      <c r="B148" s="62" t="s">
        <v>68</v>
      </c>
      <c r="C148" s="105"/>
      <c r="D148" s="61">
        <v>0</v>
      </c>
      <c r="E148" s="61">
        <v>0</v>
      </c>
      <c r="F148" s="61">
        <v>0</v>
      </c>
      <c r="G148" s="61">
        <v>0</v>
      </c>
      <c r="H148" s="61">
        <v>0</v>
      </c>
      <c r="I148" s="51">
        <v>0</v>
      </c>
      <c r="J148" s="51">
        <v>0</v>
      </c>
    </row>
    <row r="149" spans="1:10" ht="16.5" hidden="1" customHeight="1" x14ac:dyDescent="0.3">
      <c r="B149" s="60" t="s">
        <v>69</v>
      </c>
      <c r="C149" s="105"/>
      <c r="D149" s="61">
        <v>0</v>
      </c>
      <c r="E149" s="61">
        <v>0</v>
      </c>
      <c r="F149" s="61">
        <v>0</v>
      </c>
      <c r="G149" s="61">
        <v>0</v>
      </c>
      <c r="H149" s="61">
        <v>0</v>
      </c>
      <c r="I149" s="51">
        <v>0</v>
      </c>
      <c r="J149" s="51">
        <v>0</v>
      </c>
    </row>
    <row r="150" spans="1:10" x14ac:dyDescent="0.3">
      <c r="B150" s="67" t="s">
        <v>27</v>
      </c>
      <c r="C150" s="105"/>
      <c r="D150" s="51">
        <v>90774.8</v>
      </c>
      <c r="E150" s="51">
        <v>92648.9</v>
      </c>
      <c r="F150" s="51">
        <v>92648.9</v>
      </c>
      <c r="G150" s="51">
        <f t="shared" ref="G150:J152" si="26">G158+G166</f>
        <v>0</v>
      </c>
      <c r="H150" s="51">
        <f t="shared" si="26"/>
        <v>0</v>
      </c>
      <c r="I150" s="51">
        <f t="shared" si="26"/>
        <v>0</v>
      </c>
      <c r="J150" s="51">
        <f t="shared" si="26"/>
        <v>0</v>
      </c>
    </row>
    <row r="151" spans="1:10" x14ac:dyDescent="0.3">
      <c r="B151" s="67" t="s">
        <v>64</v>
      </c>
      <c r="C151" s="105"/>
      <c r="D151" s="51">
        <v>117411.9</v>
      </c>
      <c r="E151" s="51">
        <v>147005.1</v>
      </c>
      <c r="F151" s="51">
        <v>174154.9</v>
      </c>
      <c r="G151" s="51">
        <f t="shared" si="26"/>
        <v>0</v>
      </c>
      <c r="H151" s="51">
        <f t="shared" si="26"/>
        <v>0</v>
      </c>
      <c r="I151" s="51">
        <f t="shared" si="26"/>
        <v>0</v>
      </c>
      <c r="J151" s="51">
        <f t="shared" si="26"/>
        <v>0</v>
      </c>
    </row>
    <row r="152" spans="1:10" x14ac:dyDescent="0.3">
      <c r="B152" s="67" t="s">
        <v>65</v>
      </c>
      <c r="C152" s="105"/>
      <c r="D152" s="51">
        <v>25597.506979999998</v>
      </c>
      <c r="E152" s="51">
        <v>29471.6512</v>
      </c>
      <c r="F152" s="51">
        <v>32827.244359999997</v>
      </c>
      <c r="G152" s="51">
        <f t="shared" si="26"/>
        <v>0</v>
      </c>
      <c r="H152" s="51">
        <f t="shared" si="26"/>
        <v>0</v>
      </c>
      <c r="I152" s="51">
        <f t="shared" si="26"/>
        <v>0</v>
      </c>
      <c r="J152" s="51">
        <f t="shared" si="26"/>
        <v>0</v>
      </c>
    </row>
    <row r="153" spans="1:10" ht="33.6" x14ac:dyDescent="0.3">
      <c r="B153" s="16" t="s">
        <v>66</v>
      </c>
      <c r="C153" s="105"/>
      <c r="D153" s="51">
        <f>D161+D169</f>
        <v>0</v>
      </c>
      <c r="E153" s="51">
        <f t="shared" ref="E153:J154" si="27">E161+E169</f>
        <v>0</v>
      </c>
      <c r="F153" s="51">
        <f t="shared" si="27"/>
        <v>0</v>
      </c>
      <c r="G153" s="51">
        <f t="shared" si="27"/>
        <v>0</v>
      </c>
      <c r="H153" s="51">
        <f t="shared" si="27"/>
        <v>0</v>
      </c>
      <c r="I153" s="51">
        <f t="shared" si="27"/>
        <v>0</v>
      </c>
      <c r="J153" s="51">
        <f t="shared" si="27"/>
        <v>0</v>
      </c>
    </row>
    <row r="154" spans="1:10" ht="33.6" x14ac:dyDescent="0.3">
      <c r="B154" s="16" t="s">
        <v>67</v>
      </c>
      <c r="C154" s="105"/>
      <c r="D154" s="51">
        <f>D162+D170</f>
        <v>0</v>
      </c>
      <c r="E154" s="51">
        <f t="shared" si="27"/>
        <v>0</v>
      </c>
      <c r="F154" s="51">
        <f t="shared" si="27"/>
        <v>0</v>
      </c>
      <c r="G154" s="51">
        <f t="shared" si="27"/>
        <v>0</v>
      </c>
      <c r="H154" s="51">
        <f t="shared" si="27"/>
        <v>0</v>
      </c>
      <c r="I154" s="51">
        <f t="shared" si="27"/>
        <v>0</v>
      </c>
      <c r="J154" s="51">
        <f t="shared" si="27"/>
        <v>0</v>
      </c>
    </row>
    <row r="155" spans="1:10" x14ac:dyDescent="0.3">
      <c r="B155" s="16" t="s">
        <v>68</v>
      </c>
      <c r="C155" s="105"/>
      <c r="D155" s="51"/>
      <c r="E155" s="51"/>
      <c r="F155" s="51"/>
      <c r="G155" s="51"/>
      <c r="H155" s="51"/>
      <c r="I155" s="51"/>
      <c r="J155" s="51"/>
    </row>
    <row r="156" spans="1:10" x14ac:dyDescent="0.3">
      <c r="B156" s="67" t="s">
        <v>69</v>
      </c>
      <c r="C156" s="106"/>
      <c r="D156" s="51"/>
      <c r="E156" s="51"/>
      <c r="F156" s="51"/>
      <c r="G156" s="51"/>
      <c r="H156" s="51"/>
      <c r="I156" s="51"/>
      <c r="J156" s="51"/>
    </row>
    <row r="157" spans="1:10" s="48" customFormat="1" ht="15" customHeight="1" x14ac:dyDescent="0.3">
      <c r="A157" s="44"/>
      <c r="B157" s="68" t="s">
        <v>96</v>
      </c>
      <c r="C157" s="104" t="s">
        <v>74</v>
      </c>
      <c r="D157" s="59">
        <f>D158+D159+D160</f>
        <v>233784.20698000002</v>
      </c>
      <c r="E157" s="59">
        <f t="shared" ref="E157:F157" si="28">E158+E159+E160</f>
        <v>269125.65120000002</v>
      </c>
      <c r="F157" s="59">
        <f t="shared" si="28"/>
        <v>299631.04436</v>
      </c>
      <c r="G157" s="59">
        <v>0</v>
      </c>
      <c r="H157" s="59">
        <v>0</v>
      </c>
      <c r="I157" s="59">
        <v>0</v>
      </c>
      <c r="J157" s="59">
        <v>0</v>
      </c>
    </row>
    <row r="158" spans="1:10" s="48" customFormat="1" x14ac:dyDescent="0.3">
      <c r="A158" s="44"/>
      <c r="B158" s="36" t="s">
        <v>27</v>
      </c>
      <c r="C158" s="105"/>
      <c r="D158" s="51">
        <v>90774.8</v>
      </c>
      <c r="E158" s="51">
        <v>92648.9</v>
      </c>
      <c r="F158" s="51">
        <v>92648.9</v>
      </c>
      <c r="G158" s="59">
        <v>0</v>
      </c>
      <c r="H158" s="59">
        <v>0</v>
      </c>
      <c r="I158" s="59">
        <v>0</v>
      </c>
      <c r="J158" s="59">
        <v>0</v>
      </c>
    </row>
    <row r="159" spans="1:10" s="48" customFormat="1" x14ac:dyDescent="0.3">
      <c r="A159" s="44"/>
      <c r="B159" s="36" t="s">
        <v>28</v>
      </c>
      <c r="C159" s="105"/>
      <c r="D159" s="51">
        <v>117411.9</v>
      </c>
      <c r="E159" s="51">
        <v>147005.1</v>
      </c>
      <c r="F159" s="51">
        <v>174154.9</v>
      </c>
      <c r="G159" s="59">
        <v>0</v>
      </c>
      <c r="H159" s="59">
        <v>0</v>
      </c>
      <c r="I159" s="59">
        <v>0</v>
      </c>
      <c r="J159" s="59">
        <v>0</v>
      </c>
    </row>
    <row r="160" spans="1:10" s="48" customFormat="1" x14ac:dyDescent="0.3">
      <c r="A160" s="44"/>
      <c r="B160" s="36" t="s">
        <v>29</v>
      </c>
      <c r="C160" s="105"/>
      <c r="D160" s="51">
        <v>25597.506979999998</v>
      </c>
      <c r="E160" s="51">
        <v>29471.6512</v>
      </c>
      <c r="F160" s="51">
        <v>32827.244359999997</v>
      </c>
      <c r="G160" s="59">
        <v>0</v>
      </c>
      <c r="H160" s="59">
        <v>0</v>
      </c>
      <c r="I160" s="59">
        <v>0</v>
      </c>
      <c r="J160" s="59">
        <v>0</v>
      </c>
    </row>
    <row r="161" spans="1:10" s="48" customFormat="1" ht="33.6" x14ac:dyDescent="0.3">
      <c r="A161" s="44"/>
      <c r="B161" s="23" t="s">
        <v>36</v>
      </c>
      <c r="C161" s="105"/>
      <c r="D161" s="59">
        <v>0</v>
      </c>
      <c r="E161" s="59">
        <v>0</v>
      </c>
      <c r="F161" s="59">
        <v>0</v>
      </c>
      <c r="G161" s="59">
        <v>0</v>
      </c>
      <c r="H161" s="59">
        <v>0</v>
      </c>
      <c r="I161" s="59">
        <v>0</v>
      </c>
      <c r="J161" s="59">
        <v>0</v>
      </c>
    </row>
    <row r="162" spans="1:10" s="48" customFormat="1" ht="24.75" customHeight="1" x14ac:dyDescent="0.3">
      <c r="A162" s="44"/>
      <c r="B162" s="23" t="s">
        <v>70</v>
      </c>
      <c r="C162" s="105"/>
      <c r="D162" s="51">
        <v>0</v>
      </c>
      <c r="E162" s="51">
        <v>0</v>
      </c>
      <c r="F162" s="51">
        <v>0</v>
      </c>
      <c r="G162" s="51">
        <v>0</v>
      </c>
      <c r="H162" s="51">
        <v>0</v>
      </c>
      <c r="I162" s="51">
        <v>0</v>
      </c>
      <c r="J162" s="51">
        <v>0</v>
      </c>
    </row>
    <row r="163" spans="1:10" s="48" customFormat="1" x14ac:dyDescent="0.3">
      <c r="A163" s="44"/>
      <c r="B163" s="23" t="s">
        <v>37</v>
      </c>
      <c r="C163" s="105"/>
      <c r="D163" s="51">
        <v>0</v>
      </c>
      <c r="E163" s="51">
        <v>0</v>
      </c>
      <c r="F163" s="51">
        <v>0</v>
      </c>
      <c r="G163" s="51">
        <v>0</v>
      </c>
      <c r="H163" s="51">
        <v>0</v>
      </c>
      <c r="I163" s="51">
        <v>0</v>
      </c>
      <c r="J163" s="51">
        <v>0</v>
      </c>
    </row>
    <row r="164" spans="1:10" s="48" customFormat="1" x14ac:dyDescent="0.3">
      <c r="A164" s="44"/>
      <c r="B164" s="36" t="s">
        <v>38</v>
      </c>
      <c r="C164" s="105"/>
      <c r="D164" s="51">
        <v>0</v>
      </c>
      <c r="E164" s="51">
        <v>0</v>
      </c>
      <c r="F164" s="51">
        <v>0</v>
      </c>
      <c r="G164" s="51">
        <v>0</v>
      </c>
      <c r="H164" s="51">
        <v>0</v>
      </c>
      <c r="I164" s="51">
        <v>0</v>
      </c>
      <c r="J164" s="51">
        <v>0</v>
      </c>
    </row>
    <row r="165" spans="1:10" s="48" customFormat="1" ht="15" customHeight="1" x14ac:dyDescent="0.3">
      <c r="A165" s="44"/>
      <c r="B165" s="68" t="s">
        <v>96</v>
      </c>
      <c r="C165" s="104" t="s">
        <v>100</v>
      </c>
      <c r="D165" s="59">
        <v>0</v>
      </c>
      <c r="E165" s="59">
        <v>0</v>
      </c>
      <c r="F165" s="59">
        <v>0</v>
      </c>
      <c r="G165" s="59">
        <v>0</v>
      </c>
      <c r="H165" s="59">
        <v>0</v>
      </c>
      <c r="I165" s="59">
        <v>0</v>
      </c>
      <c r="J165" s="59">
        <v>0</v>
      </c>
    </row>
    <row r="166" spans="1:10" s="48" customFormat="1" x14ac:dyDescent="0.3">
      <c r="A166" s="44"/>
      <c r="B166" s="36" t="s">
        <v>27</v>
      </c>
      <c r="C166" s="105"/>
      <c r="D166" s="51">
        <v>0</v>
      </c>
      <c r="E166" s="51">
        <v>0</v>
      </c>
      <c r="F166" s="51">
        <v>0</v>
      </c>
      <c r="G166" s="51">
        <v>0</v>
      </c>
      <c r="H166" s="51">
        <v>0</v>
      </c>
      <c r="I166" s="51">
        <v>0</v>
      </c>
      <c r="J166" s="51">
        <v>0</v>
      </c>
    </row>
    <row r="167" spans="1:10" s="48" customFormat="1" ht="16.5" customHeight="1" x14ac:dyDescent="0.3">
      <c r="A167" s="44"/>
      <c r="B167" s="36" t="s">
        <v>28</v>
      </c>
      <c r="C167" s="105"/>
      <c r="D167" s="51">
        <v>0</v>
      </c>
      <c r="E167" s="51">
        <v>0</v>
      </c>
      <c r="F167" s="51">
        <v>0</v>
      </c>
      <c r="G167" s="51">
        <v>0</v>
      </c>
      <c r="H167" s="51">
        <v>0</v>
      </c>
      <c r="I167" s="51">
        <v>0</v>
      </c>
      <c r="J167" s="51">
        <v>0</v>
      </c>
    </row>
    <row r="168" spans="1:10" s="48" customFormat="1" x14ac:dyDescent="0.3">
      <c r="A168" s="44"/>
      <c r="B168" s="36" t="s">
        <v>29</v>
      </c>
      <c r="C168" s="105"/>
      <c r="D168" s="51">
        <v>0</v>
      </c>
      <c r="E168" s="51">
        <v>0</v>
      </c>
      <c r="F168" s="51">
        <v>0</v>
      </c>
      <c r="G168" s="51">
        <v>0</v>
      </c>
      <c r="H168" s="51">
        <v>0</v>
      </c>
      <c r="I168" s="51">
        <v>0</v>
      </c>
      <c r="J168" s="51">
        <v>0</v>
      </c>
    </row>
    <row r="169" spans="1:10" s="48" customFormat="1" ht="33.6" x14ac:dyDescent="0.3">
      <c r="A169" s="44"/>
      <c r="B169" s="23" t="s">
        <v>36</v>
      </c>
      <c r="C169" s="105"/>
      <c r="D169" s="51">
        <v>0</v>
      </c>
      <c r="E169" s="51">
        <v>0</v>
      </c>
      <c r="F169" s="51">
        <v>0</v>
      </c>
      <c r="G169" s="51">
        <v>0</v>
      </c>
      <c r="H169" s="51">
        <v>0</v>
      </c>
      <c r="I169" s="51">
        <v>0</v>
      </c>
      <c r="J169" s="51">
        <v>0</v>
      </c>
    </row>
    <row r="170" spans="1:10" s="48" customFormat="1" ht="24.75" customHeight="1" x14ac:dyDescent="0.3">
      <c r="A170" s="44"/>
      <c r="B170" s="23" t="s">
        <v>70</v>
      </c>
      <c r="C170" s="105"/>
      <c r="D170" s="51">
        <v>0</v>
      </c>
      <c r="E170" s="51">
        <v>0</v>
      </c>
      <c r="F170" s="51">
        <v>0</v>
      </c>
      <c r="G170" s="51">
        <v>0</v>
      </c>
      <c r="H170" s="51">
        <v>0</v>
      </c>
      <c r="I170" s="51">
        <v>0</v>
      </c>
      <c r="J170" s="51">
        <v>0</v>
      </c>
    </row>
    <row r="171" spans="1:10" s="48" customFormat="1" x14ac:dyDescent="0.3">
      <c r="A171" s="44"/>
      <c r="B171" s="23" t="s">
        <v>37</v>
      </c>
      <c r="C171" s="105"/>
      <c r="D171" s="51">
        <v>0</v>
      </c>
      <c r="E171" s="51">
        <v>0</v>
      </c>
      <c r="F171" s="51">
        <v>0</v>
      </c>
      <c r="G171" s="51">
        <v>0</v>
      </c>
      <c r="H171" s="51">
        <v>0</v>
      </c>
      <c r="I171" s="51">
        <v>0</v>
      </c>
      <c r="J171" s="51">
        <v>0</v>
      </c>
    </row>
    <row r="172" spans="1:10" s="48" customFormat="1" x14ac:dyDescent="0.3">
      <c r="A172" s="44"/>
      <c r="B172" s="36" t="s">
        <v>38</v>
      </c>
      <c r="C172" s="105"/>
      <c r="D172" s="51">
        <v>0</v>
      </c>
      <c r="E172" s="51">
        <v>0</v>
      </c>
      <c r="F172" s="51">
        <v>0</v>
      </c>
      <c r="G172" s="51">
        <v>0</v>
      </c>
      <c r="H172" s="51">
        <v>0</v>
      </c>
      <c r="I172" s="51">
        <v>0</v>
      </c>
      <c r="J172" s="51">
        <v>0</v>
      </c>
    </row>
    <row r="173" spans="1:10" ht="77.25" customHeight="1" x14ac:dyDescent="0.3">
      <c r="B173" s="65" t="s">
        <v>79</v>
      </c>
      <c r="C173" s="104" t="s">
        <v>136</v>
      </c>
      <c r="D173" s="46">
        <f>D181+D182+D183</f>
        <v>11001.9</v>
      </c>
      <c r="E173" s="46">
        <f>E181+E182+E183</f>
        <v>15751.9</v>
      </c>
      <c r="F173" s="46">
        <f>F181+F182+F183</f>
        <v>13849.3</v>
      </c>
      <c r="G173" s="46">
        <f t="shared" ref="G173:J173" si="29">G174</f>
        <v>2994.6631699999998</v>
      </c>
      <c r="H173" s="46">
        <f t="shared" si="29"/>
        <v>2994.6631600000001</v>
      </c>
      <c r="I173" s="46">
        <f t="shared" si="29"/>
        <v>2994.6631600000001</v>
      </c>
      <c r="J173" s="46">
        <f t="shared" si="29"/>
        <v>856571.27763999999</v>
      </c>
    </row>
    <row r="174" spans="1:10" hidden="1" x14ac:dyDescent="0.3">
      <c r="B174" s="65" t="s">
        <v>71</v>
      </c>
      <c r="C174" s="105"/>
      <c r="D174" s="49">
        <f t="shared" ref="D174:J174" si="30">D175+D176+D177+D178+D179+D186</f>
        <v>244786.10698000001</v>
      </c>
      <c r="E174" s="49">
        <f t="shared" si="30"/>
        <v>284877.55109999998</v>
      </c>
      <c r="F174" s="49">
        <f t="shared" si="30"/>
        <v>317923.63007000001</v>
      </c>
      <c r="G174" s="49">
        <f t="shared" si="30"/>
        <v>2994.6631699999998</v>
      </c>
      <c r="H174" s="49">
        <f t="shared" si="30"/>
        <v>2994.6631600000001</v>
      </c>
      <c r="I174" s="49">
        <f t="shared" si="30"/>
        <v>2994.6631600000001</v>
      </c>
      <c r="J174" s="49">
        <f t="shared" si="30"/>
        <v>856571.27763999999</v>
      </c>
    </row>
    <row r="175" spans="1:10" hidden="1" x14ac:dyDescent="0.3">
      <c r="B175" s="60" t="s">
        <v>27</v>
      </c>
      <c r="C175" s="105"/>
      <c r="D175" s="69">
        <f>8800+2200+90774.8</f>
        <v>101774.8</v>
      </c>
      <c r="E175" s="69">
        <f>11250+4500+92648.9</f>
        <v>108398.9</v>
      </c>
      <c r="F175" s="61">
        <f>1181.9+9247.4+4600+92648.9</f>
        <v>107678.2</v>
      </c>
      <c r="G175" s="61">
        <v>0</v>
      </c>
      <c r="H175" s="51">
        <v>0</v>
      </c>
      <c r="I175" s="51">
        <v>0</v>
      </c>
      <c r="J175" s="49">
        <f>D175+E175+F175+G175+H175+I175</f>
        <v>317851.90000000002</v>
      </c>
    </row>
    <row r="176" spans="1:10" hidden="1" x14ac:dyDescent="0.3">
      <c r="B176" s="60" t="s">
        <v>64</v>
      </c>
      <c r="C176" s="105"/>
      <c r="D176" s="69">
        <f>1.9+1880.3+115531.6</f>
        <v>117413.8</v>
      </c>
      <c r="E176" s="69">
        <f>1.9+2092.7+144912.4</f>
        <v>147007</v>
      </c>
      <c r="F176" s="69">
        <f>1928.4+1.9+172062.2+2092.7</f>
        <v>176085.2</v>
      </c>
      <c r="G176" s="69">
        <f>2835</f>
        <v>2835</v>
      </c>
      <c r="H176" s="49">
        <f>2835</f>
        <v>2835</v>
      </c>
      <c r="I176" s="49">
        <f>2835</f>
        <v>2835</v>
      </c>
      <c r="J176" s="49">
        <f t="shared" ref="J176:J177" si="31">D176+E176+F176+G176+H176+I176</f>
        <v>449011</v>
      </c>
    </row>
    <row r="177" spans="1:10" hidden="1" x14ac:dyDescent="0.3">
      <c r="B177" s="60" t="s">
        <v>65</v>
      </c>
      <c r="C177" s="105"/>
      <c r="D177" s="69">
        <f>98.96316+25498.54382</f>
        <v>25597.506979999998</v>
      </c>
      <c r="E177" s="69">
        <f>110.14211+29361.50899</f>
        <v>29471.651099999999</v>
      </c>
      <c r="F177" s="69">
        <f>1332.98571+110.14211+32717.10225</f>
        <v>34160.230069999998</v>
      </c>
      <c r="G177" s="69">
        <f t="shared" ref="G177" si="32">159.66317</f>
        <v>159.66317000000001</v>
      </c>
      <c r="H177" s="49">
        <f>159.66316</f>
        <v>159.66316</v>
      </c>
      <c r="I177" s="49">
        <f>159.66316</f>
        <v>159.66316</v>
      </c>
      <c r="J177" s="49">
        <f t="shared" si="31"/>
        <v>89708.377639999977</v>
      </c>
    </row>
    <row r="178" spans="1:10" ht="33.6" hidden="1" x14ac:dyDescent="0.3">
      <c r="B178" s="62" t="s">
        <v>66</v>
      </c>
      <c r="C178" s="105"/>
      <c r="D178" s="61">
        <v>0</v>
      </c>
      <c r="E178" s="61">
        <v>0</v>
      </c>
      <c r="F178" s="61">
        <v>0</v>
      </c>
      <c r="G178" s="61">
        <v>0</v>
      </c>
      <c r="H178" s="51">
        <v>0</v>
      </c>
      <c r="I178" s="51">
        <v>0</v>
      </c>
      <c r="J178" s="51">
        <v>0</v>
      </c>
    </row>
    <row r="179" spans="1:10" ht="33.6" hidden="1" x14ac:dyDescent="0.3">
      <c r="B179" s="62" t="s">
        <v>67</v>
      </c>
      <c r="C179" s="105"/>
      <c r="D179" s="61">
        <v>0</v>
      </c>
      <c r="E179" s="61">
        <v>0</v>
      </c>
      <c r="F179" s="61">
        <v>0</v>
      </c>
      <c r="G179" s="61">
        <v>0</v>
      </c>
      <c r="H179" s="51">
        <v>0</v>
      </c>
      <c r="I179" s="51">
        <v>0</v>
      </c>
      <c r="J179" s="51">
        <v>0</v>
      </c>
    </row>
    <row r="180" spans="1:10" hidden="1" x14ac:dyDescent="0.3">
      <c r="B180" s="62" t="s">
        <v>68</v>
      </c>
      <c r="C180" s="105"/>
      <c r="D180" s="61">
        <v>0</v>
      </c>
      <c r="E180" s="61">
        <v>0</v>
      </c>
      <c r="F180" s="61">
        <v>0</v>
      </c>
      <c r="G180" s="61">
        <v>0</v>
      </c>
      <c r="H180" s="51">
        <v>0</v>
      </c>
      <c r="I180" s="51">
        <v>0</v>
      </c>
      <c r="J180" s="51">
        <v>0</v>
      </c>
    </row>
    <row r="181" spans="1:10" x14ac:dyDescent="0.3">
      <c r="B181" s="67" t="s">
        <v>27</v>
      </c>
      <c r="C181" s="105"/>
      <c r="D181" s="71">
        <f>D189+D197</f>
        <v>11000</v>
      </c>
      <c r="E181" s="71">
        <f t="shared" ref="E181:J182" si="33">E189+E197</f>
        <v>15750</v>
      </c>
      <c r="F181" s="71">
        <f t="shared" si="33"/>
        <v>13847.4</v>
      </c>
      <c r="G181" s="71">
        <f t="shared" si="33"/>
        <v>0</v>
      </c>
      <c r="H181" s="71">
        <f t="shared" si="33"/>
        <v>0</v>
      </c>
      <c r="I181" s="71">
        <f t="shared" si="33"/>
        <v>0</v>
      </c>
      <c r="J181" s="71">
        <f t="shared" si="33"/>
        <v>40597.4</v>
      </c>
    </row>
    <row r="182" spans="1:10" x14ac:dyDescent="0.3">
      <c r="B182" s="67" t="s">
        <v>64</v>
      </c>
      <c r="C182" s="105"/>
      <c r="D182" s="71">
        <f>D190</f>
        <v>1.9</v>
      </c>
      <c r="E182" s="71">
        <f t="shared" si="33"/>
        <v>1.9</v>
      </c>
      <c r="F182" s="71">
        <f t="shared" si="33"/>
        <v>1.9</v>
      </c>
      <c r="G182" s="71">
        <f t="shared" si="33"/>
        <v>2835</v>
      </c>
      <c r="H182" s="71">
        <f t="shared" si="33"/>
        <v>2835</v>
      </c>
      <c r="I182" s="71">
        <f t="shared" si="33"/>
        <v>2835</v>
      </c>
      <c r="J182" s="71">
        <f t="shared" si="33"/>
        <v>8510.7000000000007</v>
      </c>
    </row>
    <row r="183" spans="1:10" x14ac:dyDescent="0.3">
      <c r="B183" s="67" t="s">
        <v>65</v>
      </c>
      <c r="C183" s="105"/>
      <c r="D183" s="71">
        <f>D191</f>
        <v>0</v>
      </c>
      <c r="E183" s="71">
        <f>E191</f>
        <v>0</v>
      </c>
      <c r="F183" s="71">
        <f>F191</f>
        <v>0</v>
      </c>
      <c r="G183" s="71">
        <f>G190+G191</f>
        <v>2994.6631699999998</v>
      </c>
      <c r="H183" s="71">
        <f t="shared" ref="H183:J183" si="34">H190+H191</f>
        <v>2994.6631600000001</v>
      </c>
      <c r="I183" s="71">
        <f t="shared" si="34"/>
        <v>2994.6631600000001</v>
      </c>
      <c r="J183" s="71">
        <f t="shared" si="34"/>
        <v>8989.6894900000007</v>
      </c>
    </row>
    <row r="184" spans="1:10" ht="33.6" x14ac:dyDescent="0.3">
      <c r="B184" s="16" t="s">
        <v>66</v>
      </c>
      <c r="C184" s="105"/>
      <c r="D184" s="71">
        <f>D192+D200</f>
        <v>0</v>
      </c>
      <c r="E184" s="71">
        <f t="shared" ref="E184:J185" si="35">E192+E200</f>
        <v>0</v>
      </c>
      <c r="F184" s="71">
        <f t="shared" si="35"/>
        <v>0</v>
      </c>
      <c r="G184" s="71">
        <f t="shared" si="35"/>
        <v>0</v>
      </c>
      <c r="H184" s="71">
        <f t="shared" si="35"/>
        <v>0</v>
      </c>
      <c r="I184" s="71">
        <f t="shared" si="35"/>
        <v>0</v>
      </c>
      <c r="J184" s="71">
        <f t="shared" si="35"/>
        <v>0</v>
      </c>
    </row>
    <row r="185" spans="1:10" ht="33.6" x14ac:dyDescent="0.3">
      <c r="B185" s="16" t="s">
        <v>67</v>
      </c>
      <c r="C185" s="105"/>
      <c r="D185" s="71">
        <f>D193+D201</f>
        <v>0</v>
      </c>
      <c r="E185" s="71">
        <f t="shared" si="35"/>
        <v>0</v>
      </c>
      <c r="F185" s="71">
        <f t="shared" si="35"/>
        <v>0</v>
      </c>
      <c r="G185" s="71">
        <f t="shared" si="35"/>
        <v>0</v>
      </c>
      <c r="H185" s="71">
        <f t="shared" si="35"/>
        <v>0</v>
      </c>
      <c r="I185" s="71">
        <f t="shared" si="35"/>
        <v>0</v>
      </c>
      <c r="J185" s="71">
        <f t="shared" si="35"/>
        <v>0</v>
      </c>
    </row>
    <row r="186" spans="1:10" hidden="1" x14ac:dyDescent="0.3">
      <c r="B186" s="16" t="s">
        <v>68</v>
      </c>
      <c r="C186" s="106"/>
      <c r="D186" s="61">
        <v>0</v>
      </c>
      <c r="E186" s="61">
        <v>0</v>
      </c>
      <c r="F186" s="61">
        <v>0</v>
      </c>
      <c r="G186" s="61">
        <v>0</v>
      </c>
      <c r="H186" s="51">
        <v>0</v>
      </c>
      <c r="I186" s="51">
        <v>0</v>
      </c>
      <c r="J186" s="51">
        <v>0</v>
      </c>
    </row>
    <row r="187" spans="1:10" x14ac:dyDescent="0.3">
      <c r="B187" s="67" t="s">
        <v>38</v>
      </c>
      <c r="C187" s="72"/>
      <c r="D187" s="73">
        <f>D195+D203</f>
        <v>0</v>
      </c>
      <c r="E187" s="73">
        <f t="shared" ref="E187:J187" si="36">E195+E203</f>
        <v>0</v>
      </c>
      <c r="F187" s="73">
        <f t="shared" si="36"/>
        <v>0</v>
      </c>
      <c r="G187" s="73">
        <f t="shared" si="36"/>
        <v>0</v>
      </c>
      <c r="H187" s="73">
        <f t="shared" si="36"/>
        <v>0</v>
      </c>
      <c r="I187" s="73">
        <f t="shared" si="36"/>
        <v>0</v>
      </c>
      <c r="J187" s="73">
        <f t="shared" si="36"/>
        <v>0</v>
      </c>
    </row>
    <row r="188" spans="1:10" s="48" customFormat="1" ht="15" customHeight="1" x14ac:dyDescent="0.3">
      <c r="A188" s="44"/>
      <c r="B188" s="68" t="s">
        <v>96</v>
      </c>
      <c r="C188" s="104" t="s">
        <v>74</v>
      </c>
      <c r="D188" s="59">
        <f>D189+D190+D191</f>
        <v>11001.9</v>
      </c>
      <c r="E188" s="59">
        <f>E189+E190+E191</f>
        <v>15751.9</v>
      </c>
      <c r="F188" s="59">
        <f>F189+F190+F191</f>
        <v>13849.3</v>
      </c>
      <c r="G188" s="59">
        <f>G189+G190+G191</f>
        <v>2994.6631699999998</v>
      </c>
      <c r="H188" s="59">
        <f>H189+H190+H191</f>
        <v>2994.6631600000001</v>
      </c>
      <c r="I188" s="59">
        <f>I190+I189+I191</f>
        <v>2994.6631600000001</v>
      </c>
      <c r="J188" s="59">
        <f>J189+J190+J191</f>
        <v>49587.089490000006</v>
      </c>
    </row>
    <row r="189" spans="1:10" s="48" customFormat="1" x14ac:dyDescent="0.3">
      <c r="A189" s="44"/>
      <c r="B189" s="36" t="s">
        <v>27</v>
      </c>
      <c r="C189" s="105"/>
      <c r="D189" s="49">
        <f>8800+2200</f>
        <v>11000</v>
      </c>
      <c r="E189" s="49">
        <f>11250+4500</f>
        <v>15750</v>
      </c>
      <c r="F189" s="51">
        <f>9247.4+4600</f>
        <v>13847.4</v>
      </c>
      <c r="G189" s="51">
        <v>0</v>
      </c>
      <c r="H189" s="51">
        <v>0</v>
      </c>
      <c r="I189" s="51">
        <v>0</v>
      </c>
      <c r="J189" s="49">
        <f>D189+E189+F189+G189+H189+I189</f>
        <v>40597.4</v>
      </c>
    </row>
    <row r="190" spans="1:10" s="48" customFormat="1" x14ac:dyDescent="0.3">
      <c r="A190" s="44"/>
      <c r="B190" s="36" t="s">
        <v>28</v>
      </c>
      <c r="C190" s="105"/>
      <c r="D190" s="49">
        <f>1.9</f>
        <v>1.9</v>
      </c>
      <c r="E190" s="49">
        <f>1.9</f>
        <v>1.9</v>
      </c>
      <c r="F190" s="49">
        <f>1.9</f>
        <v>1.9</v>
      </c>
      <c r="G190" s="49">
        <f>2835</f>
        <v>2835</v>
      </c>
      <c r="H190" s="49">
        <f>2835</f>
        <v>2835</v>
      </c>
      <c r="I190" s="49">
        <f>2835</f>
        <v>2835</v>
      </c>
      <c r="J190" s="49">
        <f t="shared" ref="J190:J191" si="37">D190+E190+F190+G190+H190+I190</f>
        <v>8510.7000000000007</v>
      </c>
    </row>
    <row r="191" spans="1:10" s="48" customFormat="1" x14ac:dyDescent="0.3">
      <c r="A191" s="44"/>
      <c r="B191" s="36" t="s">
        <v>29</v>
      </c>
      <c r="C191" s="105"/>
      <c r="D191" s="49"/>
      <c r="E191" s="49"/>
      <c r="F191" s="49"/>
      <c r="G191" s="49">
        <f t="shared" ref="G191" si="38">159.66317</f>
        <v>159.66317000000001</v>
      </c>
      <c r="H191" s="49">
        <f>159.66316</f>
        <v>159.66316</v>
      </c>
      <c r="I191" s="49">
        <f>159.66316</f>
        <v>159.66316</v>
      </c>
      <c r="J191" s="49">
        <f t="shared" si="37"/>
        <v>478.98948999999999</v>
      </c>
    </row>
    <row r="192" spans="1:10" s="48" customFormat="1" ht="33.6" x14ac:dyDescent="0.3">
      <c r="A192" s="44"/>
      <c r="B192" s="23" t="s">
        <v>36</v>
      </c>
      <c r="C192" s="105"/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</row>
    <row r="193" spans="1:10" s="48" customFormat="1" ht="24.75" customHeight="1" x14ac:dyDescent="0.3">
      <c r="A193" s="44"/>
      <c r="B193" s="23" t="s">
        <v>70</v>
      </c>
      <c r="C193" s="105"/>
      <c r="D193" s="51">
        <v>0</v>
      </c>
      <c r="E193" s="51">
        <v>0</v>
      </c>
      <c r="F193" s="51">
        <v>0</v>
      </c>
      <c r="G193" s="51">
        <v>0</v>
      </c>
      <c r="H193" s="51">
        <v>0</v>
      </c>
      <c r="I193" s="51">
        <v>0</v>
      </c>
      <c r="J193" s="51">
        <v>0</v>
      </c>
    </row>
    <row r="194" spans="1:10" s="48" customFormat="1" x14ac:dyDescent="0.3">
      <c r="A194" s="44"/>
      <c r="B194" s="23" t="s">
        <v>37</v>
      </c>
      <c r="C194" s="105"/>
      <c r="D194" s="51">
        <v>0</v>
      </c>
      <c r="E194" s="51">
        <v>0</v>
      </c>
      <c r="F194" s="51">
        <v>0</v>
      </c>
      <c r="G194" s="51">
        <v>0</v>
      </c>
      <c r="H194" s="51">
        <v>0</v>
      </c>
      <c r="I194" s="51">
        <v>0</v>
      </c>
      <c r="J194" s="51">
        <v>0</v>
      </c>
    </row>
    <row r="195" spans="1:10" s="48" customFormat="1" x14ac:dyDescent="0.3">
      <c r="A195" s="44"/>
      <c r="B195" s="36" t="s">
        <v>38</v>
      </c>
      <c r="C195" s="105"/>
      <c r="D195" s="51">
        <v>0</v>
      </c>
      <c r="E195" s="51">
        <v>0</v>
      </c>
      <c r="F195" s="51">
        <v>0</v>
      </c>
      <c r="G195" s="51">
        <v>0</v>
      </c>
      <c r="H195" s="51">
        <v>0</v>
      </c>
      <c r="I195" s="51">
        <v>0</v>
      </c>
      <c r="J195" s="51">
        <v>0</v>
      </c>
    </row>
    <row r="196" spans="1:10" s="48" customFormat="1" ht="15" customHeight="1" x14ac:dyDescent="0.3">
      <c r="A196" s="44"/>
      <c r="B196" s="68" t="s">
        <v>96</v>
      </c>
      <c r="C196" s="104" t="s">
        <v>100</v>
      </c>
      <c r="D196" s="59">
        <v>0</v>
      </c>
      <c r="E196" s="59">
        <v>0</v>
      </c>
      <c r="F196" s="59">
        <v>0</v>
      </c>
      <c r="G196" s="59">
        <v>0</v>
      </c>
      <c r="H196" s="59">
        <v>0</v>
      </c>
      <c r="I196" s="59">
        <v>0</v>
      </c>
      <c r="J196" s="59">
        <v>0</v>
      </c>
    </row>
    <row r="197" spans="1:10" s="48" customFormat="1" x14ac:dyDescent="0.3">
      <c r="A197" s="44"/>
      <c r="B197" s="36" t="s">
        <v>27</v>
      </c>
      <c r="C197" s="105"/>
      <c r="D197" s="51">
        <v>0</v>
      </c>
      <c r="E197" s="51">
        <v>0</v>
      </c>
      <c r="F197" s="51">
        <v>0</v>
      </c>
      <c r="G197" s="51">
        <v>0</v>
      </c>
      <c r="H197" s="51">
        <v>0</v>
      </c>
      <c r="I197" s="51">
        <v>0</v>
      </c>
      <c r="J197" s="51">
        <v>0</v>
      </c>
    </row>
    <row r="198" spans="1:10" s="48" customFormat="1" ht="16.5" customHeight="1" x14ac:dyDescent="0.3">
      <c r="A198" s="44"/>
      <c r="B198" s="36" t="s">
        <v>28</v>
      </c>
      <c r="C198" s="105"/>
      <c r="D198" s="51">
        <v>0</v>
      </c>
      <c r="E198" s="51">
        <v>0</v>
      </c>
      <c r="F198" s="51">
        <v>0</v>
      </c>
      <c r="G198" s="51">
        <v>0</v>
      </c>
      <c r="H198" s="51">
        <v>0</v>
      </c>
      <c r="I198" s="51">
        <v>0</v>
      </c>
      <c r="J198" s="51">
        <v>0</v>
      </c>
    </row>
    <row r="199" spans="1:10" s="48" customFormat="1" x14ac:dyDescent="0.3">
      <c r="A199" s="44"/>
      <c r="B199" s="36" t="s">
        <v>29</v>
      </c>
      <c r="C199" s="105"/>
      <c r="D199" s="51">
        <v>0</v>
      </c>
      <c r="E199" s="51">
        <v>0</v>
      </c>
      <c r="F199" s="51">
        <v>0</v>
      </c>
      <c r="G199" s="51">
        <v>0</v>
      </c>
      <c r="H199" s="51">
        <v>0</v>
      </c>
      <c r="I199" s="51">
        <v>0</v>
      </c>
      <c r="J199" s="51">
        <v>0</v>
      </c>
    </row>
    <row r="200" spans="1:10" s="48" customFormat="1" ht="33.6" x14ac:dyDescent="0.3">
      <c r="A200" s="44"/>
      <c r="B200" s="23" t="s">
        <v>36</v>
      </c>
      <c r="C200" s="105"/>
      <c r="D200" s="51">
        <v>0</v>
      </c>
      <c r="E200" s="51">
        <v>0</v>
      </c>
      <c r="F200" s="51">
        <v>0</v>
      </c>
      <c r="G200" s="51">
        <v>0</v>
      </c>
      <c r="H200" s="51">
        <v>0</v>
      </c>
      <c r="I200" s="51">
        <v>0</v>
      </c>
      <c r="J200" s="51">
        <v>0</v>
      </c>
    </row>
    <row r="201" spans="1:10" s="48" customFormat="1" ht="24.75" customHeight="1" x14ac:dyDescent="0.3">
      <c r="A201" s="44"/>
      <c r="B201" s="23" t="s">
        <v>70</v>
      </c>
      <c r="C201" s="105"/>
      <c r="D201" s="51">
        <v>0</v>
      </c>
      <c r="E201" s="51">
        <v>0</v>
      </c>
      <c r="F201" s="51">
        <v>0</v>
      </c>
      <c r="G201" s="51">
        <v>0</v>
      </c>
      <c r="H201" s="51">
        <v>0</v>
      </c>
      <c r="I201" s="51">
        <v>0</v>
      </c>
      <c r="J201" s="51">
        <v>0</v>
      </c>
    </row>
    <row r="202" spans="1:10" s="48" customFormat="1" x14ac:dyDescent="0.3">
      <c r="A202" s="44"/>
      <c r="B202" s="23" t="s">
        <v>37</v>
      </c>
      <c r="C202" s="105"/>
      <c r="D202" s="51">
        <v>0</v>
      </c>
      <c r="E202" s="51">
        <v>0</v>
      </c>
      <c r="F202" s="51">
        <v>0</v>
      </c>
      <c r="G202" s="51">
        <v>0</v>
      </c>
      <c r="H202" s="51">
        <v>0</v>
      </c>
      <c r="I202" s="51">
        <v>0</v>
      </c>
      <c r="J202" s="51">
        <v>0</v>
      </c>
    </row>
    <row r="203" spans="1:10" s="48" customFormat="1" x14ac:dyDescent="0.3">
      <c r="A203" s="44"/>
      <c r="B203" s="36" t="s">
        <v>38</v>
      </c>
      <c r="C203" s="105"/>
      <c r="D203" s="51">
        <v>0</v>
      </c>
      <c r="E203" s="51">
        <v>0</v>
      </c>
      <c r="F203" s="51">
        <v>0</v>
      </c>
      <c r="G203" s="51">
        <v>0</v>
      </c>
      <c r="H203" s="51">
        <v>0</v>
      </c>
      <c r="I203" s="51">
        <v>0</v>
      </c>
      <c r="J203" s="51">
        <v>0</v>
      </c>
    </row>
    <row r="204" spans="1:10" s="75" customFormat="1" ht="21" customHeight="1" x14ac:dyDescent="0.25">
      <c r="B204" s="101" t="s">
        <v>139</v>
      </c>
      <c r="C204" s="102"/>
      <c r="D204" s="102"/>
      <c r="E204" s="102"/>
      <c r="F204" s="102"/>
      <c r="G204" s="102"/>
      <c r="H204" s="102"/>
      <c r="I204" s="102"/>
      <c r="J204" s="102"/>
    </row>
    <row r="205" spans="1:10" s="75" customFormat="1" ht="12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</row>
    <row r="206" spans="1:10" s="75" customFormat="1" ht="12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</row>
    <row r="207" spans="1:10" s="75" customFormat="1" ht="12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</row>
    <row r="208" spans="1:10" s="75" customFormat="1" ht="12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</row>
    <row r="209" spans="2:10" s="75" customFormat="1" ht="88.5" customHeight="1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</row>
    <row r="210" spans="2:10" x14ac:dyDescent="0.3">
      <c r="D210" s="74"/>
      <c r="E210" s="74"/>
      <c r="F210" s="74"/>
      <c r="G210" s="74"/>
      <c r="H210" s="74"/>
      <c r="I210" s="74"/>
      <c r="J210" s="74"/>
    </row>
    <row r="211" spans="2:10" x14ac:dyDescent="0.3">
      <c r="D211" s="74"/>
      <c r="E211" s="74"/>
      <c r="F211" s="74"/>
      <c r="G211" s="74"/>
      <c r="H211" s="74"/>
      <c r="I211" s="74"/>
      <c r="J211" s="74"/>
    </row>
    <row r="212" spans="2:10" x14ac:dyDescent="0.3">
      <c r="D212" s="74"/>
      <c r="E212" s="74"/>
      <c r="F212" s="74"/>
      <c r="G212" s="74"/>
      <c r="H212" s="74"/>
      <c r="I212" s="74"/>
      <c r="J212" s="74"/>
    </row>
    <row r="213" spans="2:10" x14ac:dyDescent="0.3">
      <c r="D213" s="74"/>
      <c r="E213" s="74"/>
      <c r="F213" s="74"/>
      <c r="G213" s="74"/>
      <c r="H213" s="74"/>
      <c r="I213" s="74"/>
      <c r="J213" s="74"/>
    </row>
    <row r="214" spans="2:10" x14ac:dyDescent="0.3">
      <c r="D214" s="74"/>
      <c r="E214" s="74"/>
      <c r="F214" s="74"/>
      <c r="G214" s="74"/>
      <c r="H214" s="74"/>
      <c r="I214" s="74"/>
      <c r="J214" s="74"/>
    </row>
    <row r="215" spans="2:10" x14ac:dyDescent="0.3">
      <c r="D215" s="74"/>
      <c r="E215" s="74"/>
      <c r="F215" s="74"/>
      <c r="G215" s="74"/>
      <c r="H215" s="74"/>
      <c r="I215" s="74"/>
      <c r="J215" s="74"/>
    </row>
    <row r="216" spans="2:10" x14ac:dyDescent="0.3">
      <c r="D216" s="74"/>
      <c r="E216" s="74"/>
      <c r="F216" s="74"/>
      <c r="G216" s="74"/>
      <c r="H216" s="74"/>
      <c r="I216" s="74"/>
      <c r="J216" s="74"/>
    </row>
    <row r="217" spans="2:10" x14ac:dyDescent="0.3">
      <c r="D217" s="74"/>
      <c r="E217" s="74"/>
      <c r="F217" s="74"/>
      <c r="G217" s="74"/>
      <c r="H217" s="74"/>
      <c r="I217" s="74"/>
      <c r="J217" s="74"/>
    </row>
    <row r="218" spans="2:10" x14ac:dyDescent="0.3">
      <c r="D218" s="74"/>
      <c r="E218" s="74"/>
      <c r="F218" s="74"/>
      <c r="G218" s="74"/>
      <c r="H218" s="74"/>
      <c r="I218" s="74"/>
      <c r="J218" s="74"/>
    </row>
    <row r="219" spans="2:10" x14ac:dyDescent="0.3">
      <c r="D219" s="74"/>
      <c r="E219" s="74"/>
      <c r="F219" s="74"/>
      <c r="G219" s="74"/>
      <c r="H219" s="74"/>
      <c r="I219" s="74"/>
      <c r="J219" s="74"/>
    </row>
    <row r="220" spans="2:10" x14ac:dyDescent="0.3">
      <c r="D220" s="74"/>
      <c r="E220" s="74"/>
      <c r="F220" s="74"/>
      <c r="G220" s="74"/>
      <c r="H220" s="74"/>
      <c r="I220" s="74"/>
      <c r="J220" s="74"/>
    </row>
    <row r="221" spans="2:10" x14ac:dyDescent="0.3">
      <c r="D221" s="74"/>
      <c r="E221" s="74"/>
      <c r="F221" s="74"/>
      <c r="G221" s="74"/>
      <c r="H221" s="74"/>
      <c r="I221" s="74"/>
      <c r="J221" s="74"/>
    </row>
    <row r="222" spans="2:10" x14ac:dyDescent="0.3">
      <c r="D222" s="74"/>
      <c r="E222" s="74"/>
      <c r="F222" s="74"/>
      <c r="G222" s="74"/>
      <c r="H222" s="74"/>
      <c r="I222" s="74"/>
      <c r="J222" s="74"/>
    </row>
    <row r="223" spans="2:10" x14ac:dyDescent="0.3">
      <c r="D223" s="74"/>
      <c r="E223" s="74"/>
      <c r="F223" s="74"/>
      <c r="G223" s="74"/>
      <c r="H223" s="74"/>
      <c r="I223" s="74"/>
      <c r="J223" s="74"/>
    </row>
    <row r="224" spans="2:10" x14ac:dyDescent="0.3">
      <c r="D224" s="74"/>
      <c r="E224" s="74"/>
      <c r="F224" s="74"/>
      <c r="G224" s="74"/>
      <c r="H224" s="74"/>
      <c r="I224" s="74"/>
      <c r="J224" s="74"/>
    </row>
    <row r="225" spans="4:10" x14ac:dyDescent="0.3">
      <c r="D225" s="74"/>
      <c r="E225" s="74"/>
      <c r="F225" s="74"/>
      <c r="G225" s="74"/>
      <c r="H225" s="74"/>
      <c r="I225" s="74"/>
      <c r="J225" s="74"/>
    </row>
    <row r="226" spans="4:10" x14ac:dyDescent="0.3">
      <c r="D226" s="74"/>
      <c r="E226" s="74"/>
      <c r="F226" s="74"/>
      <c r="G226" s="74"/>
      <c r="H226" s="74"/>
      <c r="I226" s="74"/>
      <c r="J226" s="74"/>
    </row>
    <row r="227" spans="4:10" x14ac:dyDescent="0.3">
      <c r="D227" s="74"/>
      <c r="E227" s="74"/>
      <c r="F227" s="74"/>
      <c r="G227" s="74"/>
      <c r="H227" s="74"/>
      <c r="I227" s="74"/>
      <c r="J227" s="74"/>
    </row>
    <row r="228" spans="4:10" x14ac:dyDescent="0.3">
      <c r="D228" s="74"/>
      <c r="E228" s="74"/>
      <c r="F228" s="74"/>
      <c r="G228" s="74"/>
      <c r="H228" s="74"/>
      <c r="I228" s="74"/>
      <c r="J228" s="74"/>
    </row>
    <row r="229" spans="4:10" x14ac:dyDescent="0.3">
      <c r="D229" s="74"/>
      <c r="E229" s="74"/>
      <c r="F229" s="74"/>
      <c r="G229" s="74"/>
      <c r="H229" s="74"/>
      <c r="I229" s="74"/>
      <c r="J229" s="74"/>
    </row>
    <row r="230" spans="4:10" x14ac:dyDescent="0.3">
      <c r="D230" s="74"/>
      <c r="E230" s="74"/>
      <c r="F230" s="74"/>
      <c r="G230" s="74"/>
      <c r="H230" s="74"/>
      <c r="I230" s="74"/>
      <c r="J230" s="74"/>
    </row>
    <row r="231" spans="4:10" x14ac:dyDescent="0.3">
      <c r="D231" s="74"/>
      <c r="E231" s="74"/>
      <c r="F231" s="74"/>
      <c r="G231" s="74"/>
      <c r="H231" s="74"/>
      <c r="I231" s="74"/>
      <c r="J231" s="74"/>
    </row>
    <row r="232" spans="4:10" x14ac:dyDescent="0.3">
      <c r="D232" s="74"/>
      <c r="E232" s="74"/>
      <c r="F232" s="74"/>
      <c r="G232" s="74"/>
      <c r="H232" s="74"/>
      <c r="I232" s="74"/>
      <c r="J232" s="74"/>
    </row>
    <row r="233" spans="4:10" x14ac:dyDescent="0.3">
      <c r="D233" s="74"/>
      <c r="E233" s="74"/>
      <c r="F233" s="74"/>
      <c r="G233" s="74"/>
      <c r="H233" s="74"/>
      <c r="I233" s="74"/>
      <c r="J233" s="74"/>
    </row>
    <row r="234" spans="4:10" x14ac:dyDescent="0.3">
      <c r="D234" s="74"/>
      <c r="E234" s="74"/>
      <c r="F234" s="74"/>
      <c r="G234" s="74"/>
      <c r="H234" s="74"/>
      <c r="I234" s="74"/>
      <c r="J234" s="74"/>
    </row>
    <row r="235" spans="4:10" x14ac:dyDescent="0.3">
      <c r="D235" s="74"/>
      <c r="E235" s="74"/>
      <c r="F235" s="74"/>
      <c r="G235" s="74"/>
      <c r="H235" s="74"/>
      <c r="I235" s="74"/>
      <c r="J235" s="74"/>
    </row>
    <row r="236" spans="4:10" x14ac:dyDescent="0.3">
      <c r="D236" s="74"/>
      <c r="E236" s="74"/>
      <c r="F236" s="74"/>
      <c r="G236" s="74"/>
      <c r="H236" s="74"/>
      <c r="I236" s="74"/>
      <c r="J236" s="74"/>
    </row>
    <row r="237" spans="4:10" x14ac:dyDescent="0.3">
      <c r="D237" s="74"/>
      <c r="E237" s="74"/>
      <c r="F237" s="74"/>
      <c r="G237" s="74"/>
      <c r="H237" s="74"/>
      <c r="I237" s="74"/>
      <c r="J237" s="74"/>
    </row>
    <row r="238" spans="4:10" x14ac:dyDescent="0.3">
      <c r="D238" s="74"/>
      <c r="E238" s="74"/>
      <c r="F238" s="74"/>
      <c r="G238" s="74"/>
      <c r="H238" s="74"/>
      <c r="I238" s="74"/>
      <c r="J238" s="74"/>
    </row>
    <row r="239" spans="4:10" x14ac:dyDescent="0.3">
      <c r="D239" s="74"/>
      <c r="E239" s="74"/>
      <c r="F239" s="74"/>
      <c r="G239" s="74"/>
      <c r="H239" s="74"/>
      <c r="I239" s="74"/>
      <c r="J239" s="74"/>
    </row>
    <row r="240" spans="4:10" x14ac:dyDescent="0.3">
      <c r="D240" s="74"/>
      <c r="E240" s="74"/>
      <c r="F240" s="74"/>
      <c r="G240" s="74"/>
      <c r="H240" s="74"/>
      <c r="I240" s="74"/>
      <c r="J240" s="74"/>
    </row>
    <row r="241" spans="4:10" x14ac:dyDescent="0.3">
      <c r="D241" s="74"/>
      <c r="E241" s="74"/>
      <c r="F241" s="74"/>
      <c r="G241" s="74"/>
      <c r="H241" s="74"/>
      <c r="I241" s="74"/>
      <c r="J241" s="74"/>
    </row>
    <row r="242" spans="4:10" x14ac:dyDescent="0.3">
      <c r="D242" s="74"/>
      <c r="E242" s="74"/>
      <c r="F242" s="74"/>
      <c r="G242" s="74"/>
      <c r="H242" s="74"/>
      <c r="I242" s="74"/>
      <c r="J242" s="74"/>
    </row>
    <row r="243" spans="4:10" x14ac:dyDescent="0.3">
      <c r="D243" s="74"/>
      <c r="E243" s="74"/>
      <c r="F243" s="74"/>
      <c r="G243" s="74"/>
      <c r="H243" s="74"/>
      <c r="I243" s="74"/>
      <c r="J243" s="74"/>
    </row>
    <row r="244" spans="4:10" x14ac:dyDescent="0.3">
      <c r="D244" s="74"/>
      <c r="E244" s="74"/>
      <c r="F244" s="74"/>
      <c r="G244" s="74"/>
      <c r="H244" s="74"/>
      <c r="I244" s="74"/>
      <c r="J244" s="74"/>
    </row>
    <row r="245" spans="4:10" x14ac:dyDescent="0.3">
      <c r="D245" s="74"/>
      <c r="E245" s="74"/>
      <c r="F245" s="74"/>
      <c r="G245" s="74"/>
      <c r="H245" s="74"/>
      <c r="I245" s="74"/>
      <c r="J245" s="74"/>
    </row>
    <row r="246" spans="4:10" x14ac:dyDescent="0.3">
      <c r="D246" s="74"/>
      <c r="E246" s="74"/>
      <c r="F246" s="74"/>
      <c r="G246" s="74"/>
      <c r="H246" s="74"/>
      <c r="I246" s="74"/>
      <c r="J246" s="74"/>
    </row>
    <row r="247" spans="4:10" x14ac:dyDescent="0.3">
      <c r="D247" s="74"/>
      <c r="E247" s="74"/>
      <c r="F247" s="74"/>
      <c r="G247" s="74"/>
      <c r="H247" s="74"/>
      <c r="I247" s="74"/>
      <c r="J247" s="74"/>
    </row>
    <row r="248" spans="4:10" x14ac:dyDescent="0.3">
      <c r="D248" s="74"/>
      <c r="E248" s="74"/>
      <c r="F248" s="74"/>
      <c r="G248" s="74"/>
      <c r="H248" s="74"/>
      <c r="I248" s="74"/>
      <c r="J248" s="74"/>
    </row>
    <row r="249" spans="4:10" x14ac:dyDescent="0.3">
      <c r="D249" s="74"/>
      <c r="E249" s="74"/>
      <c r="F249" s="74"/>
      <c r="G249" s="74"/>
      <c r="H249" s="74"/>
      <c r="I249" s="74"/>
      <c r="J249" s="74"/>
    </row>
    <row r="250" spans="4:10" x14ac:dyDescent="0.3">
      <c r="D250" s="74"/>
      <c r="E250" s="74"/>
      <c r="F250" s="74"/>
      <c r="G250" s="74"/>
      <c r="H250" s="74"/>
      <c r="I250" s="74"/>
      <c r="J250" s="74"/>
    </row>
    <row r="251" spans="4:10" x14ac:dyDescent="0.3">
      <c r="D251" s="74"/>
      <c r="E251" s="74"/>
      <c r="F251" s="74"/>
      <c r="G251" s="74"/>
      <c r="H251" s="74"/>
      <c r="I251" s="74"/>
      <c r="J251" s="74"/>
    </row>
    <row r="252" spans="4:10" x14ac:dyDescent="0.3">
      <c r="D252" s="74"/>
      <c r="E252" s="74"/>
      <c r="F252" s="74"/>
      <c r="G252" s="74"/>
      <c r="H252" s="74"/>
      <c r="I252" s="74"/>
      <c r="J252" s="74"/>
    </row>
    <row r="253" spans="4:10" x14ac:dyDescent="0.3">
      <c r="D253" s="74"/>
      <c r="E253" s="74"/>
      <c r="F253" s="74"/>
      <c r="G253" s="74"/>
      <c r="H253" s="74"/>
      <c r="I253" s="74"/>
      <c r="J253" s="74"/>
    </row>
    <row r="254" spans="4:10" x14ac:dyDescent="0.3">
      <c r="D254" s="74"/>
      <c r="E254" s="74"/>
      <c r="F254" s="74"/>
      <c r="G254" s="74"/>
      <c r="H254" s="74"/>
      <c r="I254" s="74"/>
      <c r="J254" s="74"/>
    </row>
    <row r="255" spans="4:10" x14ac:dyDescent="0.3">
      <c r="D255" s="74"/>
      <c r="E255" s="74"/>
      <c r="F255" s="74"/>
      <c r="G255" s="74"/>
      <c r="H255" s="74"/>
      <c r="I255" s="74"/>
      <c r="J255" s="74"/>
    </row>
    <row r="256" spans="4:10" x14ac:dyDescent="0.3">
      <c r="D256" s="74"/>
      <c r="E256" s="74"/>
      <c r="F256" s="74"/>
      <c r="G256" s="74"/>
      <c r="H256" s="74"/>
      <c r="I256" s="74"/>
      <c r="J256" s="74"/>
    </row>
    <row r="257" spans="4:10" x14ac:dyDescent="0.3">
      <c r="D257" s="74"/>
      <c r="E257" s="74"/>
      <c r="F257" s="74"/>
      <c r="G257" s="74"/>
      <c r="H257" s="74"/>
      <c r="I257" s="74"/>
      <c r="J257" s="74"/>
    </row>
    <row r="258" spans="4:10" x14ac:dyDescent="0.3">
      <c r="D258" s="74"/>
      <c r="E258" s="74"/>
      <c r="F258" s="74"/>
      <c r="G258" s="74"/>
      <c r="H258" s="74"/>
      <c r="I258" s="74"/>
      <c r="J258" s="74"/>
    </row>
    <row r="259" spans="4:10" x14ac:dyDescent="0.3">
      <c r="D259" s="74"/>
      <c r="E259" s="74"/>
      <c r="F259" s="74"/>
      <c r="G259" s="74"/>
      <c r="H259" s="74"/>
      <c r="I259" s="74"/>
      <c r="J259" s="74"/>
    </row>
    <row r="260" spans="4:10" x14ac:dyDescent="0.3">
      <c r="D260" s="74"/>
      <c r="E260" s="74"/>
      <c r="F260" s="74"/>
      <c r="G260" s="74"/>
      <c r="H260" s="74"/>
      <c r="I260" s="74"/>
      <c r="J260" s="74"/>
    </row>
    <row r="261" spans="4:10" x14ac:dyDescent="0.3">
      <c r="D261" s="74"/>
      <c r="E261" s="74"/>
      <c r="F261" s="74"/>
      <c r="G261" s="74"/>
      <c r="H261" s="74"/>
      <c r="I261" s="74"/>
      <c r="J261" s="74"/>
    </row>
    <row r="262" spans="4:10" x14ac:dyDescent="0.3">
      <c r="D262" s="74"/>
      <c r="E262" s="74"/>
      <c r="F262" s="74"/>
      <c r="G262" s="74"/>
      <c r="H262" s="74"/>
      <c r="I262" s="74"/>
      <c r="J262" s="74"/>
    </row>
    <row r="263" spans="4:10" x14ac:dyDescent="0.3">
      <c r="D263" s="74"/>
      <c r="E263" s="74"/>
      <c r="F263" s="74"/>
      <c r="G263" s="74"/>
      <c r="H263" s="74"/>
      <c r="I263" s="74"/>
      <c r="J263" s="74"/>
    </row>
    <row r="264" spans="4:10" x14ac:dyDescent="0.3">
      <c r="D264" s="74"/>
      <c r="E264" s="74"/>
      <c r="F264" s="74"/>
      <c r="G264" s="74"/>
      <c r="H264" s="74"/>
      <c r="I264" s="74"/>
      <c r="J264" s="74"/>
    </row>
    <row r="265" spans="4:10" x14ac:dyDescent="0.3">
      <c r="D265" s="74"/>
      <c r="E265" s="74"/>
      <c r="F265" s="74"/>
      <c r="G265" s="74"/>
      <c r="H265" s="74"/>
      <c r="I265" s="74"/>
      <c r="J265" s="74"/>
    </row>
    <row r="266" spans="4:10" x14ac:dyDescent="0.3">
      <c r="D266" s="74"/>
      <c r="E266" s="74"/>
      <c r="F266" s="74"/>
      <c r="G266" s="74"/>
      <c r="H266" s="74"/>
      <c r="I266" s="74"/>
      <c r="J266" s="74"/>
    </row>
    <row r="267" spans="4:10" x14ac:dyDescent="0.3">
      <c r="D267" s="74"/>
      <c r="E267" s="74"/>
      <c r="F267" s="74"/>
      <c r="G267" s="74"/>
      <c r="H267" s="74"/>
      <c r="I267" s="74"/>
      <c r="J267" s="74"/>
    </row>
    <row r="268" spans="4:10" x14ac:dyDescent="0.3">
      <c r="D268" s="74"/>
      <c r="E268" s="74"/>
      <c r="F268" s="74"/>
      <c r="G268" s="74"/>
      <c r="H268" s="74"/>
      <c r="I268" s="74"/>
      <c r="J268" s="74"/>
    </row>
    <row r="269" spans="4:10" x14ac:dyDescent="0.3">
      <c r="D269" s="74"/>
      <c r="E269" s="74"/>
      <c r="F269" s="74"/>
      <c r="G269" s="74"/>
      <c r="H269" s="74"/>
      <c r="I269" s="74"/>
      <c r="J269" s="74"/>
    </row>
    <row r="270" spans="4:10" x14ac:dyDescent="0.3">
      <c r="D270" s="74"/>
      <c r="E270" s="74"/>
      <c r="F270" s="74"/>
      <c r="G270" s="74"/>
      <c r="H270" s="74"/>
      <c r="I270" s="74"/>
      <c r="J270" s="74"/>
    </row>
    <row r="271" spans="4:10" x14ac:dyDescent="0.3">
      <c r="D271" s="74"/>
      <c r="E271" s="74"/>
      <c r="F271" s="74"/>
      <c r="G271" s="74"/>
      <c r="H271" s="74"/>
      <c r="I271" s="74"/>
      <c r="J271" s="74"/>
    </row>
    <row r="272" spans="4:10" x14ac:dyDescent="0.3">
      <c r="D272" s="74"/>
      <c r="E272" s="74"/>
      <c r="F272" s="74"/>
      <c r="G272" s="74"/>
      <c r="H272" s="74"/>
      <c r="I272" s="74"/>
      <c r="J272" s="74"/>
    </row>
    <row r="273" spans="4:10" x14ac:dyDescent="0.3">
      <c r="D273" s="74"/>
      <c r="E273" s="74"/>
      <c r="F273" s="74"/>
      <c r="G273" s="74"/>
      <c r="H273" s="74"/>
      <c r="I273" s="74"/>
      <c r="J273" s="74"/>
    </row>
    <row r="274" spans="4:10" x14ac:dyDescent="0.3">
      <c r="D274" s="74"/>
      <c r="E274" s="74"/>
      <c r="F274" s="74"/>
      <c r="G274" s="74"/>
      <c r="H274" s="74"/>
      <c r="I274" s="74"/>
      <c r="J274" s="74"/>
    </row>
    <row r="275" spans="4:10" x14ac:dyDescent="0.3">
      <c r="D275" s="74"/>
      <c r="E275" s="74"/>
      <c r="F275" s="74"/>
      <c r="G275" s="74"/>
      <c r="H275" s="74"/>
      <c r="I275" s="74"/>
      <c r="J275" s="74"/>
    </row>
    <row r="276" spans="4:10" x14ac:dyDescent="0.3">
      <c r="D276" s="74"/>
      <c r="E276" s="74"/>
      <c r="F276" s="74"/>
      <c r="G276" s="74"/>
      <c r="H276" s="74"/>
      <c r="I276" s="74"/>
      <c r="J276" s="74"/>
    </row>
    <row r="277" spans="4:10" x14ac:dyDescent="0.3">
      <c r="D277" s="74"/>
      <c r="E277" s="74"/>
      <c r="F277" s="74"/>
      <c r="G277" s="74"/>
      <c r="H277" s="74"/>
      <c r="I277" s="74"/>
      <c r="J277" s="74"/>
    </row>
    <row r="278" spans="4:10" x14ac:dyDescent="0.3">
      <c r="D278" s="74"/>
      <c r="E278" s="74"/>
      <c r="F278" s="74"/>
      <c r="G278" s="74"/>
      <c r="H278" s="74"/>
      <c r="I278" s="74"/>
      <c r="J278" s="74"/>
    </row>
    <row r="279" spans="4:10" x14ac:dyDescent="0.3">
      <c r="D279" s="74"/>
      <c r="E279" s="74"/>
      <c r="F279" s="74"/>
      <c r="G279" s="74"/>
      <c r="H279" s="74"/>
      <c r="I279" s="74"/>
      <c r="J279" s="74"/>
    </row>
    <row r="280" spans="4:10" x14ac:dyDescent="0.3">
      <c r="D280" s="74"/>
      <c r="E280" s="74"/>
      <c r="F280" s="74"/>
      <c r="G280" s="74"/>
      <c r="H280" s="74"/>
      <c r="I280" s="74"/>
      <c r="J280" s="74"/>
    </row>
    <row r="281" spans="4:10" x14ac:dyDescent="0.3">
      <c r="D281" s="74"/>
      <c r="E281" s="74"/>
      <c r="F281" s="74"/>
      <c r="G281" s="74"/>
      <c r="H281" s="74"/>
      <c r="I281" s="74"/>
      <c r="J281" s="74"/>
    </row>
    <row r="282" spans="4:10" x14ac:dyDescent="0.3">
      <c r="D282" s="74"/>
      <c r="E282" s="74"/>
      <c r="F282" s="74"/>
      <c r="G282" s="74"/>
      <c r="H282" s="74"/>
      <c r="I282" s="74"/>
      <c r="J282" s="74"/>
    </row>
    <row r="283" spans="4:10" x14ac:dyDescent="0.3">
      <c r="D283" s="74"/>
      <c r="E283" s="74"/>
      <c r="F283" s="74"/>
      <c r="G283" s="74"/>
      <c r="H283" s="74"/>
      <c r="I283" s="74"/>
      <c r="J283" s="74"/>
    </row>
    <row r="284" spans="4:10" x14ac:dyDescent="0.3">
      <c r="D284" s="74"/>
      <c r="E284" s="74"/>
      <c r="F284" s="74"/>
      <c r="G284" s="74"/>
      <c r="H284" s="74"/>
      <c r="I284" s="74"/>
      <c r="J284" s="74"/>
    </row>
    <row r="285" spans="4:10" x14ac:dyDescent="0.3">
      <c r="D285" s="74"/>
      <c r="E285" s="74"/>
      <c r="F285" s="74"/>
      <c r="G285" s="74"/>
      <c r="H285" s="74"/>
      <c r="I285" s="74"/>
      <c r="J285" s="74"/>
    </row>
    <row r="286" spans="4:10" x14ac:dyDescent="0.3">
      <c r="D286" s="74"/>
      <c r="E286" s="74"/>
      <c r="F286" s="74"/>
      <c r="G286" s="74"/>
      <c r="H286" s="74"/>
      <c r="I286" s="74"/>
      <c r="J286" s="74"/>
    </row>
    <row r="287" spans="4:10" x14ac:dyDescent="0.3">
      <c r="D287" s="74"/>
      <c r="E287" s="74"/>
      <c r="F287" s="74"/>
      <c r="G287" s="74"/>
      <c r="H287" s="74"/>
      <c r="I287" s="74"/>
      <c r="J287" s="74"/>
    </row>
    <row r="288" spans="4:10" x14ac:dyDescent="0.3">
      <c r="D288" s="74"/>
      <c r="E288" s="74"/>
      <c r="F288" s="74"/>
      <c r="G288" s="74"/>
      <c r="H288" s="74"/>
      <c r="I288" s="74"/>
      <c r="J288" s="74"/>
    </row>
    <row r="289" spans="4:10" x14ac:dyDescent="0.3">
      <c r="D289" s="74"/>
      <c r="E289" s="74"/>
      <c r="F289" s="74"/>
      <c r="G289" s="74"/>
      <c r="H289" s="74"/>
      <c r="I289" s="74"/>
      <c r="J289" s="74"/>
    </row>
    <row r="290" spans="4:10" x14ac:dyDescent="0.3">
      <c r="D290" s="74"/>
      <c r="E290" s="74"/>
      <c r="F290" s="74"/>
      <c r="G290" s="74"/>
      <c r="H290" s="74"/>
      <c r="I290" s="74"/>
      <c r="J290" s="74"/>
    </row>
    <row r="291" spans="4:10" x14ac:dyDescent="0.3">
      <c r="D291" s="74"/>
      <c r="E291" s="74"/>
      <c r="F291" s="74"/>
      <c r="G291" s="74"/>
      <c r="H291" s="74"/>
      <c r="I291" s="74"/>
      <c r="J291" s="74"/>
    </row>
    <row r="292" spans="4:10" x14ac:dyDescent="0.3">
      <c r="D292" s="74"/>
      <c r="E292" s="74"/>
      <c r="F292" s="74"/>
      <c r="G292" s="74"/>
      <c r="H292" s="74"/>
      <c r="I292" s="74"/>
      <c r="J292" s="74"/>
    </row>
    <row r="293" spans="4:10" x14ac:dyDescent="0.3">
      <c r="D293" s="74"/>
      <c r="E293" s="74"/>
      <c r="F293" s="74"/>
      <c r="G293" s="74"/>
      <c r="H293" s="74"/>
      <c r="I293" s="74"/>
      <c r="J293" s="74"/>
    </row>
    <row r="294" spans="4:10" x14ac:dyDescent="0.3">
      <c r="D294" s="74"/>
      <c r="E294" s="74"/>
      <c r="F294" s="74"/>
      <c r="G294" s="74"/>
      <c r="H294" s="74"/>
      <c r="I294" s="74"/>
      <c r="J294" s="74"/>
    </row>
    <row r="295" spans="4:10" x14ac:dyDescent="0.3">
      <c r="D295" s="74"/>
      <c r="E295" s="74"/>
      <c r="F295" s="74"/>
      <c r="G295" s="74"/>
      <c r="H295" s="74"/>
      <c r="I295" s="74"/>
      <c r="J295" s="74"/>
    </row>
    <row r="296" spans="4:10" x14ac:dyDescent="0.3">
      <c r="D296" s="74"/>
      <c r="E296" s="74"/>
      <c r="F296" s="74"/>
      <c r="G296" s="74"/>
      <c r="H296" s="74"/>
      <c r="I296" s="74"/>
      <c r="J296" s="74"/>
    </row>
    <row r="297" spans="4:10" x14ac:dyDescent="0.3">
      <c r="D297" s="74"/>
      <c r="E297" s="74"/>
      <c r="F297" s="74"/>
      <c r="G297" s="74"/>
      <c r="H297" s="74"/>
      <c r="I297" s="74"/>
      <c r="J297" s="74"/>
    </row>
    <row r="298" spans="4:10" x14ac:dyDescent="0.3">
      <c r="D298" s="74"/>
      <c r="E298" s="74"/>
      <c r="F298" s="74"/>
      <c r="G298" s="74"/>
      <c r="H298" s="74"/>
      <c r="I298" s="74"/>
      <c r="J298" s="74"/>
    </row>
    <row r="299" spans="4:10" x14ac:dyDescent="0.3">
      <c r="D299" s="74"/>
      <c r="E299" s="74"/>
      <c r="F299" s="74"/>
      <c r="G299" s="74"/>
      <c r="H299" s="74"/>
      <c r="I299" s="74"/>
      <c r="J299" s="74"/>
    </row>
    <row r="300" spans="4:10" x14ac:dyDescent="0.3">
      <c r="D300" s="74"/>
      <c r="E300" s="74"/>
      <c r="F300" s="74"/>
      <c r="G300" s="74"/>
      <c r="H300" s="74"/>
      <c r="I300" s="74"/>
      <c r="J300" s="74"/>
    </row>
    <row r="301" spans="4:10" x14ac:dyDescent="0.3">
      <c r="D301" s="74"/>
      <c r="E301" s="74"/>
      <c r="F301" s="74"/>
      <c r="G301" s="74"/>
      <c r="H301" s="74"/>
      <c r="I301" s="74"/>
      <c r="J301" s="74"/>
    </row>
    <row r="302" spans="4:10" x14ac:dyDescent="0.3">
      <c r="D302" s="74"/>
      <c r="E302" s="74"/>
      <c r="F302" s="74"/>
      <c r="G302" s="74"/>
      <c r="H302" s="74"/>
      <c r="I302" s="74"/>
      <c r="J302" s="74"/>
    </row>
    <row r="303" spans="4:10" x14ac:dyDescent="0.3">
      <c r="D303" s="74"/>
      <c r="E303" s="74"/>
      <c r="F303" s="74"/>
      <c r="G303" s="74"/>
      <c r="H303" s="74"/>
      <c r="I303" s="74"/>
      <c r="J303" s="74"/>
    </row>
    <row r="304" spans="4:10" x14ac:dyDescent="0.3">
      <c r="D304" s="74"/>
      <c r="E304" s="74"/>
      <c r="F304" s="74"/>
      <c r="G304" s="74"/>
      <c r="H304" s="74"/>
      <c r="I304" s="74"/>
      <c r="J304" s="74"/>
    </row>
    <row r="305" spans="4:10" x14ac:dyDescent="0.3">
      <c r="D305" s="74"/>
      <c r="E305" s="74"/>
      <c r="F305" s="74"/>
      <c r="G305" s="74"/>
      <c r="H305" s="74"/>
      <c r="I305" s="74"/>
      <c r="J305" s="74"/>
    </row>
    <row r="306" spans="4:10" x14ac:dyDescent="0.3">
      <c r="D306" s="74"/>
      <c r="E306" s="74"/>
      <c r="F306" s="74"/>
      <c r="G306" s="74"/>
      <c r="H306" s="74"/>
      <c r="I306" s="74"/>
      <c r="J306" s="74"/>
    </row>
    <row r="307" spans="4:10" x14ac:dyDescent="0.3">
      <c r="D307" s="74"/>
      <c r="E307" s="74"/>
      <c r="F307" s="74"/>
      <c r="G307" s="74"/>
      <c r="H307" s="74"/>
      <c r="I307" s="74"/>
      <c r="J307" s="74"/>
    </row>
    <row r="308" spans="4:10" x14ac:dyDescent="0.3">
      <c r="D308" s="74"/>
      <c r="E308" s="74"/>
      <c r="F308" s="74"/>
      <c r="G308" s="74"/>
      <c r="H308" s="74"/>
      <c r="I308" s="74"/>
      <c r="J308" s="74"/>
    </row>
    <row r="309" spans="4:10" x14ac:dyDescent="0.3">
      <c r="D309" s="74"/>
      <c r="E309" s="74"/>
      <c r="F309" s="74"/>
      <c r="G309" s="74"/>
      <c r="H309" s="74"/>
      <c r="I309" s="74"/>
      <c r="J309" s="74"/>
    </row>
    <row r="310" spans="4:10" x14ac:dyDescent="0.3">
      <c r="D310" s="74"/>
      <c r="E310" s="74"/>
      <c r="F310" s="74"/>
      <c r="G310" s="74"/>
      <c r="H310" s="74"/>
      <c r="I310" s="74"/>
      <c r="J310" s="74"/>
    </row>
    <row r="311" spans="4:10" x14ac:dyDescent="0.3">
      <c r="D311" s="74"/>
      <c r="E311" s="74"/>
      <c r="F311" s="74"/>
      <c r="G311" s="74"/>
      <c r="H311" s="74"/>
      <c r="I311" s="74"/>
      <c r="J311" s="74"/>
    </row>
    <row r="312" spans="4:10" x14ac:dyDescent="0.3">
      <c r="D312" s="74"/>
      <c r="E312" s="74"/>
      <c r="F312" s="74"/>
      <c r="G312" s="74"/>
      <c r="H312" s="74"/>
      <c r="I312" s="74"/>
      <c r="J312" s="74"/>
    </row>
    <row r="313" spans="4:10" x14ac:dyDescent="0.3">
      <c r="D313" s="74"/>
      <c r="E313" s="74"/>
      <c r="F313" s="74"/>
      <c r="G313" s="74"/>
      <c r="H313" s="74"/>
      <c r="I313" s="74"/>
      <c r="J313" s="74"/>
    </row>
    <row r="314" spans="4:10" x14ac:dyDescent="0.3">
      <c r="D314" s="74"/>
      <c r="E314" s="74"/>
      <c r="F314" s="74"/>
      <c r="G314" s="74"/>
      <c r="H314" s="74"/>
      <c r="I314" s="74"/>
      <c r="J314" s="74"/>
    </row>
  </sheetData>
  <mergeCells count="25">
    <mergeCell ref="C7:C26"/>
    <mergeCell ref="A2:J2"/>
    <mergeCell ref="A4:A5"/>
    <mergeCell ref="B4:B5"/>
    <mergeCell ref="C4:C5"/>
    <mergeCell ref="D4:J4"/>
    <mergeCell ref="C141:C156"/>
    <mergeCell ref="C133:C140"/>
    <mergeCell ref="C29:C36"/>
    <mergeCell ref="C37:C44"/>
    <mergeCell ref="C45:C52"/>
    <mergeCell ref="C69:C76"/>
    <mergeCell ref="C77:C84"/>
    <mergeCell ref="C101:C108"/>
    <mergeCell ref="C109:C116"/>
    <mergeCell ref="C117:C124"/>
    <mergeCell ref="C125:C132"/>
    <mergeCell ref="C85:C100"/>
    <mergeCell ref="C53:C68"/>
    <mergeCell ref="B204:J209"/>
    <mergeCell ref="C157:C164"/>
    <mergeCell ref="C165:C172"/>
    <mergeCell ref="C173:C186"/>
    <mergeCell ref="C188:C195"/>
    <mergeCell ref="C196:C20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Раздел 2</vt:lpstr>
      <vt:lpstr>Раздел 3</vt:lpstr>
      <vt:lpstr>Раздел 4 </vt:lpstr>
      <vt:lpstr>Раздел 5</vt:lpstr>
      <vt:lpstr>'Раздел 2'!_ftn2</vt:lpstr>
      <vt:lpstr>'Раздел 2'!_ftn3</vt:lpstr>
      <vt:lpstr>'Раздел 2'!_ftn4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Большакова Ольга Николаевна</cp:lastModifiedBy>
  <cp:lastPrinted>2024-10-30T08:36:49Z</cp:lastPrinted>
  <dcterms:created xsi:type="dcterms:W3CDTF">2024-08-29T06:12:42Z</dcterms:created>
  <dcterms:modified xsi:type="dcterms:W3CDTF">2024-11-29T11:22:54Z</dcterms:modified>
</cp:coreProperties>
</file>