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BA606691-E29C-4FE5-BA7F-E79055832F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 кв 2024" sheetId="7" r:id="rId1"/>
  </sheets>
  <definedNames>
    <definedName name="_xlnm.Print_Area" localSheetId="0">'1 кв 2024'!$A$1:$I$39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7" l="1"/>
  <c r="I33" i="7"/>
  <c r="D26" i="7"/>
  <c r="E26" i="7"/>
  <c r="F26" i="7"/>
  <c r="C26" i="7"/>
  <c r="C38" i="7" s="1"/>
  <c r="D8" i="7" l="1"/>
  <c r="D19" i="7"/>
  <c r="D13" i="7"/>
  <c r="D27" i="7"/>
  <c r="G9" i="7" l="1"/>
  <c r="H9" i="7"/>
  <c r="I9" i="7"/>
  <c r="I7" i="7"/>
  <c r="I6" i="7"/>
  <c r="F27" i="7"/>
  <c r="I15" i="7"/>
  <c r="I16" i="7"/>
  <c r="I17" i="7"/>
  <c r="C27" i="7"/>
  <c r="E27" i="7"/>
  <c r="F8" i="7"/>
  <c r="G28" i="7" l="1"/>
  <c r="E13" i="7" l="1"/>
  <c r="E8" i="7"/>
  <c r="C8" i="7"/>
  <c r="D5" i="7" l="1"/>
  <c r="D38" i="7" s="1"/>
  <c r="E5" i="7"/>
  <c r="I8" i="7"/>
  <c r="I11" i="7"/>
  <c r="I12" i="7"/>
  <c r="I14" i="7"/>
  <c r="I20" i="7"/>
  <c r="I21" i="7"/>
  <c r="I22" i="7"/>
  <c r="I23" i="7"/>
  <c r="I24" i="7"/>
  <c r="I28" i="7"/>
  <c r="I29" i="7"/>
  <c r="I30" i="7"/>
  <c r="I31" i="7"/>
  <c r="I32" i="7"/>
  <c r="H15" i="7" l="1"/>
  <c r="G15" i="7"/>
  <c r="F13" i="7"/>
  <c r="I13" i="7" s="1"/>
  <c r="C13" i="7"/>
  <c r="G6" i="7"/>
  <c r="H6" i="7"/>
  <c r="H32" i="7" l="1"/>
  <c r="H31" i="7"/>
  <c r="H30" i="7"/>
  <c r="H29" i="7"/>
  <c r="H28" i="7"/>
  <c r="H24" i="7"/>
  <c r="H23" i="7"/>
  <c r="H22" i="7"/>
  <c r="H21" i="7"/>
  <c r="H20" i="7"/>
  <c r="H17" i="7"/>
  <c r="H16" i="7"/>
  <c r="H14" i="7"/>
  <c r="H12" i="7"/>
  <c r="H11" i="7"/>
  <c r="H7" i="7"/>
  <c r="G32" i="7"/>
  <c r="G31" i="7"/>
  <c r="G30" i="7"/>
  <c r="G29" i="7"/>
  <c r="G24" i="7"/>
  <c r="G23" i="7"/>
  <c r="G21" i="7"/>
  <c r="G20" i="7"/>
  <c r="G17" i="7"/>
  <c r="G16" i="7"/>
  <c r="G14" i="7"/>
  <c r="G12" i="7"/>
  <c r="G11" i="7"/>
  <c r="G7" i="7"/>
  <c r="G22" i="7"/>
  <c r="C5" i="7"/>
  <c r="G13" i="7" l="1"/>
  <c r="H13" i="7"/>
  <c r="C19" i="7"/>
  <c r="C4" i="7" s="1"/>
  <c r="G8" i="7" l="1"/>
  <c r="H8" i="7"/>
  <c r="F5" i="7"/>
  <c r="I5" i="7" s="1"/>
  <c r="G5" i="7" l="1"/>
  <c r="H5" i="7"/>
  <c r="E19" i="7"/>
  <c r="E4" i="7" s="1"/>
  <c r="F19" i="7"/>
  <c r="G25" i="7"/>
  <c r="H25" i="7"/>
  <c r="I25" i="7"/>
  <c r="G26" i="7"/>
  <c r="H26" i="7"/>
  <c r="I26" i="7"/>
  <c r="G27" i="7"/>
  <c r="H27" i="7"/>
  <c r="I27" i="7"/>
  <c r="E38" i="7" l="1"/>
  <c r="D4" i="7"/>
  <c r="F38" i="7"/>
  <c r="I19" i="7"/>
  <c r="H19" i="7"/>
  <c r="G19" i="7"/>
  <c r="F4" i="7"/>
  <c r="G4" i="7" s="1"/>
  <c r="I38" i="7" l="1"/>
  <c r="H4" i="7"/>
  <c r="I4" i="7"/>
  <c r="G38" i="7"/>
  <c r="H38" i="7"/>
</calcChain>
</file>

<file path=xl/sharedStrings.xml><?xml version="1.0" encoding="utf-8"?>
<sst xmlns="http://schemas.openxmlformats.org/spreadsheetml/2006/main" count="94" uniqueCount="77">
  <si>
    <t>Код дохода по классификации РФ</t>
  </si>
  <si>
    <t>Вид дохода</t>
  </si>
  <si>
    <t>Процент выполнения первоначального плана</t>
  </si>
  <si>
    <t>Налог на доходы 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</si>
  <si>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</si>
  <si>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</si>
  <si>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</si>
  <si>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</si>
  <si>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</si>
  <si>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</si>
  <si>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</si>
  <si>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</si>
  <si>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</si>
  <si>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</si>
  <si>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</si>
  <si>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</si>
  <si>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</si>
  <si>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</si>
  <si>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</si>
  <si>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</si>
  <si>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</si>
  <si>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</si>
  <si>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</si>
  <si>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</si>
  <si>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</si>
  <si>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</si>
  <si>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</si>
  <si>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</si>
  <si>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</si>
  <si>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</si>
  <si>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</si>
  <si>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</si>
  <si>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</si>
  <si>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</si>
  <si>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</si>
  <si>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</si>
  <si>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</si>
  <si>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Процент выполнения уточненного плана</t>
  </si>
  <si>
    <t>Прочие безвозмездные поступления от негосударственных организаций в бюджеты муниципальных районов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</si>
  <si>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</si>
  <si>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</si>
  <si>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</si>
  <si>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</si>
  <si>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</si>
  <si>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</si>
  <si>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</si>
  <si>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</si>
  <si>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</si>
  <si>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</si>
  <si>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</si>
  <si>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Транспортный налог</t>
  </si>
  <si>
    <t>000 1 06 01000 00 0000 110</t>
  </si>
  <si>
    <t>НАЛОГОВЫЕ И НЕНАЛОГОВЫЕ ДОХОДЫ</t>
  </si>
  <si>
    <t>Иные межбюджетные трансферты:</t>
  </si>
  <si>
    <t>-</t>
  </si>
  <si>
    <r>
      <rPr>
        <i/>
        <u/>
        <sz val="10"/>
        <rFont val="Times New Roman"/>
        <family val="1"/>
        <charset val="204"/>
      </rPr>
      <t>В том числе:</t>
    </r>
    <r>
      <rPr>
        <i/>
        <sz val="10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</si>
  <si>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000 1 01 02000 01 0000 110</t>
  </si>
  <si>
    <t>000 1 03 02000 01 0000 110</t>
  </si>
  <si>
    <t>000 1 05 02000 02 0000 110</t>
  </si>
  <si>
    <t>000 1 05 03000 01 0000 110</t>
  </si>
  <si>
    <t>000 1 05 04000 02 0000 110</t>
  </si>
  <si>
    <t>000 1 12 00000 00 0000 000</t>
  </si>
  <si>
    <t>000 2 04 00000 00 0000 000</t>
  </si>
  <si>
    <t>000  2 07 00000 00 0000 000</t>
  </si>
  <si>
    <t xml:space="preserve">000 2 18 00000 00 0000 000
</t>
  </si>
  <si>
    <t>000 2 19 00000 00 0000 000</t>
  </si>
  <si>
    <t>000 1 06 04000 02 0000 110</t>
  </si>
  <si>
    <t xml:space="preserve">
000 2 02 40014 05 0000 150</t>
  </si>
  <si>
    <t>Сведения об исполнении бюджета Нефтеюганского района за 1 квартал 2024 года по доходам в разрезе видов доходов  в сравнении с запланированными значениями</t>
  </si>
  <si>
    <t>Первоначальный план на 2024 год 
(тыс. руб.)</t>
  </si>
  <si>
    <t>Уточненный план на 2024 год
 (тыс. руб.)</t>
  </si>
  <si>
    <t>Уточненный план на 01.04.2024
 (тыс. руб.)</t>
  </si>
  <si>
    <t>Процент выполнения уточненного плана на 01.04.2024</t>
  </si>
  <si>
    <t>Исполнено на 01.04.2024
 (тыс. руб.)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</si>
  <si>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</si>
  <si>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000 2 08 00000 00 0000 000
</t>
  </si>
  <si>
    <t>000  2  00  00000  00  0000  000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</si>
</sst>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6" fillId="0" borderId="0"/>
  </cellStyleXfs>
  <cellXfs count="41">
    <xf numFmtId="0" fontId="0" fillId="0" borderId="0" xfId="0"/>
    <xf numFmtId="0" fontId="5" fillId="0" borderId="0" xfId="0" applyFont="1" applyFill="1"/>
    <xf numFmtId="164" fontId="4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4" fillId="0" borderId="0" xfId="0" applyFont="1" applyFill="1"/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wrapText="1"/>
    </xf>
    <xf numFmtId="164" fontId="4" fillId="0" borderId="1" xfId="0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0" xfId="0" applyFont="1" applyFill="1"/>
    <xf numFmtId="0" fontId="0" fillId="0" borderId="0" xfId="0" applyAlignment="1">
      <alignment wrapText="1"/>
    </xf>
    <xf numFmtId="0" fontId="11" fillId="0" borderId="1" xfId="0" applyFont="1" applyFill="1" applyBorder="1"/>
    <xf numFmtId="164" fontId="4" fillId="0" borderId="1" xfId="1" applyNumberFormat="1" applyFont="1" applyFill="1" applyBorder="1" applyAlignment="1">
      <alignment horizontal="justify" vertical="top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164" fontId="9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5" fillId="0" borderId="0" xfId="0" applyNumberFormat="1" applyFont="1" applyFill="1"/>
    <xf numFmtId="165" fontId="13" fillId="0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165" fontId="3" fillId="0" borderId="0" xfId="0" applyNumberFormat="1" applyFont="1" applyFill="1"/>
    <xf numFmtId="1" fontId="12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/>
    </xf>
    <xf numFmtId="164" fontId="4" fillId="0" borderId="1" xfId="1" applyNumberFormat="1" applyFont="1" applyBorder="1" applyAlignment="1">
      <alignment horizontal="justify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Обычный_Сокращенный анализ" xfId="1" xr:uid="{00000000-0005-0000-0000-000003000000}"/>
  </cellStyles>
  <dxfs count="0"/>
  <tableStyles count="0" defaultTableStyle="TableStyleMedium2" defaultPivotStyle="PivotStyleMedium9"/>
  <colors>
    <mruColors>
      <color rgb="FF0000FF"/>
      <color rgb="FFFF9F9F"/>
      <color rgb="FFF9CEFE"/>
      <color rgb="FFFF438B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5"/>
  <sheetViews>
    <sheetView tabSelected="1" view="pageBreakPreview" zoomScale="90" zoomScaleNormal="95" zoomScaleSheetLayoutView="90" workbookViewId="0">
      <pane xSplit="2" ySplit="3" topLeftCell="C22" activePane="bottomRight" state="frozen"/>
      <selection pane="topRight" activeCell="C1" sqref="C1"/>
      <selection pane="bottomLeft" activeCell="A3" sqref="A3"/>
      <selection pane="bottomRight" activeCell="B23" sqref="B23"/>
    </sheetView>
  </sheetViews>
  <sheetFormatPr defaultColWidth="9.140625" defaultRowHeight="12.75" x14ac:dyDescent="0.2"/>
  <cols>
    <col min="1" max="1" width="28.85546875" style="1" customWidth="1"/>
    <col min="2" max="2" width="26.7109375" style="1" customWidth="1"/>
    <col min="3" max="3" width="19.85546875" style="1" customWidth="1"/>
    <col min="4" max="4" width="18.7109375" style="1" customWidth="1"/>
    <col min="5" max="5" width="16.42578125" style="1" customWidth="1"/>
    <col min="6" max="6" width="16.85546875" style="1" customWidth="1"/>
    <col min="7" max="7" width="19.42578125" style="31" customWidth="1"/>
    <col min="8" max="9" width="17" style="31" customWidth="1"/>
    <col min="10" max="10" width="9.140625" style="1"/>
    <col min="11" max="11" width="51.42578125" style="1" customWidth="1"/>
    <col min="12" max="16384" width="9.140625" style="1"/>
  </cols>
  <sheetData>
    <row r="1" spans="1:9" s="7" customFormat="1" ht="46.5" customHeight="1" x14ac:dyDescent="0.2">
      <c r="A1" s="40" t="s">
        <v>68</v>
      </c>
      <c r="B1" s="40"/>
      <c r="C1" s="40"/>
      <c r="D1" s="40"/>
      <c r="E1" s="40"/>
      <c r="F1" s="40"/>
      <c r="G1" s="40"/>
      <c r="H1" s="40"/>
      <c r="I1" s="40"/>
    </row>
    <row r="2" spans="1:9" s="8" customFormat="1" ht="78.75" x14ac:dyDescent="0.25">
      <c r="A2" s="26" t="s">
        <v>1</v>
      </c>
      <c r="B2" s="26" t="s">
        <v>0</v>
      </c>
      <c r="C2" s="26" t="s">
        <v>69</v>
      </c>
      <c r="D2" s="29" t="s">
        <v>70</v>
      </c>
      <c r="E2" s="29" t="s">
        <v>71</v>
      </c>
      <c r="F2" s="29" t="s">
        <v>73</v>
      </c>
      <c r="G2" s="30" t="s">
        <v>2</v>
      </c>
      <c r="H2" s="30" t="s">
        <v>37</v>
      </c>
      <c r="I2" s="30" t="s">
        <v>72</v>
      </c>
    </row>
    <row r="3" spans="1:9" s="8" customFormat="1" ht="15.75" x14ac:dyDescent="0.25">
      <c r="A3" s="5">
        <v>1</v>
      </c>
      <c r="B3" s="5">
        <v>2</v>
      </c>
      <c r="C3" s="26">
        <v>3</v>
      </c>
      <c r="D3" s="26">
        <v>4</v>
      </c>
      <c r="E3" s="26">
        <v>5</v>
      </c>
      <c r="F3" s="26">
        <v>6</v>
      </c>
      <c r="G3" s="33">
        <v>7</v>
      </c>
      <c r="H3" s="34">
        <v>8</v>
      </c>
      <c r="I3" s="34">
        <v>9</v>
      </c>
    </row>
    <row r="4" spans="1:9" s="9" customFormat="1" ht="30" customHeight="1" x14ac:dyDescent="0.2">
      <c r="A4" s="6" t="s">
        <v>52</v>
      </c>
      <c r="B4" s="21"/>
      <c r="C4" s="35">
        <f>C5+C19</f>
        <v>2411455.2999999998</v>
      </c>
      <c r="D4" s="35">
        <f t="shared" ref="D4:E4" si="0">D5+D19</f>
        <v>2477055.4210299999</v>
      </c>
      <c r="E4" s="35">
        <f t="shared" si="0"/>
        <v>558851.18764000002</v>
      </c>
      <c r="F4" s="35">
        <f t="shared" ref="F4" si="1">F5+F19</f>
        <v>714864.09685000009</v>
      </c>
      <c r="G4" s="28">
        <f>IF((F4/C4)&gt;200%,"Св 200",(F4/C4))</f>
        <v>0.29644509556117427</v>
      </c>
      <c r="H4" s="4">
        <f>IF((F4/D4)&gt;200%,"Св 200",(F4/D4))</f>
        <v>0.28859430870252711</v>
      </c>
      <c r="I4" s="4">
        <f>IF((F4/E4)&gt;200%,"Св 200",(F4/E4))</f>
        <v>1.2791671784197769</v>
      </c>
    </row>
    <row r="5" spans="1:9" s="9" customFormat="1" ht="24" customHeight="1" x14ac:dyDescent="0.2">
      <c r="A5" s="6" t="s">
        <v>28</v>
      </c>
      <c r="B5" s="21"/>
      <c r="C5" s="35">
        <f>C6+C7+C8+C13+C17+C18</f>
        <v>1971672.8</v>
      </c>
      <c r="D5" s="35">
        <f t="shared" ref="D5:E5" si="2">D6+D7+D8+D13+D17+D18</f>
        <v>1971672.8</v>
      </c>
      <c r="E5" s="35">
        <f t="shared" si="2"/>
        <v>402910.27200000006</v>
      </c>
      <c r="F5" s="35">
        <f>F6+F7+F8+F13+F17+F18</f>
        <v>490543.63957</v>
      </c>
      <c r="G5" s="28">
        <f t="shared" ref="G5:G17" si="3">IF((F5/C5)&gt;200%,"Св 200",(F5/C5))</f>
        <v>0.24879566202363798</v>
      </c>
      <c r="H5" s="4">
        <f t="shared" ref="H5:H17" si="4">IF((F5/D5)&gt;200%,"Св 200",(F5/D5))</f>
        <v>0.24879566202363798</v>
      </c>
      <c r="I5" s="4">
        <f t="shared" ref="I5:I38" si="5">IF((F5/E5)&gt;200%,"Св 200",(F5/E5))</f>
        <v>1.2175009516014521</v>
      </c>
    </row>
    <row r="6" spans="1:9" s="9" customFormat="1" ht="41.25" customHeight="1" x14ac:dyDescent="0.2">
      <c r="A6" s="2" t="s">
        <v>3</v>
      </c>
      <c r="B6" s="10" t="s">
        <v>56</v>
      </c>
      <c r="C6" s="35">
        <v>1750189.9</v>
      </c>
      <c r="D6" s="35">
        <v>1750189.9</v>
      </c>
      <c r="E6" s="35">
        <v>365115.53100000002</v>
      </c>
      <c r="F6" s="35">
        <v>453230.16684000002</v>
      </c>
      <c r="G6" s="28">
        <f t="shared" si="3"/>
        <v>0.25896056584488347</v>
      </c>
      <c r="H6" s="4">
        <f t="shared" si="4"/>
        <v>0.25896056584488347</v>
      </c>
      <c r="I6" s="4">
        <f>IF((F6/E6)&gt;200%,"Св 200",(F6/E6))</f>
        <v>1.2413335735093669</v>
      </c>
    </row>
    <row r="7" spans="1:9" s="9" customFormat="1" ht="73.5" customHeight="1" x14ac:dyDescent="0.2">
      <c r="A7" s="2" t="s">
        <v>4</v>
      </c>
      <c r="B7" s="10" t="s">
        <v>57</v>
      </c>
      <c r="C7" s="35">
        <v>9034</v>
      </c>
      <c r="D7" s="35">
        <v>9034</v>
      </c>
      <c r="E7" s="35">
        <v>2137.384</v>
      </c>
      <c r="F7" s="35">
        <v>2500.3875800000001</v>
      </c>
      <c r="G7" s="28">
        <f t="shared" si="3"/>
        <v>0.27677524684525129</v>
      </c>
      <c r="H7" s="4">
        <f t="shared" si="4"/>
        <v>0.27677524684525129</v>
      </c>
      <c r="I7" s="4">
        <f>IF((F7/E7)&gt;200%,"Св 200",(F7/E7))</f>
        <v>1.1698354530585051</v>
      </c>
    </row>
    <row r="8" spans="1:9" s="9" customFormat="1" ht="25.5" x14ac:dyDescent="0.2">
      <c r="A8" s="2" t="s">
        <v>24</v>
      </c>
      <c r="B8" s="10" t="s">
        <v>8</v>
      </c>
      <c r="C8" s="35">
        <f>C9+C10+C11+C12</f>
        <v>154568.29999999999</v>
      </c>
      <c r="D8" s="35">
        <f>D9+D10+D11+D12</f>
        <v>154568.29999999999</v>
      </c>
      <c r="E8" s="35">
        <f t="shared" ref="E8:F8" si="6">E9+E10+E11+E12</f>
        <v>21301.656000000003</v>
      </c>
      <c r="F8" s="35">
        <f t="shared" si="6"/>
        <v>21515.209909999998</v>
      </c>
      <c r="G8" s="28">
        <f t="shared" si="3"/>
        <v>0.13919548775525123</v>
      </c>
      <c r="H8" s="4">
        <f t="shared" si="4"/>
        <v>0.13919548775525123</v>
      </c>
      <c r="I8" s="4">
        <f t="shared" si="5"/>
        <v>1.010025225738318</v>
      </c>
    </row>
    <row r="9" spans="1:9" s="7" customFormat="1" ht="38.25" x14ac:dyDescent="0.2">
      <c r="A9" s="3" t="s">
        <v>5</v>
      </c>
      <c r="B9" s="23" t="s">
        <v>9</v>
      </c>
      <c r="C9" s="35">
        <v>146780.29999999999</v>
      </c>
      <c r="D9" s="35">
        <v>146780.29999999999</v>
      </c>
      <c r="E9" s="35">
        <v>19091.894</v>
      </c>
      <c r="F9" s="35">
        <v>18496.845499999999</v>
      </c>
      <c r="G9" s="28">
        <f>IF((F9/C9)&gt;200%,"Св 200",(F9/C9))</f>
        <v>0.12601722097583939</v>
      </c>
      <c r="H9" s="4">
        <f>IF((F9/D9)&gt;200%,"Св 200",(F9/D9))</f>
        <v>0.12601722097583939</v>
      </c>
      <c r="I9" s="4">
        <f>IF((F9/E9)&gt;200%,"Св 200",(F9/E9))</f>
        <v>0.96883240080842681</v>
      </c>
    </row>
    <row r="10" spans="1:9" s="7" customFormat="1" ht="51" customHeight="1" x14ac:dyDescent="0.2">
      <c r="A10" s="3" t="s">
        <v>6</v>
      </c>
      <c r="B10" s="23" t="s">
        <v>58</v>
      </c>
      <c r="C10" s="35">
        <v>0</v>
      </c>
      <c r="D10" s="35">
        <v>0</v>
      </c>
      <c r="E10" s="35">
        <v>0</v>
      </c>
      <c r="F10" s="36">
        <v>19.106909999999999</v>
      </c>
      <c r="G10" s="28" t="s">
        <v>54</v>
      </c>
      <c r="H10" s="4" t="s">
        <v>54</v>
      </c>
      <c r="I10" s="4" t="s">
        <v>54</v>
      </c>
    </row>
    <row r="11" spans="1:9" s="7" customFormat="1" ht="25.5" x14ac:dyDescent="0.2">
      <c r="A11" s="3" t="s">
        <v>7</v>
      </c>
      <c r="B11" s="23" t="s">
        <v>59</v>
      </c>
      <c r="C11" s="35">
        <v>788</v>
      </c>
      <c r="D11" s="35">
        <v>788</v>
      </c>
      <c r="E11" s="35">
        <v>267.363</v>
      </c>
      <c r="F11" s="35">
        <v>78.19847</v>
      </c>
      <c r="G11" s="28">
        <f t="shared" si="3"/>
        <v>9.9236637055837559E-2</v>
      </c>
      <c r="H11" s="4">
        <f t="shared" si="4"/>
        <v>9.9236637055837559E-2</v>
      </c>
      <c r="I11" s="4">
        <f t="shared" si="5"/>
        <v>0.29248052273500819</v>
      </c>
    </row>
    <row r="12" spans="1:9" s="7" customFormat="1" ht="38.25" x14ac:dyDescent="0.2">
      <c r="A12" s="3" t="s">
        <v>31</v>
      </c>
      <c r="B12" s="23" t="s">
        <v>60</v>
      </c>
      <c r="C12" s="35">
        <v>7000</v>
      </c>
      <c r="D12" s="35">
        <v>7000</v>
      </c>
      <c r="E12" s="35">
        <v>1942.3989999999999</v>
      </c>
      <c r="F12" s="35">
        <v>2921.0590299999999</v>
      </c>
      <c r="G12" s="28">
        <f t="shared" si="3"/>
        <v>0.41729414714285712</v>
      </c>
      <c r="H12" s="4">
        <f t="shared" si="4"/>
        <v>0.41729414714285712</v>
      </c>
      <c r="I12" s="4">
        <f t="shared" si="5"/>
        <v>1.5038408843909001</v>
      </c>
    </row>
    <row r="13" spans="1:9" s="9" customFormat="1" x14ac:dyDescent="0.2">
      <c r="A13" s="2" t="s">
        <v>25</v>
      </c>
      <c r="B13" s="10" t="s">
        <v>12</v>
      </c>
      <c r="C13" s="35">
        <f>C14+C16+C15</f>
        <v>52569.799999999996</v>
      </c>
      <c r="D13" s="35">
        <f>D14+D16+D15</f>
        <v>52569.799999999996</v>
      </c>
      <c r="E13" s="35">
        <f t="shared" ref="E13" si="7">E14+E16+E15</f>
        <v>13086.369999999999</v>
      </c>
      <c r="F13" s="35">
        <f t="shared" ref="F13" si="8">F14+F16+F15</f>
        <v>10767.51046</v>
      </c>
      <c r="G13" s="28">
        <f t="shared" si="3"/>
        <v>0.20482312011839499</v>
      </c>
      <c r="H13" s="4">
        <f t="shared" si="4"/>
        <v>0.20482312011839499</v>
      </c>
      <c r="I13" s="4">
        <f t="shared" si="5"/>
        <v>0.82280345580936509</v>
      </c>
    </row>
    <row r="14" spans="1:9" s="7" customFormat="1" ht="25.5" x14ac:dyDescent="0.2">
      <c r="A14" s="3" t="s">
        <v>10</v>
      </c>
      <c r="B14" s="23" t="s">
        <v>51</v>
      </c>
      <c r="C14" s="35">
        <v>1000</v>
      </c>
      <c r="D14" s="35">
        <v>1000</v>
      </c>
      <c r="E14" s="35">
        <v>184.23</v>
      </c>
      <c r="F14" s="35">
        <v>212.10275999999999</v>
      </c>
      <c r="G14" s="28">
        <f t="shared" si="3"/>
        <v>0.21210276</v>
      </c>
      <c r="H14" s="4">
        <f t="shared" si="4"/>
        <v>0.21210276</v>
      </c>
      <c r="I14" s="4">
        <f t="shared" si="5"/>
        <v>1.1512932747109592</v>
      </c>
    </row>
    <row r="15" spans="1:9" s="7" customFormat="1" x14ac:dyDescent="0.2">
      <c r="A15" s="3" t="s">
        <v>50</v>
      </c>
      <c r="B15" s="23" t="s">
        <v>66</v>
      </c>
      <c r="C15" s="35">
        <v>14758.1</v>
      </c>
      <c r="D15" s="35">
        <v>14758.1</v>
      </c>
      <c r="E15" s="35">
        <v>2952.0650000000001</v>
      </c>
      <c r="F15" s="35">
        <v>2095.7415900000001</v>
      </c>
      <c r="G15" s="28">
        <f t="shared" si="3"/>
        <v>0.14200619253155894</v>
      </c>
      <c r="H15" s="4">
        <f t="shared" si="4"/>
        <v>0.14200619253155894</v>
      </c>
      <c r="I15" s="4">
        <f t="shared" si="5"/>
        <v>0.70992393121425168</v>
      </c>
    </row>
    <row r="16" spans="1:9" s="7" customFormat="1" x14ac:dyDescent="0.2">
      <c r="A16" s="3" t="s">
        <v>11</v>
      </c>
      <c r="B16" s="23" t="s">
        <v>13</v>
      </c>
      <c r="C16" s="35">
        <v>36811.699999999997</v>
      </c>
      <c r="D16" s="35">
        <v>36811.699999999997</v>
      </c>
      <c r="E16" s="35">
        <v>9950.0749999999989</v>
      </c>
      <c r="F16" s="35">
        <v>8459.6661100000001</v>
      </c>
      <c r="G16" s="28">
        <f t="shared" si="3"/>
        <v>0.22980916692247305</v>
      </c>
      <c r="H16" s="4">
        <f t="shared" si="4"/>
        <v>0.22980916692247305</v>
      </c>
      <c r="I16" s="4">
        <f t="shared" si="5"/>
        <v>0.85021129086966696</v>
      </c>
    </row>
    <row r="17" spans="1:11" s="9" customFormat="1" x14ac:dyDescent="0.2">
      <c r="A17" s="11" t="s">
        <v>32</v>
      </c>
      <c r="B17" s="10" t="s">
        <v>14</v>
      </c>
      <c r="C17" s="35">
        <v>5310.8</v>
      </c>
      <c r="D17" s="35">
        <v>5310.8</v>
      </c>
      <c r="E17" s="35">
        <v>1269.3309999999999</v>
      </c>
      <c r="F17" s="35">
        <v>2530.3647799999999</v>
      </c>
      <c r="G17" s="28">
        <f t="shared" si="3"/>
        <v>0.47645642464412136</v>
      </c>
      <c r="H17" s="4">
        <f t="shared" si="4"/>
        <v>0.47645642464412136</v>
      </c>
      <c r="I17" s="4">
        <f t="shared" si="5"/>
        <v>1.9934633125638623</v>
      </c>
    </row>
    <row r="18" spans="1:11" s="9" customFormat="1" ht="51" hidden="1" x14ac:dyDescent="0.2">
      <c r="A18" s="22" t="s">
        <v>36</v>
      </c>
      <c r="B18" s="10" t="s">
        <v>15</v>
      </c>
      <c r="C18" s="35">
        <v>0</v>
      </c>
      <c r="D18" s="35">
        <v>0</v>
      </c>
      <c r="E18" s="35">
        <v>0</v>
      </c>
      <c r="F18" s="35">
        <v>0</v>
      </c>
      <c r="G18" s="28" t="s">
        <v>54</v>
      </c>
      <c r="H18" s="4" t="s">
        <v>54</v>
      </c>
      <c r="I18" s="4"/>
    </row>
    <row r="19" spans="1:11" s="9" customFormat="1" ht="22.5" customHeight="1" x14ac:dyDescent="0.2">
      <c r="A19" s="6" t="s">
        <v>29</v>
      </c>
      <c r="B19" s="24"/>
      <c r="C19" s="35">
        <f>C20+C21+C24+C22+C23+C25</f>
        <v>439782.49999999994</v>
      </c>
      <c r="D19" s="35">
        <f>D20+D21+D24+D22+D23+D25</f>
        <v>505382.62102999998</v>
      </c>
      <c r="E19" s="35">
        <f t="shared" ref="E19" si="9">E20+E21+E24+E22+E23+E25</f>
        <v>155940.91563999999</v>
      </c>
      <c r="F19" s="35">
        <f t="shared" ref="F19" si="10">F20+F21+F24+F22+F23+F25</f>
        <v>224320.45728000003</v>
      </c>
      <c r="G19" s="28">
        <f t="shared" ref="G19:G28" si="11">IF((F19/C19)&gt;200%,"Св 200",(F19/C19))</f>
        <v>0.51007135863750841</v>
      </c>
      <c r="H19" s="4">
        <f t="shared" ref="H19:H32" si="12">IF((F19/D19)&gt;200%,"Св 200",(F19/D19))</f>
        <v>0.44386262595025833</v>
      </c>
      <c r="I19" s="4">
        <f t="shared" si="5"/>
        <v>1.4384964738687234</v>
      </c>
    </row>
    <row r="20" spans="1:11" s="9" customFormat="1" ht="63.75" x14ac:dyDescent="0.2">
      <c r="A20" s="2" t="s">
        <v>26</v>
      </c>
      <c r="B20" s="10" t="s">
        <v>16</v>
      </c>
      <c r="C20" s="35">
        <v>328294.09999999998</v>
      </c>
      <c r="D20" s="35">
        <v>328294.09999999998</v>
      </c>
      <c r="E20" s="35">
        <v>62634.622900000002</v>
      </c>
      <c r="F20" s="35">
        <v>56948.952979999995</v>
      </c>
      <c r="G20" s="28">
        <f t="shared" si="11"/>
        <v>0.17346931601877708</v>
      </c>
      <c r="H20" s="4">
        <f t="shared" si="12"/>
        <v>0.17346931601877708</v>
      </c>
      <c r="I20" s="4">
        <f t="shared" si="5"/>
        <v>0.90922480799353533</v>
      </c>
      <c r="K20" s="13"/>
    </row>
    <row r="21" spans="1:11" s="9" customFormat="1" ht="38.25" x14ac:dyDescent="0.2">
      <c r="A21" s="2" t="s">
        <v>17</v>
      </c>
      <c r="B21" s="10" t="s">
        <v>61</v>
      </c>
      <c r="C21" s="35">
        <v>76986.100000000006</v>
      </c>
      <c r="D21" s="35">
        <v>76986.100000000006</v>
      </c>
      <c r="E21" s="35">
        <v>19239.775000000001</v>
      </c>
      <c r="F21" s="35">
        <v>85123.190759999998</v>
      </c>
      <c r="G21" s="28">
        <f t="shared" si="11"/>
        <v>1.1056955834884479</v>
      </c>
      <c r="H21" s="4">
        <f t="shared" si="12"/>
        <v>1.1056955834884479</v>
      </c>
      <c r="I21" s="4" t="str">
        <f t="shared" si="5"/>
        <v>Св 200</v>
      </c>
    </row>
    <row r="22" spans="1:11" s="9" customFormat="1" ht="38.25" x14ac:dyDescent="0.2">
      <c r="A22" s="2" t="s">
        <v>33</v>
      </c>
      <c r="B22" s="10" t="s">
        <v>19</v>
      </c>
      <c r="C22" s="35">
        <v>5246.7</v>
      </c>
      <c r="D22" s="35">
        <v>5579.60304</v>
      </c>
      <c r="E22" s="35">
        <v>1081.10304</v>
      </c>
      <c r="F22" s="35">
        <v>1125.49647</v>
      </c>
      <c r="G22" s="28">
        <f t="shared" si="11"/>
        <v>0.21451511807421811</v>
      </c>
      <c r="H22" s="4">
        <f t="shared" si="12"/>
        <v>0.20171622639305181</v>
      </c>
      <c r="I22" s="4">
        <f t="shared" si="5"/>
        <v>1.0410630886765428</v>
      </c>
      <c r="K22" s="13"/>
    </row>
    <row r="23" spans="1:11" s="9" customFormat="1" ht="38.25" x14ac:dyDescent="0.25">
      <c r="A23" s="2" t="s">
        <v>34</v>
      </c>
      <c r="B23" s="10" t="s">
        <v>20</v>
      </c>
      <c r="C23" s="36">
        <v>13820.9</v>
      </c>
      <c r="D23" s="35">
        <v>13820.9</v>
      </c>
      <c r="E23" s="35">
        <v>4113.5377100000005</v>
      </c>
      <c r="F23" s="35">
        <v>5309.0580499999996</v>
      </c>
      <c r="G23" s="28">
        <f t="shared" si="11"/>
        <v>0.38413258543220774</v>
      </c>
      <c r="H23" s="4">
        <f t="shared" si="12"/>
        <v>0.38413258543220774</v>
      </c>
      <c r="I23" s="4">
        <f t="shared" si="5"/>
        <v>1.2906306989950991</v>
      </c>
      <c r="J23" s="20"/>
      <c r="K23" s="20"/>
    </row>
    <row r="24" spans="1:11" s="9" customFormat="1" ht="25.5" x14ac:dyDescent="0.2">
      <c r="A24" s="14" t="s">
        <v>27</v>
      </c>
      <c r="B24" s="6" t="s">
        <v>18</v>
      </c>
      <c r="C24" s="35">
        <v>14557.1</v>
      </c>
      <c r="D24" s="35">
        <v>79824.317989999996</v>
      </c>
      <c r="E24" s="35">
        <v>68652.876990000004</v>
      </c>
      <c r="F24" s="35">
        <v>75765.31048</v>
      </c>
      <c r="G24" s="28" t="str">
        <f t="shared" si="11"/>
        <v>Св 200</v>
      </c>
      <c r="H24" s="4">
        <f t="shared" si="12"/>
        <v>0.94915073987217169</v>
      </c>
      <c r="I24" s="4">
        <f t="shared" si="5"/>
        <v>1.1035999334891091</v>
      </c>
    </row>
    <row r="25" spans="1:11" s="9" customFormat="1" x14ac:dyDescent="0.2">
      <c r="A25" s="2" t="s">
        <v>35</v>
      </c>
      <c r="B25" s="10" t="s">
        <v>21</v>
      </c>
      <c r="C25" s="35">
        <v>877.6</v>
      </c>
      <c r="D25" s="35">
        <v>877.6</v>
      </c>
      <c r="E25" s="35">
        <v>219</v>
      </c>
      <c r="F25" s="35">
        <v>48.448540000000001</v>
      </c>
      <c r="G25" s="28">
        <f t="shared" si="11"/>
        <v>5.5205720145852323E-2</v>
      </c>
      <c r="H25" s="4">
        <f t="shared" si="12"/>
        <v>5.5205720145852323E-2</v>
      </c>
      <c r="I25" s="4">
        <f t="shared" si="5"/>
        <v>0.22122621004566212</v>
      </c>
    </row>
    <row r="26" spans="1:11" s="9" customFormat="1" ht="25.5" x14ac:dyDescent="0.2">
      <c r="A26" s="10" t="s">
        <v>30</v>
      </c>
      <c r="B26" s="10" t="s">
        <v>76</v>
      </c>
      <c r="C26" s="35">
        <f>C27+C34+C36+C37+C33+C35</f>
        <v>3047574.4597399998</v>
      </c>
      <c r="D26" s="35">
        <f t="shared" ref="D26:F26" si="13">D27+D34+D36+D37+D33+D35</f>
        <v>3410977.0577699998</v>
      </c>
      <c r="E26" s="35">
        <f t="shared" si="13"/>
        <v>874022.10256999999</v>
      </c>
      <c r="F26" s="35">
        <f t="shared" si="13"/>
        <v>752388.26962000004</v>
      </c>
      <c r="G26" s="28">
        <f t="shared" si="11"/>
        <v>0.24688101293649414</v>
      </c>
      <c r="H26" s="4">
        <f t="shared" si="12"/>
        <v>0.22057851954943672</v>
      </c>
      <c r="I26" s="4">
        <f t="shared" si="5"/>
        <v>0.86083437410524943</v>
      </c>
    </row>
    <row r="27" spans="1:11" s="9" customFormat="1" ht="89.25" x14ac:dyDescent="0.2">
      <c r="A27" s="2" t="s">
        <v>40</v>
      </c>
      <c r="B27" s="10" t="s">
        <v>39</v>
      </c>
      <c r="C27" s="35">
        <f>C28+C29+C30+C31</f>
        <v>3047574.4597399998</v>
      </c>
      <c r="D27" s="35">
        <f>D28+D29+D30+D31</f>
        <v>3410477.0577699998</v>
      </c>
      <c r="E27" s="35">
        <f t="shared" ref="E27:F27" si="14">E28+E29+E30+E31</f>
        <v>873522.10256999999</v>
      </c>
      <c r="F27" s="35">
        <f t="shared" si="14"/>
        <v>749624.02390999999</v>
      </c>
      <c r="G27" s="28">
        <f t="shared" si="11"/>
        <v>0.24597398154267025</v>
      </c>
      <c r="H27" s="4">
        <f t="shared" si="12"/>
        <v>0.2198003420671461</v>
      </c>
      <c r="I27" s="4">
        <f t="shared" si="5"/>
        <v>0.85816262886139005</v>
      </c>
    </row>
    <row r="28" spans="1:11" s="7" customFormat="1" ht="38.25" x14ac:dyDescent="0.2">
      <c r="A28" s="3" t="s">
        <v>41</v>
      </c>
      <c r="B28" s="23" t="s">
        <v>42</v>
      </c>
      <c r="C28" s="35">
        <v>185371</v>
      </c>
      <c r="D28" s="35">
        <v>185371</v>
      </c>
      <c r="E28" s="35">
        <v>46341</v>
      </c>
      <c r="F28" s="35">
        <v>44185.5</v>
      </c>
      <c r="G28" s="28">
        <f t="shared" si="11"/>
        <v>0.2383625270403677</v>
      </c>
      <c r="H28" s="4">
        <f t="shared" si="12"/>
        <v>0.2383625270403677</v>
      </c>
      <c r="I28" s="4">
        <f t="shared" si="5"/>
        <v>0.95348611380850645</v>
      </c>
    </row>
    <row r="29" spans="1:11" s="7" customFormat="1" ht="51" x14ac:dyDescent="0.2">
      <c r="A29" s="3" t="s">
        <v>43</v>
      </c>
      <c r="B29" s="23" t="s">
        <v>44</v>
      </c>
      <c r="C29" s="35">
        <v>586483</v>
      </c>
      <c r="D29" s="35">
        <v>869493.52202000003</v>
      </c>
      <c r="E29" s="35">
        <v>310886.89622</v>
      </c>
      <c r="F29" s="35">
        <v>223795.98845999999</v>
      </c>
      <c r="G29" s="28">
        <f>IF((F29/C29)&gt;200%,"Св 200",(F29/C29))</f>
        <v>0.38158989853073316</v>
      </c>
      <c r="H29" s="4">
        <f t="shared" si="12"/>
        <v>0.25738660817170789</v>
      </c>
      <c r="I29" s="4">
        <f t="shared" si="5"/>
        <v>0.71986304724027395</v>
      </c>
    </row>
    <row r="30" spans="1:11" s="7" customFormat="1" ht="38.25" x14ac:dyDescent="0.2">
      <c r="A30" s="3" t="s">
        <v>45</v>
      </c>
      <c r="B30" s="23" t="s">
        <v>46</v>
      </c>
      <c r="C30" s="35">
        <v>2052074.3</v>
      </c>
      <c r="D30" s="35">
        <v>2052074.3</v>
      </c>
      <c r="E30" s="35">
        <v>365806.21077000001</v>
      </c>
      <c r="F30" s="35">
        <v>383015.55544999999</v>
      </c>
      <c r="G30" s="28">
        <f>IF((F30/C30)&gt;200%,"Св 200",(F30/C30))</f>
        <v>0.18664799585960409</v>
      </c>
      <c r="H30" s="4">
        <f t="shared" si="12"/>
        <v>0.18664799585960409</v>
      </c>
      <c r="I30" s="4">
        <f t="shared" si="5"/>
        <v>1.0470449767481405</v>
      </c>
    </row>
    <row r="31" spans="1:11" s="7" customFormat="1" ht="25.5" x14ac:dyDescent="0.2">
      <c r="A31" s="15" t="s">
        <v>53</v>
      </c>
      <c r="B31" s="23" t="s">
        <v>47</v>
      </c>
      <c r="C31" s="35">
        <v>223646.15974</v>
      </c>
      <c r="D31" s="35">
        <v>303538.23574999999</v>
      </c>
      <c r="E31" s="35">
        <v>150487.99557999999</v>
      </c>
      <c r="F31" s="35">
        <v>98626.98</v>
      </c>
      <c r="G31" s="28">
        <f>IF((F31/C31)&gt;200%,"Св 200",(F31/C31))</f>
        <v>0.44099563397224822</v>
      </c>
      <c r="H31" s="4">
        <f t="shared" si="12"/>
        <v>0.32492440287236529</v>
      </c>
      <c r="I31" s="4">
        <f t="shared" si="5"/>
        <v>0.6553810463079065</v>
      </c>
    </row>
    <row r="32" spans="1:11" s="7" customFormat="1" ht="127.5" x14ac:dyDescent="0.2">
      <c r="A32" s="16" t="s">
        <v>55</v>
      </c>
      <c r="B32" s="25" t="s">
        <v>67</v>
      </c>
      <c r="C32" s="35">
        <v>179080.05974</v>
      </c>
      <c r="D32" s="35">
        <v>229458.73574999999</v>
      </c>
      <c r="E32" s="35">
        <v>113847.39558</v>
      </c>
      <c r="F32" s="35">
        <v>62849.88</v>
      </c>
      <c r="G32" s="28">
        <f>IF((F32/C32)&gt;200%,"Св 200",(F32/C32))</f>
        <v>0.35095967742723289</v>
      </c>
      <c r="H32" s="4">
        <f t="shared" si="12"/>
        <v>0.27390493456076664</v>
      </c>
      <c r="I32" s="4">
        <f t="shared" si="5"/>
        <v>0.55205373543952263</v>
      </c>
    </row>
    <row r="33" spans="1:9" s="7" customFormat="1" ht="63.75" x14ac:dyDescent="0.2">
      <c r="A33" s="12" t="s">
        <v>38</v>
      </c>
      <c r="B33" s="10" t="s">
        <v>62</v>
      </c>
      <c r="C33" s="35">
        <v>0</v>
      </c>
      <c r="D33" s="35">
        <v>500</v>
      </c>
      <c r="E33" s="35">
        <v>500</v>
      </c>
      <c r="F33" s="35">
        <v>3100</v>
      </c>
      <c r="G33" s="28" t="s">
        <v>54</v>
      </c>
      <c r="H33" s="4" t="str">
        <f>IF((F33/D33)&gt;200%,"Св 200",(F33/D33))</f>
        <v>Св 200</v>
      </c>
      <c r="I33" s="4" t="str">
        <f t="shared" si="5"/>
        <v>Св 200</v>
      </c>
    </row>
    <row r="34" spans="1:9" s="9" customFormat="1" ht="45.75" customHeight="1" x14ac:dyDescent="0.2">
      <c r="A34" s="12" t="s">
        <v>22</v>
      </c>
      <c r="B34" s="10" t="s">
        <v>63</v>
      </c>
      <c r="C34" s="35">
        <v>0</v>
      </c>
      <c r="D34" s="35">
        <v>0</v>
      </c>
      <c r="E34" s="35">
        <v>0</v>
      </c>
      <c r="F34" s="35">
        <v>0</v>
      </c>
      <c r="G34" s="28" t="s">
        <v>54</v>
      </c>
      <c r="H34" s="4" t="s">
        <v>54</v>
      </c>
      <c r="I34" s="4" t="s">
        <v>54</v>
      </c>
    </row>
    <row r="35" spans="1:9" s="9" customFormat="1" ht="45.75" customHeight="1" x14ac:dyDescent="0.2">
      <c r="A35" s="38" t="s">
        <v>74</v>
      </c>
      <c r="B35" s="39" t="s">
        <v>75</v>
      </c>
      <c r="C35" s="35">
        <v>0</v>
      </c>
      <c r="D35" s="35">
        <v>0</v>
      </c>
      <c r="E35" s="35">
        <v>0</v>
      </c>
      <c r="F35" s="35">
        <v>-16.859490000000001</v>
      </c>
      <c r="G35" s="28" t="s">
        <v>54</v>
      </c>
      <c r="H35" s="4" t="s">
        <v>54</v>
      </c>
      <c r="I35" s="4" t="s">
        <v>54</v>
      </c>
    </row>
    <row r="36" spans="1:9" s="9" customFormat="1" ht="144" customHeight="1" x14ac:dyDescent="0.2">
      <c r="A36" s="12" t="s">
        <v>49</v>
      </c>
      <c r="B36" s="10" t="s">
        <v>64</v>
      </c>
      <c r="C36" s="35">
        <v>0</v>
      </c>
      <c r="D36" s="35">
        <v>0</v>
      </c>
      <c r="E36" s="35">
        <v>0</v>
      </c>
      <c r="F36" s="35">
        <v>8.14</v>
      </c>
      <c r="G36" s="28" t="s">
        <v>54</v>
      </c>
      <c r="H36" s="4" t="s">
        <v>54</v>
      </c>
      <c r="I36" s="4" t="s">
        <v>54</v>
      </c>
    </row>
    <row r="37" spans="1:9" s="9" customFormat="1" ht="83.25" customHeight="1" x14ac:dyDescent="0.2">
      <c r="A37" s="12" t="s">
        <v>48</v>
      </c>
      <c r="B37" s="10" t="s">
        <v>65</v>
      </c>
      <c r="C37" s="35">
        <v>0</v>
      </c>
      <c r="D37" s="35">
        <v>0</v>
      </c>
      <c r="E37" s="35">
        <v>0</v>
      </c>
      <c r="F37" s="35">
        <v>-327.03480000000002</v>
      </c>
      <c r="G37" s="28" t="s">
        <v>54</v>
      </c>
      <c r="H37" s="4" t="s">
        <v>54</v>
      </c>
      <c r="I37" s="4" t="s">
        <v>54</v>
      </c>
    </row>
    <row r="38" spans="1:9" s="19" customFormat="1" ht="15.75" x14ac:dyDescent="0.25">
      <c r="A38" s="17" t="s">
        <v>23</v>
      </c>
      <c r="B38" s="18"/>
      <c r="C38" s="37">
        <f>C5+C19+C26</f>
        <v>5459029.7597399997</v>
      </c>
      <c r="D38" s="37">
        <f>D5+D19+D26</f>
        <v>5888032.4787999997</v>
      </c>
      <c r="E38" s="37">
        <f t="shared" ref="E38" si="15">E5+E19+E26</f>
        <v>1432873.29021</v>
      </c>
      <c r="F38" s="37">
        <f>F5+F19+F26</f>
        <v>1467252.3664700002</v>
      </c>
      <c r="G38" s="28">
        <f>IF((F38/C38)&gt;200%,"Св 200",(F38/C38))</f>
        <v>0.26877530093184215</v>
      </c>
      <c r="H38" s="4">
        <f>IF((F38/D38)&gt;200%,"Св 200",(F38/D38))</f>
        <v>0.24919230180079291</v>
      </c>
      <c r="I38" s="4">
        <f t="shared" si="5"/>
        <v>1.023993102875804</v>
      </c>
    </row>
    <row r="39" spans="1:9" x14ac:dyDescent="0.2">
      <c r="H39" s="32"/>
      <c r="I39" s="32"/>
    </row>
    <row r="40" spans="1:9" x14ac:dyDescent="0.2">
      <c r="D40" s="27"/>
      <c r="E40" s="27"/>
    </row>
    <row r="41" spans="1:9" x14ac:dyDescent="0.2">
      <c r="E41" s="27"/>
    </row>
    <row r="44" spans="1:9" x14ac:dyDescent="0.2">
      <c r="C44" s="27"/>
    </row>
    <row r="45" spans="1:9" ht="11.25" customHeight="1" x14ac:dyDescent="0.2"/>
  </sheetData>
  <mergeCells count="1">
    <mergeCell ref="A1:I1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2024</vt:lpstr>
      <vt:lpstr>'1 кв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2024-04-11T07:00:46Z</dcterms:modified>
</cp:coreProperties>
</file>