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defaultThemeVersion="124226"/>
  <xr:revisionPtr revIDLastSave="0" documentId="13_ncr:1_{3EFBCE8C-8145-4C0A-B694-FE66E31D1A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кв 2024 года" sheetId="7" r:id="rId1"/>
  </sheets>
  <definedNames>
    <definedName name="_xlnm.Print_Area" localSheetId="0">'1 кв 2024 года'!$A$1:$F$39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7" l="1"/>
  <c r="F37" i="7"/>
  <c r="E35" i="7"/>
  <c r="C31" i="7"/>
  <c r="E6" i="7" l="1"/>
  <c r="E7" i="7"/>
  <c r="E9" i="7"/>
  <c r="E10" i="7"/>
  <c r="E11" i="7"/>
  <c r="E12" i="7"/>
  <c r="E14" i="7"/>
  <c r="E15" i="7"/>
  <c r="E16" i="7"/>
  <c r="E17" i="7"/>
  <c r="E18" i="7"/>
  <c r="E20" i="7"/>
  <c r="E21" i="7"/>
  <c r="E22" i="7"/>
  <c r="E23" i="7"/>
  <c r="E24" i="7"/>
  <c r="E25" i="7"/>
  <c r="E28" i="7"/>
  <c r="E29" i="7"/>
  <c r="E30" i="7"/>
  <c r="E31" i="7"/>
  <c r="E32" i="7"/>
  <c r="E33" i="7"/>
  <c r="E34" i="7"/>
  <c r="E36" i="7"/>
  <c r="E37" i="7"/>
  <c r="F7" i="7"/>
  <c r="F9" i="7"/>
  <c r="F10" i="7"/>
  <c r="F11" i="7"/>
  <c r="F12" i="7"/>
  <c r="F14" i="7"/>
  <c r="F15" i="7"/>
  <c r="F16" i="7"/>
  <c r="F17" i="7"/>
  <c r="F18" i="7"/>
  <c r="F20" i="7"/>
  <c r="F21" i="7"/>
  <c r="F22" i="7"/>
  <c r="F23" i="7"/>
  <c r="F24" i="7"/>
  <c r="F25" i="7"/>
  <c r="F28" i="7"/>
  <c r="F29" i="7"/>
  <c r="F30" i="7"/>
  <c r="F31" i="7"/>
  <c r="F32" i="7"/>
  <c r="F33" i="7"/>
  <c r="C27" i="7" l="1"/>
  <c r="C26" i="7" s="1"/>
  <c r="D27" i="7"/>
  <c r="D26" i="7" s="1"/>
  <c r="D8" i="7"/>
  <c r="E27" i="7" l="1"/>
  <c r="F27" i="7"/>
  <c r="C8" i="7" l="1"/>
  <c r="F8" i="7" l="1"/>
  <c r="E8" i="7"/>
  <c r="D13" i="7"/>
  <c r="C13" i="7"/>
  <c r="E26" i="7" l="1"/>
  <c r="F26" i="7"/>
  <c r="F13" i="7"/>
  <c r="E13" i="7"/>
  <c r="C5" i="7"/>
  <c r="C19" i="7" l="1"/>
  <c r="C4" i="7" l="1"/>
  <c r="C38" i="7"/>
  <c r="D5" i="7"/>
  <c r="E5" i="7" l="1"/>
  <c r="F5" i="7"/>
  <c r="D19" i="7"/>
  <c r="F19" i="7" l="1"/>
  <c r="E19" i="7"/>
  <c r="D38" i="7"/>
  <c r="D4" i="7"/>
  <c r="F38" i="7" l="1"/>
  <c r="E38" i="7"/>
  <c r="F4" i="7"/>
  <c r="E4" i="7"/>
</calcChain>
</file>

<file path=xl/sharedStrings.xml><?xml version="1.0" encoding="utf-8"?>
<sst xmlns="http://schemas.openxmlformats.org/spreadsheetml/2006/main" count="76" uniqueCount="74">
  <si>
    <t>Код дохода по классификации РФ</t>
  </si>
  <si>
    <t>Вид дохода</t>
  </si>
  <si>
    <t>Налог на доходы 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</si>
  <si>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</si>
  <si>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</si>
  <si>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</si>
  <si>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</si>
  <si>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000 1 05 00000 00 0000 000</t>
  </si>
  <si>
    <t>000 1 05 01000 00 0000 110</t>
  </si>
  <si>
    <t>Налог на имущество физических лиц</t>
  </si>
  <si>
    <t>Земельный налог</t>
  </si>
  <si>
    <t>000 1 06 00000 00 0000 000</t>
  </si>
  <si>
    <t xml:space="preserve">000 1 06 06000 00 0000 110 </t>
  </si>
  <si>
    <t>000 1 08 00000 00 0000 000</t>
  </si>
  <si>
    <t>000 1 09 00000 00 0000 000</t>
  </si>
  <si>
    <t>000 1 11 00000 00 0000 000</t>
  </si>
  <si>
    <t>Плата за негативное воздействие на окружающую среду</t>
  </si>
  <si>
    <t>000 1 16 00000 00 0000 000</t>
  </si>
  <si>
    <t>000 1 13 00000 00 0000 000</t>
  </si>
  <si>
    <t>000 1 14 00000 00 0000 000</t>
  </si>
  <si>
    <t>000 1 17 00000 00 0000 000</t>
  </si>
  <si>
    <t>Прочие безвозмездные поступления в бюджеты муниципальных районов</t>
  </si>
  <si>
    <t>ВСЕГО ДОХОДОВ</t>
  </si>
  <si>
    <t>Налоги на совокупный доход, в том числе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</si>
  <si>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</si>
  <si>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</si>
  <si>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</si>
  <si>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 xml:space="preserve"> НАЛОГОВЫЕ ДОХОДЫ:</t>
  </si>
  <si>
    <t>НЕНАЛОГОВЫЕ ДОХОДЫ</t>
  </si>
  <si>
    <t>БЕЗВОЗМЕЗДНЫЕ ПОСТУПЛЕНИЯ</t>
  </si>
  <si>
    <t>Налог, взимаемый в связи с применением патентной системы налогооблажения</t>
  </si>
  <si>
    <t>Государственная пошлина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</si>
  <si>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</si>
  <si>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</si>
  <si>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</si>
  <si>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</si>
  <si>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>Прочие безвозмездные поступления от негосударственных организаций в бюджеты муниципальных районов</t>
  </si>
  <si>
    <t>000  2  02  00000  00  0000  000</t>
  </si>
  <si>
    <t>БЕЗВОЗМЕЗДНЫЕ ПОСТУПЛЕНИЯ ОТ ДРУГИХ БЮДЖЕТОВ БЮДЖЕТНОЙ СИСТЕМЫ РОССИЙСКОЙ ФЕДЕРАЦИИ, В ТОМ ЧИСЛЕ:</t>
  </si>
  <si>
    <t>Дотации бюджетам бюджетной системы Российской Федерации</t>
  </si>
  <si>
    <t>000  2 02 10000 00 0000 150</t>
  </si>
  <si>
    <t>Субсидии бюджетам бюджетной системы Российской Федерации (межбюджетные субсидии)</t>
  </si>
  <si>
    <t>000 2 02 20000 00 0000 150</t>
  </si>
  <si>
    <t>Субвенции бюджетам бюджетной системы Российской Федерации</t>
  </si>
  <si>
    <t>000 2 02 30000 00 0000 150</t>
  </si>
  <si>
    <t>000 2 02 40000 00 0000 150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</si>
  <si>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</si>
  <si>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</si>
  <si>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Транспортный налог</t>
  </si>
  <si>
    <t>000 1 06 01000 00 0000 110</t>
  </si>
  <si>
    <t>НАЛОГОВЫЕ И НЕНАЛОГОВЫЕ ДОХОДЫ</t>
  </si>
  <si>
    <t>Иные межбюджетные трансферты:</t>
  </si>
  <si>
    <r>
      <rPr>
        <i/>
        <u/>
        <sz val="10"/>
        <rFont val="Times New Roman"/>
        <family val="1"/>
        <charset val="204"/>
      </rPr>
      <t>В том числе:</t>
    </r>
    <r>
      <rPr>
        <i/>
        <sz val="10"/>
        <rFont val="Times New Roman"/>
        <family val="1"/>
        <charset val="204"/>
      </rPr>
      <t xml:space="preserve">
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  </r>
  </si>
  <si>
    <t>000 1 01 02000 01 0000 110</t>
  </si>
  <si>
    <t>000 1 03 02000 01 0000 110</t>
  </si>
  <si>
    <t>000 1 05 02000 02 0000 110</t>
  </si>
  <si>
    <t>000 1 05 03000 01 0000 110</t>
  </si>
  <si>
    <t>000 1 05 04000 02 0000 110</t>
  </si>
  <si>
    <t>000 1 12 00000 00 0000 000</t>
  </si>
  <si>
    <t>000 2 04 00000 00 0000 000</t>
  </si>
  <si>
    <t>000  2 07 00000 00 0000 000</t>
  </si>
  <si>
    <t xml:space="preserve">000 2 18 00000 00 0000 000
</t>
  </si>
  <si>
    <t>000 2 19 00000 00 0000 000</t>
  </si>
  <si>
    <t>000 1 06 04000 02 0000 110</t>
  </si>
  <si>
    <t xml:space="preserve">
000 2 02 40014 05 0000 150</t>
  </si>
  <si>
    <t>Темп роста, % (гр.4/гр.3)*100</t>
  </si>
  <si>
    <t>Исполнено на 01.04.2023
 (тыс. руб.)</t>
  </si>
  <si>
    <t>Исполнено на 01.04.2024
 (тыс. руб.)</t>
  </si>
  <si>
    <t>Сведения о поступлении доходов в бюджет Нефтеюганского района по видам доходов за 1 квартал 2024 года в сравнении с соответствующим периодом прошлого года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</si>
  <si>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</si>
  <si>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000 2 08 00000 00 0000 000
</t>
  </si>
  <si>
    <t>Отклонение (гр.4-гр.3) (тыс. руб.)</t>
  </si>
  <si>
    <t>000  2  00  00000  00  0000  000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</si>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</sst>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6" fillId="0" borderId="0"/>
  </cellStyleXfs>
  <cellXfs count="38">
    <xf numFmtId="0" fontId="0" fillId="0" borderId="0" xfId="0"/>
    <xf numFmtId="0" fontId="5" fillId="0" borderId="0" xfId="0" applyFont="1" applyFill="1"/>
    <xf numFmtId="164" fontId="4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8" fillId="0" borderId="0" xfId="0" applyFont="1" applyFill="1" applyAlignment="1">
      <alignment horizontal="center" vertical="center" wrapText="1"/>
    </xf>
    <xf numFmtId="0" fontId="4" fillId="0" borderId="0" xfId="0" applyFont="1" applyFill="1"/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Fill="1" applyAlignment="1">
      <alignment wrapText="1"/>
    </xf>
    <xf numFmtId="164" fontId="4" fillId="0" borderId="1" xfId="0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7" fillId="0" borderId="0" xfId="0" applyFont="1" applyFill="1"/>
    <xf numFmtId="0" fontId="0" fillId="0" borderId="0" xfId="0" applyAlignment="1">
      <alignment wrapText="1"/>
    </xf>
    <xf numFmtId="0" fontId="11" fillId="0" borderId="1" xfId="0" applyFont="1" applyFill="1" applyBorder="1"/>
    <xf numFmtId="164" fontId="4" fillId="0" borderId="1" xfId="1" applyNumberFormat="1" applyFont="1" applyFill="1" applyBorder="1" applyAlignment="1">
      <alignment horizontal="justify" vertical="top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9" fillId="0" borderId="1" xfId="1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0" xfId="0" applyFont="1" applyFill="1"/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/>
    <xf numFmtId="164" fontId="15" fillId="0" borderId="0" xfId="1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/>
    <xf numFmtId="4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 xr:uid="{00000000-0005-0000-0000-000001000000}"/>
    <cellStyle name="Обычный 3" xfId="2" xr:uid="{00000000-0005-0000-0000-000002000000}"/>
    <cellStyle name="Обычный_Сокращенный анализ" xfId="1" xr:uid="{00000000-0005-0000-0000-000003000000}"/>
  </cellStyles>
  <dxfs count="0"/>
  <tableStyles count="0" defaultTableStyle="TableStyleMedium2" defaultPivotStyle="PivotStyleMedium9"/>
  <colors>
    <mruColors>
      <color rgb="FF0000FF"/>
      <color rgb="FFFF9F9F"/>
      <color rgb="FFF9CEFE"/>
      <color rgb="FFFF438B"/>
      <color rgb="FFFFFFAB"/>
      <color rgb="FFBAF6FE"/>
      <color rgb="FFFFC5FF"/>
      <color rgb="FFD1FFCD"/>
      <color rgb="FFFFFF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5"/>
  <sheetViews>
    <sheetView tabSelected="1" view="pageBreakPreview" zoomScale="80" zoomScaleNormal="95" zoomScaleSheetLayoutView="8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34" sqref="A34:XFD34"/>
    </sheetView>
  </sheetViews>
  <sheetFormatPr defaultColWidth="9.140625" defaultRowHeight="12.75" x14ac:dyDescent="0.2"/>
  <cols>
    <col min="1" max="1" width="54.85546875" style="1" customWidth="1"/>
    <col min="2" max="2" width="28.85546875" style="1" customWidth="1"/>
    <col min="3" max="4" width="27.140625" style="1" bestFit="1" customWidth="1"/>
    <col min="5" max="5" width="27.140625" style="26" customWidth="1"/>
    <col min="6" max="6" width="30.140625" style="32" customWidth="1"/>
    <col min="7" max="7" width="38.140625" style="1" customWidth="1"/>
    <col min="8" max="8" width="51.42578125" style="1" customWidth="1"/>
    <col min="9" max="16384" width="9.140625" style="1"/>
  </cols>
  <sheetData>
    <row r="1" spans="1:8" s="6" customFormat="1" ht="46.5" customHeight="1" x14ac:dyDescent="0.2">
      <c r="A1" s="37" t="s">
        <v>68</v>
      </c>
      <c r="B1" s="37"/>
      <c r="C1" s="37"/>
      <c r="D1" s="37"/>
      <c r="E1" s="37"/>
      <c r="F1" s="37"/>
    </row>
    <row r="2" spans="1:8" s="7" customFormat="1" ht="68.25" customHeight="1" x14ac:dyDescent="0.25">
      <c r="A2" s="25" t="s">
        <v>1</v>
      </c>
      <c r="B2" s="25" t="s">
        <v>0</v>
      </c>
      <c r="C2" s="25" t="s">
        <v>66</v>
      </c>
      <c r="D2" s="25" t="s">
        <v>67</v>
      </c>
      <c r="E2" s="4" t="s">
        <v>71</v>
      </c>
      <c r="F2" s="30" t="s">
        <v>65</v>
      </c>
    </row>
    <row r="3" spans="1:8" s="7" customFormat="1" ht="15.75" x14ac:dyDescent="0.25">
      <c r="A3" s="4">
        <v>1</v>
      </c>
      <c r="B3" s="4">
        <v>2</v>
      </c>
      <c r="C3" s="25">
        <v>3</v>
      </c>
      <c r="D3" s="25">
        <v>4</v>
      </c>
      <c r="E3" s="4">
        <v>5</v>
      </c>
      <c r="F3" s="30">
        <v>6</v>
      </c>
    </row>
    <row r="4" spans="1:8" s="8" customFormat="1" x14ac:dyDescent="0.2">
      <c r="A4" s="5" t="s">
        <v>50</v>
      </c>
      <c r="B4" s="20"/>
      <c r="C4" s="33">
        <f>C5+C19</f>
        <v>596845.09357000003</v>
      </c>
      <c r="D4" s="33">
        <f t="shared" ref="D4" si="0">D5+D19</f>
        <v>714864.09685000009</v>
      </c>
      <c r="E4" s="27">
        <f>D4-C4</f>
        <v>118019.00328000006</v>
      </c>
      <c r="F4" s="31">
        <f>IF(((D4/C4))*100&lt;=200,(D4/C4)*100,"Св 200")</f>
        <v>119.77380807037805</v>
      </c>
      <c r="H4" s="28"/>
    </row>
    <row r="5" spans="1:8" s="8" customFormat="1" ht="18.75" x14ac:dyDescent="0.2">
      <c r="A5" s="5" t="s">
        <v>27</v>
      </c>
      <c r="B5" s="20"/>
      <c r="C5" s="33">
        <f>C6+C7+C8+C13+C17+C18</f>
        <v>361380.57384999999</v>
      </c>
      <c r="D5" s="33">
        <f>D6+D7+D8+D13+D17+D18</f>
        <v>490543.63957</v>
      </c>
      <c r="E5" s="27">
        <f t="shared" ref="E5:E38" si="1">D5-C5</f>
        <v>129163.06572000001</v>
      </c>
      <c r="F5" s="31">
        <f t="shared" ref="F5:F38" si="2">IF(((D5/C5))*100&lt;=200,(D5/C5)*100,"Св 200")</f>
        <v>135.74156306852629</v>
      </c>
      <c r="H5" s="29"/>
    </row>
    <row r="6" spans="1:8" s="8" customFormat="1" x14ac:dyDescent="0.2">
      <c r="A6" s="2" t="s">
        <v>2</v>
      </c>
      <c r="B6" s="9" t="s">
        <v>53</v>
      </c>
      <c r="C6" s="33">
        <v>324916.36695</v>
      </c>
      <c r="D6" s="33">
        <v>453230.16684000002</v>
      </c>
      <c r="E6" s="27">
        <f t="shared" si="1"/>
        <v>128313.79989000002</v>
      </c>
      <c r="F6" s="31">
        <f>IF(((D6/C6))*100&lt;=200,(D6/C6)*100,"Св 200")</f>
        <v>139.49133159849276</v>
      </c>
      <c r="H6" s="28"/>
    </row>
    <row r="7" spans="1:8" s="8" customFormat="1" ht="25.5" x14ac:dyDescent="0.2">
      <c r="A7" s="2" t="s">
        <v>3</v>
      </c>
      <c r="B7" s="9" t="s">
        <v>54</v>
      </c>
      <c r="C7" s="33">
        <v>2165.03388</v>
      </c>
      <c r="D7" s="33">
        <v>2500.3875800000001</v>
      </c>
      <c r="E7" s="27">
        <f t="shared" si="1"/>
        <v>335.35370000000012</v>
      </c>
      <c r="F7" s="31">
        <f t="shared" si="2"/>
        <v>115.48953589585398</v>
      </c>
      <c r="H7" s="28"/>
    </row>
    <row r="8" spans="1:8" s="8" customFormat="1" x14ac:dyDescent="0.2">
      <c r="A8" s="2" t="s">
        <v>23</v>
      </c>
      <c r="B8" s="9" t="s">
        <v>7</v>
      </c>
      <c r="C8" s="33">
        <f>C9+C10+C11+C12</f>
        <v>19510.012170000002</v>
      </c>
      <c r="D8" s="33">
        <f t="shared" ref="D8" si="3">D9+D10+D11+D12</f>
        <v>21515.209909999998</v>
      </c>
      <c r="E8" s="27">
        <f t="shared" si="1"/>
        <v>2005.197739999996</v>
      </c>
      <c r="F8" s="31">
        <f t="shared" si="2"/>
        <v>110.27778825829402</v>
      </c>
      <c r="H8" s="28"/>
    </row>
    <row r="9" spans="1:8" s="6" customFormat="1" ht="25.5" x14ac:dyDescent="0.2">
      <c r="A9" s="3" t="s">
        <v>4</v>
      </c>
      <c r="B9" s="22" t="s">
        <v>8</v>
      </c>
      <c r="C9" s="33">
        <v>19169.71861</v>
      </c>
      <c r="D9" s="33">
        <v>18496.845499999999</v>
      </c>
      <c r="E9" s="27">
        <f t="shared" si="1"/>
        <v>-672.87311000000045</v>
      </c>
      <c r="F9" s="31">
        <f t="shared" si="2"/>
        <v>96.489916603945389</v>
      </c>
      <c r="H9" s="8"/>
    </row>
    <row r="10" spans="1:8" s="6" customFormat="1" ht="25.5" x14ac:dyDescent="0.2">
      <c r="A10" s="3" t="s">
        <v>5</v>
      </c>
      <c r="B10" s="22" t="s">
        <v>55</v>
      </c>
      <c r="C10" s="33">
        <v>-75.669629999999998</v>
      </c>
      <c r="D10" s="35">
        <v>19.106909999999999</v>
      </c>
      <c r="E10" s="27">
        <f t="shared" si="1"/>
        <v>94.776539999999997</v>
      </c>
      <c r="F10" s="31">
        <f t="shared" si="2"/>
        <v>-25.25043402485251</v>
      </c>
    </row>
    <row r="11" spans="1:8" s="6" customFormat="1" x14ac:dyDescent="0.2">
      <c r="A11" s="3" t="s">
        <v>6</v>
      </c>
      <c r="B11" s="22" t="s">
        <v>56</v>
      </c>
      <c r="C11" s="33">
        <v>313.02388000000002</v>
      </c>
      <c r="D11" s="33">
        <v>78.19847</v>
      </c>
      <c r="E11" s="27">
        <f t="shared" si="1"/>
        <v>-234.82541000000003</v>
      </c>
      <c r="F11" s="31">
        <f t="shared" si="2"/>
        <v>24.981630794430124</v>
      </c>
    </row>
    <row r="12" spans="1:8" s="6" customFormat="1" ht="25.5" x14ac:dyDescent="0.2">
      <c r="A12" s="3" t="s">
        <v>30</v>
      </c>
      <c r="B12" s="22" t="s">
        <v>57</v>
      </c>
      <c r="C12" s="33">
        <v>102.93931000000001</v>
      </c>
      <c r="D12" s="33">
        <v>2921.0590299999999</v>
      </c>
      <c r="E12" s="27">
        <f t="shared" si="1"/>
        <v>2818.1197199999997</v>
      </c>
      <c r="F12" s="31" t="str">
        <f t="shared" si="2"/>
        <v>Св 200</v>
      </c>
    </row>
    <row r="13" spans="1:8" s="8" customFormat="1" x14ac:dyDescent="0.2">
      <c r="A13" s="2" t="s">
        <v>24</v>
      </c>
      <c r="B13" s="9" t="s">
        <v>11</v>
      </c>
      <c r="C13" s="33">
        <f>C14+C16+C15</f>
        <v>12171.07949</v>
      </c>
      <c r="D13" s="33">
        <f t="shared" ref="D13" si="4">D14+D16+D15</f>
        <v>10767.51046</v>
      </c>
      <c r="E13" s="27">
        <f t="shared" si="1"/>
        <v>-1403.5690300000006</v>
      </c>
      <c r="F13" s="31">
        <f t="shared" si="2"/>
        <v>88.467998823331968</v>
      </c>
      <c r="H13" s="6"/>
    </row>
    <row r="14" spans="1:8" s="6" customFormat="1" x14ac:dyDescent="0.2">
      <c r="A14" s="3" t="s">
        <v>9</v>
      </c>
      <c r="B14" s="22" t="s">
        <v>49</v>
      </c>
      <c r="C14" s="33">
        <v>94.983149999999995</v>
      </c>
      <c r="D14" s="33">
        <v>212.10275999999999</v>
      </c>
      <c r="E14" s="27">
        <f t="shared" si="1"/>
        <v>117.11960999999999</v>
      </c>
      <c r="F14" s="31" t="str">
        <f t="shared" si="2"/>
        <v>Св 200</v>
      </c>
      <c r="H14" s="8"/>
    </row>
    <row r="15" spans="1:8" s="6" customFormat="1" x14ac:dyDescent="0.2">
      <c r="A15" s="3" t="s">
        <v>48</v>
      </c>
      <c r="B15" s="22" t="s">
        <v>63</v>
      </c>
      <c r="C15" s="33">
        <v>3048.7340800000002</v>
      </c>
      <c r="D15" s="33">
        <v>2095.7415900000001</v>
      </c>
      <c r="E15" s="27">
        <f t="shared" si="1"/>
        <v>-952.99249000000009</v>
      </c>
      <c r="F15" s="31">
        <f t="shared" si="2"/>
        <v>68.741370516644068</v>
      </c>
    </row>
    <row r="16" spans="1:8" s="6" customFormat="1" x14ac:dyDescent="0.2">
      <c r="A16" s="3" t="s">
        <v>10</v>
      </c>
      <c r="B16" s="22" t="s">
        <v>12</v>
      </c>
      <c r="C16" s="33">
        <v>9027.3622599999999</v>
      </c>
      <c r="D16" s="33">
        <v>8459.6661100000001</v>
      </c>
      <c r="E16" s="27">
        <f t="shared" si="1"/>
        <v>-567.69614999999976</v>
      </c>
      <c r="F16" s="31">
        <f t="shared" si="2"/>
        <v>93.711383971866894</v>
      </c>
    </row>
    <row r="17" spans="1:8" s="8" customFormat="1" x14ac:dyDescent="0.2">
      <c r="A17" s="10" t="s">
        <v>31</v>
      </c>
      <c r="B17" s="9" t="s">
        <v>13</v>
      </c>
      <c r="C17" s="33">
        <v>2618.0813600000001</v>
      </c>
      <c r="D17" s="33">
        <v>2530.3647799999999</v>
      </c>
      <c r="E17" s="27">
        <f t="shared" si="1"/>
        <v>-87.716580000000249</v>
      </c>
      <c r="F17" s="31">
        <f t="shared" si="2"/>
        <v>96.649585404786649</v>
      </c>
      <c r="H17" s="6"/>
    </row>
    <row r="18" spans="1:8" s="8" customFormat="1" ht="39" hidden="1" customHeight="1" x14ac:dyDescent="0.2">
      <c r="A18" s="21" t="s">
        <v>35</v>
      </c>
      <c r="B18" s="9" t="s">
        <v>14</v>
      </c>
      <c r="C18" s="33">
        <v>0</v>
      </c>
      <c r="D18" s="33">
        <v>0</v>
      </c>
      <c r="E18" s="27">
        <f t="shared" si="1"/>
        <v>0</v>
      </c>
      <c r="F18" s="31" t="e">
        <f t="shared" si="2"/>
        <v>#DIV/0!</v>
      </c>
    </row>
    <row r="19" spans="1:8" s="8" customFormat="1" x14ac:dyDescent="0.2">
      <c r="A19" s="5" t="s">
        <v>28</v>
      </c>
      <c r="B19" s="23"/>
      <c r="C19" s="33">
        <f>C20+C21+C24+C22+C23+C25</f>
        <v>235464.51972000001</v>
      </c>
      <c r="D19" s="33">
        <f t="shared" ref="D19" si="5">D20+D21+D24+D22+D23+D25</f>
        <v>224320.45728000003</v>
      </c>
      <c r="E19" s="27">
        <f t="shared" si="1"/>
        <v>-11144.06243999998</v>
      </c>
      <c r="F19" s="31">
        <f t="shared" si="2"/>
        <v>95.267200997733411</v>
      </c>
    </row>
    <row r="20" spans="1:8" s="8" customFormat="1" ht="25.5" x14ac:dyDescent="0.2">
      <c r="A20" s="2" t="s">
        <v>25</v>
      </c>
      <c r="B20" s="9" t="s">
        <v>15</v>
      </c>
      <c r="C20" s="33">
        <v>63239.135500000004</v>
      </c>
      <c r="D20" s="33">
        <v>56948.952979999995</v>
      </c>
      <c r="E20" s="27">
        <f t="shared" si="1"/>
        <v>-6290.1825200000094</v>
      </c>
      <c r="F20" s="31">
        <f t="shared" si="2"/>
        <v>90.053338853754568</v>
      </c>
    </row>
    <row r="21" spans="1:8" s="8" customFormat="1" ht="19.5" customHeight="1" x14ac:dyDescent="0.2">
      <c r="A21" s="2" t="s">
        <v>16</v>
      </c>
      <c r="B21" s="9" t="s">
        <v>58</v>
      </c>
      <c r="C21" s="33">
        <v>65746.068849999996</v>
      </c>
      <c r="D21" s="33">
        <v>85123.190759999998</v>
      </c>
      <c r="E21" s="27">
        <f t="shared" si="1"/>
        <v>19377.121910000002</v>
      </c>
      <c r="F21" s="31">
        <f t="shared" si="2"/>
        <v>129.47266999979726</v>
      </c>
      <c r="H21" s="12"/>
    </row>
    <row r="22" spans="1:8" s="8" customFormat="1" ht="25.5" x14ac:dyDescent="0.2">
      <c r="A22" s="2" t="s">
        <v>32</v>
      </c>
      <c r="B22" s="9" t="s">
        <v>18</v>
      </c>
      <c r="C22" s="33">
        <v>173.33566999999999</v>
      </c>
      <c r="D22" s="33">
        <v>1125.49647</v>
      </c>
      <c r="E22" s="27">
        <f t="shared" si="1"/>
        <v>952.16080000000011</v>
      </c>
      <c r="F22" s="31" t="str">
        <f t="shared" si="2"/>
        <v>Св 200</v>
      </c>
    </row>
    <row r="23" spans="1:8" s="8" customFormat="1" ht="33.75" customHeight="1" x14ac:dyDescent="0.25">
      <c r="A23" s="2" t="s">
        <v>33</v>
      </c>
      <c r="B23" s="9" t="s">
        <v>19</v>
      </c>
      <c r="C23" s="33">
        <v>4954.0100899999998</v>
      </c>
      <c r="D23" s="33">
        <v>5309.0580499999996</v>
      </c>
      <c r="E23" s="27">
        <f t="shared" si="1"/>
        <v>355.04795999999988</v>
      </c>
      <c r="F23" s="31">
        <f t="shared" si="2"/>
        <v>107.16688003354471</v>
      </c>
      <c r="G23" s="19"/>
      <c r="H23" s="12"/>
    </row>
    <row r="24" spans="1:8" s="8" customFormat="1" ht="15" x14ac:dyDescent="0.25">
      <c r="A24" s="13" t="s">
        <v>26</v>
      </c>
      <c r="B24" s="5" t="s">
        <v>17</v>
      </c>
      <c r="C24" s="33">
        <v>101273.43892</v>
      </c>
      <c r="D24" s="33">
        <v>75765.31048</v>
      </c>
      <c r="E24" s="27">
        <f t="shared" si="1"/>
        <v>-25508.12844</v>
      </c>
      <c r="F24" s="31">
        <f t="shared" si="2"/>
        <v>74.812617491788842</v>
      </c>
      <c r="H24" s="19"/>
    </row>
    <row r="25" spans="1:8" s="8" customFormat="1" x14ac:dyDescent="0.2">
      <c r="A25" s="2" t="s">
        <v>34</v>
      </c>
      <c r="B25" s="9" t="s">
        <v>20</v>
      </c>
      <c r="C25" s="33">
        <v>78.530689999999993</v>
      </c>
      <c r="D25" s="33">
        <v>48.448540000000001</v>
      </c>
      <c r="E25" s="27">
        <f t="shared" si="1"/>
        <v>-30.082149999999992</v>
      </c>
      <c r="F25" s="31">
        <f t="shared" si="2"/>
        <v>61.693765838553063</v>
      </c>
    </row>
    <row r="26" spans="1:8" s="8" customFormat="1" x14ac:dyDescent="0.2">
      <c r="A26" s="9" t="s">
        <v>29</v>
      </c>
      <c r="B26" s="36" t="s">
        <v>72</v>
      </c>
      <c r="C26" s="33">
        <f>C27+C34+C36+C37+C33+C35</f>
        <v>531548.14769999997</v>
      </c>
      <c r="D26" s="33">
        <f>D27+D34+D36+D37+D33+D35</f>
        <v>752388.26962000004</v>
      </c>
      <c r="E26" s="27">
        <f t="shared" si="1"/>
        <v>220840.12192000006</v>
      </c>
      <c r="F26" s="31">
        <f t="shared" si="2"/>
        <v>141.54658855939422</v>
      </c>
    </row>
    <row r="27" spans="1:8" s="8" customFormat="1" ht="38.25" x14ac:dyDescent="0.2">
      <c r="A27" s="2" t="s">
        <v>38</v>
      </c>
      <c r="B27" s="9" t="s">
        <v>37</v>
      </c>
      <c r="C27" s="33">
        <f>C28+C29+C30+C31</f>
        <v>540012.45383999997</v>
      </c>
      <c r="D27" s="33">
        <f t="shared" ref="D27" si="6">D28+D29+D30+D31</f>
        <v>749624.02390999999</v>
      </c>
      <c r="E27" s="27">
        <f t="shared" si="1"/>
        <v>209611.57007000002</v>
      </c>
      <c r="F27" s="31">
        <f t="shared" si="2"/>
        <v>138.81606221846613</v>
      </c>
    </row>
    <row r="28" spans="1:8" s="6" customFormat="1" x14ac:dyDescent="0.2">
      <c r="A28" s="3" t="s">
        <v>39</v>
      </c>
      <c r="B28" s="22" t="s">
        <v>40</v>
      </c>
      <c r="C28" s="33">
        <v>64280.3</v>
      </c>
      <c r="D28" s="33">
        <v>44185.5</v>
      </c>
      <c r="E28" s="27">
        <f t="shared" si="1"/>
        <v>-20094.800000000003</v>
      </c>
      <c r="F28" s="31">
        <f t="shared" si="2"/>
        <v>68.738789333590532</v>
      </c>
      <c r="H28" s="8"/>
    </row>
    <row r="29" spans="1:8" s="6" customFormat="1" ht="25.5" x14ac:dyDescent="0.2">
      <c r="A29" s="3" t="s">
        <v>41</v>
      </c>
      <c r="B29" s="22" t="s">
        <v>42</v>
      </c>
      <c r="C29" s="33">
        <v>22943.85456</v>
      </c>
      <c r="D29" s="33">
        <v>223795.98845999999</v>
      </c>
      <c r="E29" s="27">
        <f t="shared" si="1"/>
        <v>200852.13389999999</v>
      </c>
      <c r="F29" s="31" t="str">
        <f t="shared" si="2"/>
        <v>Св 200</v>
      </c>
    </row>
    <row r="30" spans="1:8" s="6" customFormat="1" ht="25.5" x14ac:dyDescent="0.2">
      <c r="A30" s="3" t="s">
        <v>43</v>
      </c>
      <c r="B30" s="22" t="s">
        <v>44</v>
      </c>
      <c r="C30" s="33">
        <v>362944.35642000003</v>
      </c>
      <c r="D30" s="33">
        <v>383015.55544999999</v>
      </c>
      <c r="E30" s="27">
        <f t="shared" si="1"/>
        <v>20071.19902999996</v>
      </c>
      <c r="F30" s="31">
        <f t="shared" si="2"/>
        <v>105.53010363020317</v>
      </c>
    </row>
    <row r="31" spans="1:8" s="6" customFormat="1" x14ac:dyDescent="0.2">
      <c r="A31" s="14" t="s">
        <v>51</v>
      </c>
      <c r="B31" s="22" t="s">
        <v>45</v>
      </c>
      <c r="C31" s="33">
        <f>10187.7+C32</f>
        <v>89843.942859999996</v>
      </c>
      <c r="D31" s="33">
        <v>98626.98</v>
      </c>
      <c r="E31" s="27">
        <f t="shared" si="1"/>
        <v>8783.0371400000004</v>
      </c>
      <c r="F31" s="31">
        <f t="shared" si="2"/>
        <v>109.77588122294036</v>
      </c>
    </row>
    <row r="32" spans="1:8" s="6" customFormat="1" ht="76.5" x14ac:dyDescent="0.2">
      <c r="A32" s="15" t="s">
        <v>52</v>
      </c>
      <c r="B32" s="24" t="s">
        <v>64</v>
      </c>
      <c r="C32" s="33">
        <v>79656.242859999998</v>
      </c>
      <c r="D32" s="33">
        <v>62849.88</v>
      </c>
      <c r="E32" s="27">
        <f t="shared" si="1"/>
        <v>-16806.362860000001</v>
      </c>
      <c r="F32" s="31">
        <f t="shared" si="2"/>
        <v>78.90138643679434</v>
      </c>
    </row>
    <row r="33" spans="1:8" s="6" customFormat="1" ht="25.5" x14ac:dyDescent="0.2">
      <c r="A33" s="11" t="s">
        <v>36</v>
      </c>
      <c r="B33" s="9" t="s">
        <v>59</v>
      </c>
      <c r="C33" s="33">
        <v>1500</v>
      </c>
      <c r="D33" s="33">
        <v>3100</v>
      </c>
      <c r="E33" s="27">
        <f t="shared" si="1"/>
        <v>1600</v>
      </c>
      <c r="F33" s="31" t="str">
        <f t="shared" si="2"/>
        <v>Св 200</v>
      </c>
    </row>
    <row r="34" spans="1:8" s="8" customFormat="1" ht="25.5" hidden="1" x14ac:dyDescent="0.2">
      <c r="A34" s="11" t="s">
        <v>21</v>
      </c>
      <c r="B34" s="9" t="s">
        <v>60</v>
      </c>
      <c r="C34" s="33">
        <v>0</v>
      </c>
      <c r="D34" s="33">
        <v>0</v>
      </c>
      <c r="E34" s="27">
        <f t="shared" si="1"/>
        <v>0</v>
      </c>
      <c r="F34" s="31" t="s">
        <v>73</v>
      </c>
      <c r="H34" s="6"/>
    </row>
    <row r="35" spans="1:8" s="8" customFormat="1" ht="63.75" x14ac:dyDescent="0.2">
      <c r="A35" s="11" t="s">
        <v>69</v>
      </c>
      <c r="B35" s="9" t="s">
        <v>70</v>
      </c>
      <c r="C35" s="33">
        <v>0</v>
      </c>
      <c r="D35" s="33">
        <v>-16.859490000000001</v>
      </c>
      <c r="E35" s="27">
        <f t="shared" si="1"/>
        <v>-16.859490000000001</v>
      </c>
      <c r="F35" s="31" t="s">
        <v>73</v>
      </c>
      <c r="H35" s="6"/>
    </row>
    <row r="36" spans="1:8" s="8" customFormat="1" ht="76.5" x14ac:dyDescent="0.2">
      <c r="A36" s="11" t="s">
        <v>47</v>
      </c>
      <c r="B36" s="9" t="s">
        <v>61</v>
      </c>
      <c r="C36" s="33">
        <v>0</v>
      </c>
      <c r="D36" s="33">
        <v>8.14</v>
      </c>
      <c r="E36" s="27">
        <f t="shared" si="1"/>
        <v>8.14</v>
      </c>
      <c r="F36" s="31" t="s">
        <v>73</v>
      </c>
    </row>
    <row r="37" spans="1:8" s="8" customFormat="1" ht="38.25" x14ac:dyDescent="0.2">
      <c r="A37" s="11" t="s">
        <v>46</v>
      </c>
      <c r="B37" s="9" t="s">
        <v>62</v>
      </c>
      <c r="C37" s="33">
        <v>-9964.3061400000006</v>
      </c>
      <c r="D37" s="33">
        <v>-327.03480000000002</v>
      </c>
      <c r="E37" s="27">
        <f t="shared" si="1"/>
        <v>9637.2713400000011</v>
      </c>
      <c r="F37" s="31">
        <f t="shared" si="2"/>
        <v>3.2820629495432185</v>
      </c>
    </row>
    <row r="38" spans="1:8" s="18" customFormat="1" ht="15.75" x14ac:dyDescent="0.25">
      <c r="A38" s="16" t="s">
        <v>22</v>
      </c>
      <c r="B38" s="17"/>
      <c r="C38" s="34">
        <f>C5+C19+C26</f>
        <v>1128393.2412700001</v>
      </c>
      <c r="D38" s="34">
        <f>D5+D19+D26</f>
        <v>1467252.3664700002</v>
      </c>
      <c r="E38" s="27">
        <f t="shared" si="1"/>
        <v>338859.12520000013</v>
      </c>
      <c r="F38" s="31">
        <f t="shared" si="2"/>
        <v>130.03023350428936</v>
      </c>
      <c r="H38" s="8"/>
    </row>
    <row r="39" spans="1:8" ht="15.75" x14ac:dyDescent="0.25">
      <c r="H39" s="18"/>
    </row>
    <row r="45" spans="1:8" ht="11.25" customHeight="1" x14ac:dyDescent="0.2"/>
  </sheetData>
  <mergeCells count="1">
    <mergeCell ref="A1:F1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 2024 года</vt:lpstr>
      <vt:lpstr>'1 кв 2024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2024-04-11T07:00:09Z</dcterms:modified>
</cp:coreProperties>
</file>