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427\"/>
    </mc:Choice>
  </mc:AlternateContent>
  <xr:revisionPtr revIDLastSave="0" documentId="13_ncr:1_{73B85B5C-6325-4FAB-BC98-13308F9989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2'!$A$1:$E$72</definedName>
    <definedName name="Z_37320934_34E6_4722_8E92_9F77EAB0AB6C_.wvu.PrintArea" localSheetId="0" hidden="1">'таблица 2'!$A$1:$E$72</definedName>
    <definedName name="Z_469057AC_3DDA_472C_AA7B_B76ECE8A31ED_.wvu.PrintArea" localSheetId="0" hidden="1">'таблица 2'!$A$1:$E$72</definedName>
    <definedName name="Z_5A8F0DBE_1BD9_41FF_9CF6_686C098930B2_.wvu.PrintArea" localSheetId="0" hidden="1">'таблица 2'!$A$1:$E$72</definedName>
    <definedName name="Z_5C46AB69_1E93_463E_95D4_983D6B00B8B3_.wvu.PrintArea" localSheetId="0" hidden="1">'таблица 2'!$A$1:$E$72</definedName>
    <definedName name="Z_5EA8AD4D_8094_4555_8AE0_D79579B47F9D_.wvu.PrintArea" localSheetId="0" hidden="1">'таблица 2'!$A$1:$E$72</definedName>
    <definedName name="Z_6557DF1B_A1FD_4066_A0B1_7FD2DCF99760_.wvu.PrintArea" localSheetId="0" hidden="1">'таблица 2'!$A$1:$E$72</definedName>
    <definedName name="Z_C05F6FFF_1269_4C02_9403_BA19A562A00F_.wvu.PrintArea" localSheetId="0" hidden="1">'таблица 2'!$A$1:$E$72</definedName>
    <definedName name="Z_D846739F_98AA_4162_A91D_7F60BADD3165_.wvu.PrintArea" localSheetId="0" hidden="1">'таблица 2'!$A$1:$E$72</definedName>
    <definedName name="Z_E7EECBF4_6533_4B1B_A11E_1CAF8171C831_.wvu.PrintArea" localSheetId="0" hidden="1">'таблица 2'!$A$1:$E$72</definedName>
    <definedName name="Z_F815E10B_333A_4E46_B2BE_60F93FB6C339_.wvu.PrintArea" localSheetId="0" hidden="1">'таблица 2'!$A$1:$E$72</definedName>
    <definedName name="_xlnm.Print_Area" localSheetId="0">'таблица 2'!$A$1:$J$104</definedName>
  </definedNames>
  <calcPr calcId="191029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56" i="1" s="1"/>
  <c r="G101" i="1" l="1"/>
  <c r="E11" i="1"/>
  <c r="E12" i="1"/>
  <c r="E13" i="1"/>
  <c r="E14" i="1"/>
  <c r="E15" i="1"/>
  <c r="E10" i="1"/>
  <c r="E17" i="1"/>
  <c r="F9" i="1"/>
  <c r="G9" i="1"/>
  <c r="H9" i="1"/>
  <c r="I9" i="1"/>
  <c r="J9" i="1"/>
  <c r="E9" i="1" l="1"/>
  <c r="F37" i="1"/>
  <c r="G32" i="1"/>
  <c r="G98" i="1" s="1"/>
  <c r="G25" i="1" l="1"/>
  <c r="G46" i="1" s="1"/>
  <c r="G53" i="1" l="1"/>
  <c r="H35" i="1"/>
  <c r="E35" i="1" s="1"/>
  <c r="G36" i="1" l="1"/>
  <c r="H32" i="1" l="1"/>
  <c r="F36" i="1" l="1"/>
  <c r="G102" i="1" l="1"/>
  <c r="H49" i="1"/>
  <c r="H56" i="1" s="1"/>
  <c r="H98" i="1"/>
  <c r="F98" i="1"/>
  <c r="I98" i="1"/>
  <c r="J98" i="1"/>
  <c r="F99" i="1"/>
  <c r="G99" i="1"/>
  <c r="H99" i="1"/>
  <c r="I99" i="1"/>
  <c r="J99" i="1"/>
  <c r="F100" i="1"/>
  <c r="G100" i="1"/>
  <c r="H100" i="1"/>
  <c r="I100" i="1"/>
  <c r="J100" i="1"/>
  <c r="F101" i="1"/>
  <c r="I101" i="1"/>
  <c r="J101" i="1"/>
  <c r="F102" i="1"/>
  <c r="H102" i="1"/>
  <c r="I102" i="1"/>
  <c r="J102" i="1"/>
  <c r="G97" i="1"/>
  <c r="H97" i="1"/>
  <c r="I97" i="1"/>
  <c r="J97" i="1"/>
  <c r="F97" i="1"/>
  <c r="F91" i="1"/>
  <c r="G91" i="1"/>
  <c r="H91" i="1"/>
  <c r="I91" i="1"/>
  <c r="J91" i="1"/>
  <c r="G92" i="1"/>
  <c r="H92" i="1"/>
  <c r="I92" i="1"/>
  <c r="J92" i="1"/>
  <c r="F93" i="1"/>
  <c r="G93" i="1"/>
  <c r="H93" i="1"/>
  <c r="I93" i="1"/>
  <c r="J93" i="1"/>
  <c r="F94" i="1"/>
  <c r="G94" i="1"/>
  <c r="H94" i="1"/>
  <c r="I94" i="1"/>
  <c r="J94" i="1"/>
  <c r="G95" i="1"/>
  <c r="I95" i="1"/>
  <c r="J95" i="1"/>
  <c r="G90" i="1"/>
  <c r="H90" i="1"/>
  <c r="I90" i="1"/>
  <c r="J90" i="1"/>
  <c r="F90" i="1"/>
  <c r="G37" i="1"/>
  <c r="H37" i="1"/>
  <c r="I37" i="1"/>
  <c r="J37" i="1"/>
  <c r="G30" i="1"/>
  <c r="I30" i="1"/>
  <c r="J30" i="1"/>
  <c r="F30" i="1"/>
  <c r="G23" i="1"/>
  <c r="I23" i="1"/>
  <c r="J23" i="1"/>
  <c r="G16" i="1"/>
  <c r="H16" i="1"/>
  <c r="I16" i="1"/>
  <c r="J16" i="1"/>
  <c r="F16" i="1"/>
  <c r="F46" i="1"/>
  <c r="F53" i="1" s="1"/>
  <c r="H46" i="1"/>
  <c r="H53" i="1" s="1"/>
  <c r="I46" i="1"/>
  <c r="I53" i="1" s="1"/>
  <c r="J46" i="1"/>
  <c r="J53" i="1" s="1"/>
  <c r="G47" i="1"/>
  <c r="G54" i="1" s="1"/>
  <c r="H47" i="1"/>
  <c r="H54" i="1" s="1"/>
  <c r="I47" i="1"/>
  <c r="I54" i="1" s="1"/>
  <c r="J47" i="1"/>
  <c r="J54" i="1" s="1"/>
  <c r="F48" i="1"/>
  <c r="F55" i="1" s="1"/>
  <c r="G48" i="1"/>
  <c r="G55" i="1" s="1"/>
  <c r="H48" i="1"/>
  <c r="H55" i="1" s="1"/>
  <c r="I48" i="1"/>
  <c r="I55" i="1" s="1"/>
  <c r="J48" i="1"/>
  <c r="J55" i="1" s="1"/>
  <c r="F49" i="1"/>
  <c r="F56" i="1" s="1"/>
  <c r="I49" i="1"/>
  <c r="I56" i="1" s="1"/>
  <c r="J49" i="1"/>
  <c r="J56" i="1" s="1"/>
  <c r="I50" i="1"/>
  <c r="I57" i="1" s="1"/>
  <c r="J50" i="1"/>
  <c r="J57" i="1" s="1"/>
  <c r="G45" i="1"/>
  <c r="H45" i="1"/>
  <c r="H52" i="1" s="1"/>
  <c r="I45" i="1"/>
  <c r="J45" i="1"/>
  <c r="F45" i="1"/>
  <c r="F52" i="1" s="1"/>
  <c r="E39" i="1"/>
  <c r="E40" i="1"/>
  <c r="E41" i="1"/>
  <c r="E42" i="1"/>
  <c r="E43" i="1"/>
  <c r="E38" i="1"/>
  <c r="E33" i="1"/>
  <c r="E34" i="1"/>
  <c r="E31" i="1"/>
  <c r="E25" i="1"/>
  <c r="E27" i="1"/>
  <c r="E28" i="1"/>
  <c r="E24" i="1"/>
  <c r="E18" i="1"/>
  <c r="E19" i="1"/>
  <c r="E20" i="1"/>
  <c r="E21" i="1"/>
  <c r="E22" i="1"/>
  <c r="E16" i="1" l="1"/>
  <c r="G52" i="1"/>
  <c r="I96" i="1"/>
  <c r="J89" i="1"/>
  <c r="H96" i="1"/>
  <c r="J44" i="1"/>
  <c r="J96" i="1"/>
  <c r="I89" i="1"/>
  <c r="I44" i="1"/>
  <c r="G89" i="1"/>
  <c r="J52" i="1"/>
  <c r="J51" i="1" s="1"/>
  <c r="F96" i="1"/>
  <c r="I52" i="1"/>
  <c r="I51" i="1" s="1"/>
  <c r="H30" i="1"/>
  <c r="E37" i="1"/>
  <c r="E36" i="1"/>
  <c r="G50" i="1"/>
  <c r="G57" i="1" s="1"/>
  <c r="H101" i="1"/>
  <c r="G96" i="1"/>
  <c r="E32" i="1"/>
  <c r="E30" i="1" s="1"/>
  <c r="G51" i="1" l="1"/>
  <c r="G44" i="1"/>
  <c r="F26" i="1"/>
  <c r="F47" i="1" l="1"/>
  <c r="E26" i="1"/>
  <c r="F92" i="1"/>
  <c r="F54" i="1" l="1"/>
  <c r="F95" i="1"/>
  <c r="F89" i="1" s="1"/>
  <c r="F50" i="1"/>
  <c r="F57" i="1" s="1"/>
  <c r="E29" i="1"/>
  <c r="E23" i="1" s="1"/>
  <c r="F23" i="1"/>
  <c r="F51" i="1" l="1"/>
  <c r="H95" i="1"/>
  <c r="H89" i="1" s="1"/>
  <c r="H23" i="1"/>
  <c r="H50" i="1"/>
  <c r="F44" i="1"/>
  <c r="F71" i="1"/>
  <c r="F86" i="1" s="1"/>
  <c r="H57" i="1" l="1"/>
  <c r="H51" i="1" s="1"/>
  <c r="H44" i="1"/>
  <c r="E50" i="1"/>
  <c r="E94" i="1" l="1"/>
  <c r="E95" i="1" l="1"/>
  <c r="E92" i="1"/>
  <c r="E93" i="1"/>
  <c r="E91" i="1"/>
  <c r="E90" i="1"/>
  <c r="E89" i="1" l="1"/>
  <c r="H71" i="1"/>
  <c r="H86" i="1" s="1"/>
  <c r="I71" i="1"/>
  <c r="H70" i="1"/>
  <c r="I70" i="1"/>
  <c r="H68" i="1"/>
  <c r="I68" i="1"/>
  <c r="I83" i="1" s="1"/>
  <c r="H67" i="1"/>
  <c r="I67" i="1"/>
  <c r="H72" i="1"/>
  <c r="I69" i="1"/>
  <c r="I84" i="1" s="1"/>
  <c r="H69" i="1"/>
  <c r="H84" i="1" s="1"/>
  <c r="H83" i="1" l="1"/>
  <c r="H66" i="1"/>
  <c r="I72" i="1"/>
  <c r="I66" i="1" s="1"/>
  <c r="H87" i="1"/>
  <c r="H81" i="1" l="1"/>
  <c r="I87" i="1"/>
  <c r="I81" i="1" s="1"/>
  <c r="E82" i="1" l="1"/>
  <c r="G72" i="1" l="1"/>
  <c r="G87" i="1" s="1"/>
  <c r="F67" i="1"/>
  <c r="G67" i="1"/>
  <c r="J67" i="1"/>
  <c r="F68" i="1"/>
  <c r="G68" i="1"/>
  <c r="J68" i="1"/>
  <c r="J83" i="1" s="1"/>
  <c r="F69" i="1"/>
  <c r="F84" i="1" s="1"/>
  <c r="G69" i="1"/>
  <c r="G84" i="1" s="1"/>
  <c r="J69" i="1"/>
  <c r="J84" i="1" s="1"/>
  <c r="F70" i="1"/>
  <c r="G70" i="1"/>
  <c r="J70" i="1"/>
  <c r="G71" i="1"/>
  <c r="G86" i="1" s="1"/>
  <c r="E86" i="1" s="1"/>
  <c r="J71" i="1"/>
  <c r="F72" i="1"/>
  <c r="F87" i="1" s="1"/>
  <c r="J72" i="1"/>
  <c r="J87" i="1" s="1"/>
  <c r="J66" i="1" l="1"/>
  <c r="J81" i="1"/>
  <c r="G83" i="1"/>
  <c r="G81" i="1" s="1"/>
  <c r="G66" i="1"/>
  <c r="F83" i="1"/>
  <c r="F81" i="1" s="1"/>
  <c r="F66" i="1"/>
  <c r="E87" i="1"/>
  <c r="E84" i="1"/>
  <c r="E68" i="1"/>
  <c r="E72" i="1"/>
  <c r="E70" i="1"/>
  <c r="E67" i="1"/>
  <c r="E71" i="1"/>
  <c r="E83" i="1" l="1"/>
  <c r="E81" i="1" s="1"/>
  <c r="E69" i="1"/>
  <c r="E66" i="1" s="1"/>
  <c r="E99" i="1"/>
  <c r="E48" i="1"/>
  <c r="E100" i="1"/>
  <c r="E102" i="1"/>
  <c r="E98" i="1"/>
  <c r="E101" i="1"/>
  <c r="E49" i="1"/>
  <c r="E97" i="1"/>
  <c r="E47" i="1"/>
  <c r="E45" i="1"/>
  <c r="E96" i="1" l="1"/>
  <c r="E57" i="1"/>
  <c r="E54" i="1"/>
  <c r="E56" i="1"/>
  <c r="E55" i="1"/>
  <c r="E52" i="1"/>
  <c r="E53" i="1"/>
  <c r="E51" i="1" l="1"/>
  <c r="E46" i="1"/>
  <c r="E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22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2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22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22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G29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из них:</t>
        </r>
        <r>
          <rPr>
            <sz val="9"/>
            <color indexed="81"/>
            <rFont val="Tahoma"/>
            <family val="2"/>
            <charset val="204"/>
          </rPr>
          <t xml:space="preserve">
2 520,69582</t>
        </r>
        <r>
          <rPr>
            <u/>
            <sz val="9"/>
            <color indexed="81"/>
            <rFont val="Tahoma"/>
            <family val="2"/>
            <charset val="204"/>
          </rPr>
          <t xml:space="preserve">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500,0 т.р. замена водопропускной трубы на км 1+499 а/д "Подъезд к пгт.Пойковский"
120 000,0 т.р. капитальный ремонт моста на км 2+986 а/д "Подъезд к пгт.Пойковский №2" (СМР)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9" authorId="0" shapeId="0" xr:uid="{00000000-0006-0000-0000-000006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9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9" authorId="1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32" authorId="2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32" authorId="2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17 053,8000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</text>
    </comment>
    <comment ref="H32" authorId="2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33" authorId="3" shapeId="0" xr:uid="{00000000-0006-0000-0000-00000C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35" authorId="3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35" authorId="2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98 260,08734 т.р. гп.Пойковский ул.№6
17 053,97000 - Пойковский улицы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2 132,1 т.р. гп.Пойковский
1 538,5 т.р. Куть-Ях
3 819,04 т.р. Салым
300,02 т.р. Сентябрьский
361,0 т.р. Сингапай
</t>
        </r>
      </text>
    </comment>
    <comment ref="H35" authorId="2" shapeId="0" xr:uid="{00000000-0006-0000-0000-00000F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36" authorId="1" shapeId="0" xr:uid="{00000000-0006-0000-0000-000010000000}">
      <text>
        <r>
          <rPr>
            <u/>
            <sz val="9"/>
            <color indexed="81"/>
            <rFont val="Tahoma"/>
            <family val="2"/>
            <charset val="204"/>
          </rPr>
          <t>64 844,01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сп.Сингапай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Кап.ремонт ул.№6 Пойковский</t>
        </r>
      </text>
    </comment>
  </commentList>
</comments>
</file>

<file path=xl/sharedStrings.xml><?xml version="1.0" encoding="utf-8"?>
<sst xmlns="http://schemas.openxmlformats.org/spreadsheetml/2006/main" count="218" uniqueCount="50">
  <si>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</si>
  <si>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</si>
  <si>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</si>
  <si>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</si>
  <si>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</si>
  <si>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</si>
  <si>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</si>
  <si>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</si>
  <si>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</si>
  <si>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</si>
  <si>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</si>
  <si>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</si>
  <si>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</si>
  <si>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</si>
  <si>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</si>
  <si>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</si>
  <si>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</si>
  <si>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</si>
  <si>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</si>
  <si>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</si>
  <si>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</si>
  <si>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</si>
  <si>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</si>
  <si>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</si>
  <si>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</si>
  <si>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</si>
  <si>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</si>
  <si>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</si>
  <si>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</si>
  <si>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</si>
  <si>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</si>
  <si>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</si>
  <si>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</si>
  <si>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</si>
  <si>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</si>
  <si>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</si>
  <si>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</si>
  <si>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</si>
  <si>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</si>
  <si>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</si>
  <si>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</si>
  <si>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</si>
  <si>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</si>
  <si>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</si>
  <si>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</si>
  <si>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</si>
  <si>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</si>
  <si>
    <t>1.5.</t>
  </si>
  <si>
    <t xml:space="preserve"> Муниципальный проект
«Капитальный  ремонт  автодороги  улица  № 6  (дорога, тротуар,  освещение,  ливневая  канализация) в г.п. Пойковский»
 (показатель №2 таблица 1, №1,2,3 таблица 8) </t>
  </si>
  <si>
    <t>Департамент строительства и жилищно-коммунального комплекса Нефтеюганского района(отдел по транспорту и дорогам) Нефтеюганского района/Администрация городского поселения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</si>
</sst>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1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3" fillId="0" borderId="0" xfId="0" applyNumberFormat="1" applyFont="1"/>
    <xf numFmtId="49" fontId="3" fillId="0" borderId="0" xfId="0" applyNumberFormat="1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12" fillId="0" borderId="0" xfId="0" applyNumberFormat="1" applyFont="1"/>
    <xf numFmtId="0" fontId="12" fillId="0" borderId="0" xfId="0" applyFont="1"/>
    <xf numFmtId="168" fontId="5" fillId="0" borderId="1" xfId="0" applyNumberFormat="1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168" fontId="5" fillId="0" borderId="1" xfId="0" applyNumberFormat="1" applyFont="1" applyBorder="1" applyAlignment="1">
      <alignment horizontal="left" vertical="center"/>
    </xf>
    <xf numFmtId="168" fontId="4" fillId="0" borderId="1" xfId="0" applyNumberFormat="1" applyFont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/>
    <xf numFmtId="170" fontId="3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168" fontId="10" fillId="0" borderId="2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center" vertical="center"/>
    </xf>
    <xf numFmtId="168" fontId="10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3"/>
  <sheetViews>
    <sheetView tabSelected="1" zoomScale="70" zoomScaleNormal="70" zoomScaleSheetLayoutView="70" workbookViewId="0">
      <pane ySplit="7" topLeftCell="A10" activePane="bottomLeft" state="frozen"/>
      <selection pane="bottomLeft" activeCell="G10" sqref="G10:G16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30.710937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6.28515625" style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57"/>
      <c r="G1" s="57"/>
      <c r="H1" s="27"/>
      <c r="I1" s="27"/>
      <c r="J1" s="26" t="s">
        <v>6</v>
      </c>
    </row>
    <row r="2" spans="1:11" ht="28.9" customHeight="1" x14ac:dyDescent="0.3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</row>
    <row r="3" spans="1:11" ht="28.9" customHeight="1" x14ac:dyDescent="0.3">
      <c r="A3" s="64" t="s">
        <v>21</v>
      </c>
      <c r="B3" s="50" t="s">
        <v>29</v>
      </c>
      <c r="C3" s="50" t="s">
        <v>28</v>
      </c>
      <c r="D3" s="50" t="s">
        <v>8</v>
      </c>
      <c r="E3" s="62" t="s">
        <v>27</v>
      </c>
      <c r="F3" s="63"/>
      <c r="G3" s="63"/>
      <c r="H3" s="63"/>
      <c r="I3" s="63"/>
      <c r="J3" s="63"/>
    </row>
    <row r="4" spans="1:11" ht="16.5" customHeight="1" x14ac:dyDescent="0.3">
      <c r="A4" s="65"/>
      <c r="B4" s="51"/>
      <c r="C4" s="51"/>
      <c r="D4" s="51"/>
      <c r="E4" s="59" t="s">
        <v>9</v>
      </c>
      <c r="F4" s="60"/>
      <c r="G4" s="60"/>
      <c r="H4" s="60"/>
      <c r="I4" s="60"/>
      <c r="J4" s="61"/>
    </row>
    <row r="5" spans="1:11" x14ac:dyDescent="0.3">
      <c r="A5" s="65"/>
      <c r="B5" s="51"/>
      <c r="C5" s="51"/>
      <c r="D5" s="51"/>
      <c r="E5" s="56" t="s">
        <v>10</v>
      </c>
      <c r="F5" s="46"/>
      <c r="G5" s="46"/>
      <c r="H5" s="46"/>
      <c r="I5" s="46"/>
      <c r="J5" s="46"/>
    </row>
    <row r="6" spans="1:11" ht="42.75" customHeight="1" x14ac:dyDescent="0.3">
      <c r="A6" s="66"/>
      <c r="B6" s="52"/>
      <c r="C6" s="52"/>
      <c r="D6" s="52"/>
      <c r="E6" s="56"/>
      <c r="F6" s="7" t="s">
        <v>11</v>
      </c>
      <c r="G6" s="7" t="s">
        <v>12</v>
      </c>
      <c r="H6" s="7" t="s">
        <v>32</v>
      </c>
      <c r="I6" s="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53" t="s">
        <v>15</v>
      </c>
      <c r="B8" s="54"/>
      <c r="C8" s="54"/>
      <c r="D8" s="54"/>
      <c r="E8" s="54"/>
      <c r="F8" s="54"/>
      <c r="G8" s="54"/>
      <c r="H8" s="54"/>
      <c r="I8" s="54"/>
      <c r="J8" s="55"/>
    </row>
    <row r="9" spans="1:11" ht="27.75" customHeight="1" x14ac:dyDescent="0.3">
      <c r="A9" s="47" t="s">
        <v>30</v>
      </c>
      <c r="B9" s="50" t="s">
        <v>48</v>
      </c>
      <c r="C9" s="50" t="s">
        <v>49</v>
      </c>
      <c r="D9" s="44" t="s">
        <v>0</v>
      </c>
      <c r="E9" s="23">
        <f>E10+E11+E12+E13+E15</f>
        <v>79550.100000000006</v>
      </c>
      <c r="F9" s="23">
        <f>F10+F11+F12+F13+F15</f>
        <v>0</v>
      </c>
      <c r="G9" s="23">
        <f t="shared" ref="G9:J9" si="0">G10+G11+G12+G13+G15</f>
        <v>79550.100000000006</v>
      </c>
      <c r="H9" s="23">
        <f t="shared" si="0"/>
        <v>0</v>
      </c>
      <c r="I9" s="23">
        <f t="shared" si="0"/>
        <v>0</v>
      </c>
      <c r="J9" s="23">
        <f t="shared" si="0"/>
        <v>0</v>
      </c>
    </row>
    <row r="10" spans="1:11" ht="27.75" customHeight="1" x14ac:dyDescent="0.3">
      <c r="A10" s="48"/>
      <c r="B10" s="51"/>
      <c r="C10" s="51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</row>
    <row r="11" spans="1:11" ht="27.75" customHeight="1" x14ac:dyDescent="0.3">
      <c r="A11" s="48"/>
      <c r="B11" s="51"/>
      <c r="C11" s="51"/>
      <c r="D11" s="17" t="s">
        <v>4</v>
      </c>
      <c r="E11" s="24">
        <f t="shared" ref="E11:E15" si="1">SUM(F11:J11)</f>
        <v>79550.100000000006</v>
      </c>
      <c r="F11" s="25">
        <v>0</v>
      </c>
      <c r="G11" s="25">
        <v>79550.100000000006</v>
      </c>
      <c r="H11" s="25">
        <v>0</v>
      </c>
      <c r="I11" s="25">
        <v>0</v>
      </c>
      <c r="J11" s="25">
        <v>0</v>
      </c>
    </row>
    <row r="12" spans="1:11" ht="27.75" customHeight="1" x14ac:dyDescent="0.3">
      <c r="A12" s="48"/>
      <c r="B12" s="51"/>
      <c r="C12" s="51"/>
      <c r="D12" s="17" t="s">
        <v>2</v>
      </c>
      <c r="E12" s="24">
        <f t="shared" si="1"/>
        <v>0</v>
      </c>
      <c r="F12" s="38">
        <v>0</v>
      </c>
      <c r="G12" s="108">
        <v>0</v>
      </c>
      <c r="H12" s="24">
        <v>0</v>
      </c>
      <c r="I12" s="24">
        <v>0</v>
      </c>
      <c r="J12" s="24">
        <v>0</v>
      </c>
    </row>
    <row r="13" spans="1:11" ht="51" customHeight="1" x14ac:dyDescent="0.3">
      <c r="A13" s="48"/>
      <c r="B13" s="51"/>
      <c r="C13" s="51"/>
      <c r="D13" s="17" t="s">
        <v>18</v>
      </c>
      <c r="E13" s="24">
        <f t="shared" si="1"/>
        <v>0</v>
      </c>
      <c r="F13" s="39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1" ht="27.75" customHeight="1" x14ac:dyDescent="0.3">
      <c r="A14" s="48"/>
      <c r="B14" s="51"/>
      <c r="C14" s="51"/>
      <c r="D14" s="17" t="s">
        <v>19</v>
      </c>
      <c r="E14" s="24">
        <f t="shared" si="1"/>
        <v>98260.087339999998</v>
      </c>
      <c r="F14" s="41">
        <v>0</v>
      </c>
      <c r="G14" s="109">
        <v>98260.087339999998</v>
      </c>
      <c r="H14" s="33">
        <v>0</v>
      </c>
      <c r="I14" s="33">
        <v>0</v>
      </c>
      <c r="J14" s="25">
        <v>0</v>
      </c>
    </row>
    <row r="15" spans="1:11" ht="27.75" customHeight="1" x14ac:dyDescent="0.3">
      <c r="A15" s="49"/>
      <c r="B15" s="52"/>
      <c r="C15" s="52"/>
      <c r="D15" s="17" t="s">
        <v>7</v>
      </c>
      <c r="E15" s="24">
        <f t="shared" si="1"/>
        <v>0</v>
      </c>
      <c r="F15" s="41">
        <v>0</v>
      </c>
      <c r="G15" s="109">
        <v>0</v>
      </c>
      <c r="H15" s="33">
        <v>0</v>
      </c>
      <c r="I15" s="33">
        <v>0</v>
      </c>
      <c r="J15" s="25">
        <v>0</v>
      </c>
    </row>
    <row r="16" spans="1:11" ht="33.75" customHeight="1" x14ac:dyDescent="0.3">
      <c r="A16" s="47" t="s">
        <v>13</v>
      </c>
      <c r="B16" s="50" t="s">
        <v>36</v>
      </c>
      <c r="C16" s="46" t="s">
        <v>35</v>
      </c>
      <c r="D16" s="44" t="s">
        <v>0</v>
      </c>
      <c r="E16" s="23">
        <f>E17+E18+E19+E20+E22</f>
        <v>325600</v>
      </c>
      <c r="F16" s="23">
        <f>F17+F18+F19+F20+F22</f>
        <v>0</v>
      </c>
      <c r="G16" s="110">
        <f t="shared" ref="G16:J16" si="2">G17+G18+G19+G20+G22</f>
        <v>38800</v>
      </c>
      <c r="H16" s="23">
        <f t="shared" si="2"/>
        <v>41200</v>
      </c>
      <c r="I16" s="23">
        <f t="shared" si="2"/>
        <v>43600</v>
      </c>
      <c r="J16" s="23">
        <f t="shared" si="2"/>
        <v>202000</v>
      </c>
      <c r="K16" s="3"/>
    </row>
    <row r="17" spans="1:12" ht="30.75" customHeight="1" x14ac:dyDescent="0.3">
      <c r="A17" s="48"/>
      <c r="B17" s="51"/>
      <c r="C17" s="46"/>
      <c r="D17" s="17" t="s">
        <v>1</v>
      </c>
      <c r="E17" s="24">
        <f>SUM(F17:J17)</f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3"/>
    </row>
    <row r="18" spans="1:12" ht="33.75" customHeight="1" x14ac:dyDescent="0.3">
      <c r="A18" s="48"/>
      <c r="B18" s="51"/>
      <c r="C18" s="46"/>
      <c r="D18" s="17" t="s">
        <v>4</v>
      </c>
      <c r="E18" s="24">
        <f t="shared" ref="E18:E22" si="3">SUM(F18:J18)</f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3"/>
    </row>
    <row r="19" spans="1:12" ht="30" customHeight="1" x14ac:dyDescent="0.3">
      <c r="A19" s="48"/>
      <c r="B19" s="51"/>
      <c r="C19" s="46"/>
      <c r="D19" s="17" t="s">
        <v>2</v>
      </c>
      <c r="E19" s="38">
        <f t="shared" si="3"/>
        <v>0</v>
      </c>
      <c r="F19" s="38">
        <v>0</v>
      </c>
      <c r="G19" s="38">
        <v>0</v>
      </c>
      <c r="H19" s="24">
        <v>0</v>
      </c>
      <c r="I19" s="24">
        <v>0</v>
      </c>
      <c r="J19" s="24">
        <v>0</v>
      </c>
      <c r="K19" s="3"/>
    </row>
    <row r="20" spans="1:12" ht="36.75" customHeight="1" x14ac:dyDescent="0.3">
      <c r="A20" s="48"/>
      <c r="B20" s="51"/>
      <c r="C20" s="46"/>
      <c r="D20" s="17" t="s">
        <v>18</v>
      </c>
      <c r="E20" s="38">
        <f t="shared" si="3"/>
        <v>0</v>
      </c>
      <c r="F20" s="39">
        <v>0</v>
      </c>
      <c r="G20" s="39">
        <v>0</v>
      </c>
      <c r="H20" s="25">
        <v>0</v>
      </c>
      <c r="I20" s="25">
        <v>0</v>
      </c>
      <c r="J20" s="25">
        <v>0</v>
      </c>
      <c r="K20" s="3"/>
    </row>
    <row r="21" spans="1:12" ht="33.75" customHeight="1" x14ac:dyDescent="0.3">
      <c r="A21" s="48"/>
      <c r="B21" s="51"/>
      <c r="C21" s="46"/>
      <c r="D21" s="17" t="s">
        <v>19</v>
      </c>
      <c r="E21" s="38">
        <f t="shared" si="3"/>
        <v>0</v>
      </c>
      <c r="F21" s="41">
        <v>0</v>
      </c>
      <c r="G21" s="41">
        <v>0</v>
      </c>
      <c r="H21" s="33">
        <v>0</v>
      </c>
      <c r="I21" s="33">
        <v>0</v>
      </c>
      <c r="J21" s="25">
        <v>0</v>
      </c>
      <c r="K21" s="3"/>
    </row>
    <row r="22" spans="1:12" ht="57.6" customHeight="1" x14ac:dyDescent="0.3">
      <c r="A22" s="49"/>
      <c r="B22" s="52"/>
      <c r="C22" s="46"/>
      <c r="D22" s="17" t="s">
        <v>7</v>
      </c>
      <c r="E22" s="38">
        <f t="shared" si="3"/>
        <v>325600</v>
      </c>
      <c r="F22" s="41">
        <v>0</v>
      </c>
      <c r="G22" s="41">
        <v>38800</v>
      </c>
      <c r="H22" s="33">
        <v>41200</v>
      </c>
      <c r="I22" s="33">
        <v>43600</v>
      </c>
      <c r="J22" s="25">
        <v>202000</v>
      </c>
      <c r="K22" s="3"/>
    </row>
    <row r="23" spans="1:12" ht="30" customHeight="1" x14ac:dyDescent="0.3">
      <c r="A23" s="47" t="s">
        <v>14</v>
      </c>
      <c r="B23" s="50" t="s">
        <v>39</v>
      </c>
      <c r="C23" s="46" t="s">
        <v>37</v>
      </c>
      <c r="D23" s="32" t="s">
        <v>0</v>
      </c>
      <c r="E23" s="42">
        <f>E24+E25+E26+E27+E29</f>
        <v>722171.52637000009</v>
      </c>
      <c r="F23" s="42">
        <f>F24+F25+F26+F27+F29</f>
        <v>33560.591950000002</v>
      </c>
      <c r="G23" s="42">
        <f t="shared" ref="G23:J23" si="4">G24+G25+G26+G27+G29</f>
        <v>199220.17442</v>
      </c>
      <c r="H23" s="28">
        <f t="shared" si="4"/>
        <v>199409.96</v>
      </c>
      <c r="I23" s="28">
        <f t="shared" si="4"/>
        <v>125183.6</v>
      </c>
      <c r="J23" s="28">
        <f t="shared" si="4"/>
        <v>164797.20000000001</v>
      </c>
      <c r="K23" s="3"/>
    </row>
    <row r="24" spans="1:12" ht="34.5" customHeight="1" x14ac:dyDescent="0.3">
      <c r="A24" s="48"/>
      <c r="B24" s="51"/>
      <c r="C24" s="46"/>
      <c r="D24" s="17" t="s">
        <v>1</v>
      </c>
      <c r="E24" s="38">
        <f>SUM(F24:J24)</f>
        <v>0</v>
      </c>
      <c r="F24" s="43">
        <v>0</v>
      </c>
      <c r="G24" s="43">
        <v>0</v>
      </c>
      <c r="H24" s="34">
        <v>0</v>
      </c>
      <c r="I24" s="34">
        <v>0</v>
      </c>
      <c r="J24" s="25">
        <v>0</v>
      </c>
      <c r="K24" s="3"/>
    </row>
    <row r="25" spans="1:12" ht="37.5" customHeight="1" x14ac:dyDescent="0.3">
      <c r="A25" s="48"/>
      <c r="B25" s="51"/>
      <c r="C25" s="46"/>
      <c r="D25" s="17" t="s">
        <v>4</v>
      </c>
      <c r="E25" s="38">
        <f t="shared" ref="E25:E29" si="5">SUM(F25:J25)</f>
        <v>30821.303</v>
      </c>
      <c r="F25" s="37">
        <v>0</v>
      </c>
      <c r="G25" s="35">
        <f>30504.6+316.703</f>
        <v>30821.303</v>
      </c>
      <c r="H25" s="35">
        <v>0</v>
      </c>
      <c r="I25" s="35">
        <v>0</v>
      </c>
      <c r="J25" s="25">
        <v>0</v>
      </c>
      <c r="K25" s="3"/>
    </row>
    <row r="26" spans="1:12" ht="30" customHeight="1" x14ac:dyDescent="0.3">
      <c r="A26" s="48"/>
      <c r="B26" s="51"/>
      <c r="C26" s="46"/>
      <c r="D26" s="17" t="s">
        <v>2</v>
      </c>
      <c r="E26" s="24">
        <f t="shared" si="5"/>
        <v>268003.16755000001</v>
      </c>
      <c r="F26" s="35">
        <f>29644.2+3916.39195</f>
        <v>33560.591950000002</v>
      </c>
      <c r="G26" s="35">
        <v>45378.175600000002</v>
      </c>
      <c r="H26" s="35">
        <v>34083.599999999999</v>
      </c>
      <c r="I26" s="35">
        <v>34183.599999999999</v>
      </c>
      <c r="J26" s="25">
        <v>120797.2</v>
      </c>
      <c r="K26" s="3"/>
      <c r="L26" s="30" t="s">
        <v>42</v>
      </c>
    </row>
    <row r="27" spans="1:12" ht="43.5" customHeight="1" x14ac:dyDescent="0.3">
      <c r="A27" s="48"/>
      <c r="B27" s="51"/>
      <c r="C27" s="46"/>
      <c r="D27" s="17" t="s">
        <v>18</v>
      </c>
      <c r="E27" s="24">
        <f t="shared" si="5"/>
        <v>0</v>
      </c>
      <c r="F27" s="35">
        <v>0</v>
      </c>
      <c r="G27" s="35">
        <v>0</v>
      </c>
      <c r="H27" s="35">
        <v>0</v>
      </c>
      <c r="I27" s="35">
        <v>0</v>
      </c>
      <c r="J27" s="25">
        <v>0</v>
      </c>
      <c r="K27" s="3"/>
    </row>
    <row r="28" spans="1:12" ht="36.75" customHeight="1" x14ac:dyDescent="0.3">
      <c r="A28" s="48"/>
      <c r="B28" s="51"/>
      <c r="C28" s="46"/>
      <c r="D28" s="17" t="s">
        <v>19</v>
      </c>
      <c r="E28" s="24">
        <f t="shared" si="5"/>
        <v>0</v>
      </c>
      <c r="F28" s="33">
        <v>0</v>
      </c>
      <c r="G28" s="33">
        <v>0</v>
      </c>
      <c r="H28" s="33">
        <v>0</v>
      </c>
      <c r="I28" s="33">
        <v>0</v>
      </c>
      <c r="J28" s="25">
        <v>0</v>
      </c>
      <c r="K28" s="3"/>
    </row>
    <row r="29" spans="1:12" ht="109.5" customHeight="1" x14ac:dyDescent="0.3">
      <c r="A29" s="49"/>
      <c r="B29" s="52"/>
      <c r="C29" s="46"/>
      <c r="D29" s="17" t="s">
        <v>7</v>
      </c>
      <c r="E29" s="24">
        <f t="shared" si="5"/>
        <v>423347.05582000001</v>
      </c>
      <c r="F29" s="37">
        <v>0</v>
      </c>
      <c r="G29" s="37">
        <v>123020.69581999999</v>
      </c>
      <c r="H29" s="37">
        <v>165326.35999999999</v>
      </c>
      <c r="I29" s="37">
        <v>91000</v>
      </c>
      <c r="J29" s="25">
        <v>44000</v>
      </c>
      <c r="K29" s="3"/>
    </row>
    <row r="30" spans="1:12" s="9" customFormat="1" ht="28.5" customHeight="1" x14ac:dyDescent="0.25">
      <c r="A30" s="47" t="s">
        <v>40</v>
      </c>
      <c r="B30" s="50" t="s">
        <v>46</v>
      </c>
      <c r="C30" s="46" t="s">
        <v>31</v>
      </c>
      <c r="D30" s="32" t="s">
        <v>0</v>
      </c>
      <c r="E30" s="23">
        <f>E31+E32+E33+E34+E36</f>
        <v>306211.43244</v>
      </c>
      <c r="F30" s="23">
        <f>F31+F32+F33+F34+F36</f>
        <v>74211.025439999998</v>
      </c>
      <c r="G30" s="23">
        <f t="shared" ref="G30:J30" si="6">G31+G32+G33+G34+G36</f>
        <v>133199.10699999999</v>
      </c>
      <c r="H30" s="23">
        <f t="shared" si="6"/>
        <v>98801.299999999988</v>
      </c>
      <c r="I30" s="23">
        <f t="shared" si="6"/>
        <v>0</v>
      </c>
      <c r="J30" s="23">
        <f t="shared" si="6"/>
        <v>0</v>
      </c>
      <c r="K30" s="8"/>
    </row>
    <row r="31" spans="1:12" ht="28.5" customHeight="1" x14ac:dyDescent="0.3">
      <c r="A31" s="48"/>
      <c r="B31" s="51"/>
      <c r="C31" s="46"/>
      <c r="D31" s="17" t="s">
        <v>1</v>
      </c>
      <c r="E31" s="24">
        <f>SUM(F31:J31)</f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3"/>
    </row>
    <row r="32" spans="1:12" ht="28.5" customHeight="1" x14ac:dyDescent="0.3">
      <c r="A32" s="48"/>
      <c r="B32" s="51"/>
      <c r="C32" s="46"/>
      <c r="D32" s="17" t="s">
        <v>4</v>
      </c>
      <c r="E32" s="24">
        <f t="shared" ref="E32:E36" si="7">SUM(F32:J32)</f>
        <v>241107.79699999996</v>
      </c>
      <c r="F32" s="25">
        <v>73966.399999999994</v>
      </c>
      <c r="G32" s="25">
        <f>57186.7+73966.4-316.703+17053.8-79550.1</f>
        <v>68340.09699999998</v>
      </c>
      <c r="H32" s="25">
        <f>52416.02+8177.36+8472.43+9500+8736.93+11498.56</f>
        <v>98801.299999999988</v>
      </c>
      <c r="I32" s="25">
        <v>0</v>
      </c>
      <c r="J32" s="25">
        <v>0</v>
      </c>
      <c r="K32" s="3"/>
    </row>
    <row r="33" spans="1:11" ht="28.5" customHeight="1" x14ac:dyDescent="0.3">
      <c r="A33" s="48"/>
      <c r="B33" s="51"/>
      <c r="C33" s="46"/>
      <c r="D33" s="17" t="s">
        <v>2</v>
      </c>
      <c r="E33" s="24">
        <f t="shared" si="7"/>
        <v>244.62544</v>
      </c>
      <c r="F33" s="38">
        <v>244.62544</v>
      </c>
      <c r="G33" s="108">
        <v>0</v>
      </c>
      <c r="H33" s="38">
        <v>0</v>
      </c>
      <c r="I33" s="24">
        <v>0</v>
      </c>
      <c r="J33" s="24">
        <v>0</v>
      </c>
      <c r="K33" s="3"/>
    </row>
    <row r="34" spans="1:11" ht="40.5" customHeight="1" x14ac:dyDescent="0.3">
      <c r="A34" s="48"/>
      <c r="B34" s="51"/>
      <c r="C34" s="46"/>
      <c r="D34" s="17" t="s">
        <v>18</v>
      </c>
      <c r="E34" s="24">
        <f t="shared" si="7"/>
        <v>0</v>
      </c>
      <c r="F34" s="39">
        <v>0</v>
      </c>
      <c r="G34" s="25">
        <v>0</v>
      </c>
      <c r="H34" s="39">
        <v>0</v>
      </c>
      <c r="I34" s="25">
        <v>0</v>
      </c>
      <c r="J34" s="25">
        <v>0</v>
      </c>
      <c r="K34" s="3"/>
    </row>
    <row r="35" spans="1:11" ht="51.75" customHeight="1" x14ac:dyDescent="0.3">
      <c r="A35" s="48"/>
      <c r="B35" s="51"/>
      <c r="C35" s="46"/>
      <c r="D35" s="17" t="s">
        <v>19</v>
      </c>
      <c r="E35" s="24">
        <f>SUM(F35:J35)</f>
        <v>129144.89199999999</v>
      </c>
      <c r="F35" s="39">
        <v>0</v>
      </c>
      <c r="G35" s="25">
        <v>30343.592000000001</v>
      </c>
      <c r="H35" s="39">
        <f>52416.02+8177.36+8472.43+9500+8736.93+11498.56</f>
        <v>98801.299999999988</v>
      </c>
      <c r="I35" s="25">
        <v>0</v>
      </c>
      <c r="J35" s="25">
        <v>0</v>
      </c>
      <c r="K35" s="3"/>
    </row>
    <row r="36" spans="1:11" ht="28.5" customHeight="1" x14ac:dyDescent="0.3">
      <c r="A36" s="49"/>
      <c r="B36" s="52"/>
      <c r="C36" s="46"/>
      <c r="D36" s="17" t="s">
        <v>7</v>
      </c>
      <c r="E36" s="24">
        <f t="shared" si="7"/>
        <v>64859.010000000009</v>
      </c>
      <c r="F36" s="39">
        <f>5-5</f>
        <v>0</v>
      </c>
      <c r="G36" s="25">
        <f>232954.45-168110.44+5+5+5</f>
        <v>64859.010000000009</v>
      </c>
      <c r="H36" s="39">
        <v>0</v>
      </c>
      <c r="I36" s="25">
        <v>0</v>
      </c>
      <c r="J36" s="25">
        <v>0</v>
      </c>
      <c r="K36" s="3"/>
    </row>
    <row r="37" spans="1:11" ht="28.5" customHeight="1" x14ac:dyDescent="0.3">
      <c r="A37" s="91" t="s">
        <v>47</v>
      </c>
      <c r="B37" s="50" t="s">
        <v>45</v>
      </c>
      <c r="C37" s="50" t="s">
        <v>41</v>
      </c>
      <c r="D37" s="32" t="s">
        <v>0</v>
      </c>
      <c r="E37" s="23">
        <f>E38+E39+E40+E41+E43</f>
        <v>11071.156919999999</v>
      </c>
      <c r="F37" s="40">
        <f>F38+F39+F40+F41+F43</f>
        <v>910.74519999999995</v>
      </c>
      <c r="G37" s="40">
        <f t="shared" ref="G37:J37" si="8">G38+G39+G40+G41+G43</f>
        <v>1200</v>
      </c>
      <c r="H37" s="40">
        <f t="shared" si="8"/>
        <v>1320</v>
      </c>
      <c r="I37" s="29">
        <f t="shared" si="8"/>
        <v>1452</v>
      </c>
      <c r="J37" s="29">
        <f t="shared" si="8"/>
        <v>6188.4117200000001</v>
      </c>
      <c r="K37" s="3"/>
    </row>
    <row r="38" spans="1:11" ht="28.5" customHeight="1" x14ac:dyDescent="0.3">
      <c r="A38" s="94"/>
      <c r="B38" s="51"/>
      <c r="C38" s="51"/>
      <c r="D38" s="17" t="s">
        <v>1</v>
      </c>
      <c r="E38" s="24">
        <f>SUM(F38:J38)</f>
        <v>0</v>
      </c>
      <c r="F38" s="39">
        <v>0</v>
      </c>
      <c r="G38" s="39">
        <v>0</v>
      </c>
      <c r="H38" s="39">
        <v>0</v>
      </c>
      <c r="I38" s="25">
        <v>0</v>
      </c>
      <c r="J38" s="25">
        <v>0</v>
      </c>
      <c r="K38" s="3"/>
    </row>
    <row r="39" spans="1:11" ht="28.5" customHeight="1" x14ac:dyDescent="0.3">
      <c r="A39" s="94"/>
      <c r="B39" s="51"/>
      <c r="C39" s="51"/>
      <c r="D39" s="17" t="s">
        <v>4</v>
      </c>
      <c r="E39" s="24">
        <f t="shared" ref="E39:E43" si="9">SUM(F39:J39)</f>
        <v>0</v>
      </c>
      <c r="F39" s="39">
        <v>0</v>
      </c>
      <c r="G39" s="39">
        <v>0</v>
      </c>
      <c r="H39" s="39">
        <v>0</v>
      </c>
      <c r="I39" s="25">
        <v>0</v>
      </c>
      <c r="J39" s="25">
        <v>0</v>
      </c>
      <c r="K39" s="3"/>
    </row>
    <row r="40" spans="1:11" ht="28.5" customHeight="1" x14ac:dyDescent="0.3">
      <c r="A40" s="94"/>
      <c r="B40" s="51"/>
      <c r="C40" s="51"/>
      <c r="D40" s="17" t="s">
        <v>2</v>
      </c>
      <c r="E40" s="24">
        <f t="shared" si="9"/>
        <v>4882.7451999999994</v>
      </c>
      <c r="F40" s="39">
        <v>910.74519999999995</v>
      </c>
      <c r="G40" s="39">
        <v>1200</v>
      </c>
      <c r="H40" s="39">
        <v>1320</v>
      </c>
      <c r="I40" s="25">
        <v>1452</v>
      </c>
      <c r="J40" s="25">
        <v>0</v>
      </c>
      <c r="K40" s="3"/>
    </row>
    <row r="41" spans="1:11" ht="40.5" customHeight="1" x14ac:dyDescent="0.3">
      <c r="A41" s="94"/>
      <c r="B41" s="51"/>
      <c r="C41" s="51"/>
      <c r="D41" s="17" t="s">
        <v>18</v>
      </c>
      <c r="E41" s="24">
        <f t="shared" si="9"/>
        <v>0</v>
      </c>
      <c r="F41" s="39">
        <v>0</v>
      </c>
      <c r="G41" s="39">
        <v>0</v>
      </c>
      <c r="H41" s="39">
        <v>0</v>
      </c>
      <c r="I41" s="25">
        <v>0</v>
      </c>
      <c r="J41" s="25">
        <v>0</v>
      </c>
      <c r="K41" s="3"/>
    </row>
    <row r="42" spans="1:11" ht="28.5" customHeight="1" x14ac:dyDescent="0.3">
      <c r="A42" s="94"/>
      <c r="B42" s="51"/>
      <c r="C42" s="51"/>
      <c r="D42" s="17" t="s">
        <v>19</v>
      </c>
      <c r="E42" s="24">
        <f t="shared" si="9"/>
        <v>0</v>
      </c>
      <c r="F42" s="39">
        <v>0</v>
      </c>
      <c r="G42" s="39">
        <v>0</v>
      </c>
      <c r="H42" s="39">
        <v>0</v>
      </c>
      <c r="I42" s="25">
        <v>0</v>
      </c>
      <c r="J42" s="25">
        <v>0</v>
      </c>
      <c r="K42" s="3"/>
    </row>
    <row r="43" spans="1:11" ht="28.5" customHeight="1" x14ac:dyDescent="0.3">
      <c r="A43" s="95"/>
      <c r="B43" s="52"/>
      <c r="C43" s="52"/>
      <c r="D43" s="17" t="s">
        <v>7</v>
      </c>
      <c r="E43" s="24">
        <f t="shared" si="9"/>
        <v>6188.4117200000001</v>
      </c>
      <c r="F43" s="39">
        <v>0</v>
      </c>
      <c r="G43" s="39">
        <v>0</v>
      </c>
      <c r="H43" s="39">
        <v>0</v>
      </c>
      <c r="I43" s="25">
        <v>0</v>
      </c>
      <c r="J43" s="25">
        <v>6188.4117200000001</v>
      </c>
      <c r="K43" s="3"/>
    </row>
    <row r="44" spans="1:11" ht="44.25" customHeight="1" x14ac:dyDescent="0.3">
      <c r="A44" s="91"/>
      <c r="B44" s="50" t="s">
        <v>16</v>
      </c>
      <c r="C44" s="50"/>
      <c r="D44" s="32" t="s">
        <v>0</v>
      </c>
      <c r="E44" s="28">
        <f>E45+E46+E47+E48+E50</f>
        <v>1444604.2157299998</v>
      </c>
      <c r="F44" s="40">
        <f>F45+F46+F47+F48+F50</f>
        <v>108682.36259</v>
      </c>
      <c r="G44" s="40">
        <f>G45+G46+G47+G48+G50</f>
        <v>451969.38141999999</v>
      </c>
      <c r="H44" s="40">
        <f t="shared" ref="H44:J44" si="10">H45+H46+H47+H48+H50</f>
        <v>340731.26</v>
      </c>
      <c r="I44" s="29">
        <f t="shared" si="10"/>
        <v>170235.6</v>
      </c>
      <c r="J44" s="29">
        <f t="shared" si="10"/>
        <v>372985.61171999999</v>
      </c>
      <c r="K44" s="3"/>
    </row>
    <row r="45" spans="1:11" ht="28.5" customHeight="1" x14ac:dyDescent="0.3">
      <c r="A45" s="92"/>
      <c r="B45" s="89"/>
      <c r="C45" s="89"/>
      <c r="D45" s="17" t="s">
        <v>1</v>
      </c>
      <c r="E45" s="23">
        <f t="shared" ref="E45:E57" si="11">SUM(F45:J45)</f>
        <v>0</v>
      </c>
      <c r="F45" s="39">
        <f>F17+F24+F31+F38</f>
        <v>0</v>
      </c>
      <c r="G45" s="39">
        <f>G17+G24+G31+G38</f>
        <v>0</v>
      </c>
      <c r="H45" s="39">
        <f>H17+H24+H31+H38</f>
        <v>0</v>
      </c>
      <c r="I45" s="25">
        <f>I17+I24+I31+I38</f>
        <v>0</v>
      </c>
      <c r="J45" s="25">
        <f>J17+J24+J31+J38</f>
        <v>0</v>
      </c>
      <c r="K45" s="3"/>
    </row>
    <row r="46" spans="1:11" ht="28.5" customHeight="1" x14ac:dyDescent="0.3">
      <c r="A46" s="92"/>
      <c r="B46" s="89"/>
      <c r="C46" s="89"/>
      <c r="D46" s="17" t="s">
        <v>4</v>
      </c>
      <c r="E46" s="24">
        <f t="shared" si="11"/>
        <v>351479.19999999995</v>
      </c>
      <c r="F46" s="39">
        <f>F18+F25+F32+F39</f>
        <v>73966.399999999994</v>
      </c>
      <c r="G46" s="39">
        <f>G18+G25+G32+G39+G11</f>
        <v>178711.5</v>
      </c>
      <c r="H46" s="39">
        <f t="shared" ref="H46:J50" si="12">H18+H25+H32+H39</f>
        <v>98801.299999999988</v>
      </c>
      <c r="I46" s="25">
        <f t="shared" si="12"/>
        <v>0</v>
      </c>
      <c r="J46" s="25">
        <f t="shared" si="12"/>
        <v>0</v>
      </c>
      <c r="K46" s="3"/>
    </row>
    <row r="47" spans="1:11" ht="28.5" customHeight="1" x14ac:dyDescent="0.3">
      <c r="A47" s="92"/>
      <c r="B47" s="89"/>
      <c r="C47" s="89"/>
      <c r="D47" s="17" t="s">
        <v>2</v>
      </c>
      <c r="E47" s="24">
        <f t="shared" si="11"/>
        <v>273130.53818999999</v>
      </c>
      <c r="F47" s="39">
        <f>F19+F26+F33+F40</f>
        <v>34715.962590000003</v>
      </c>
      <c r="G47" s="39">
        <f>G19+G26+G33+G40</f>
        <v>46578.175600000002</v>
      </c>
      <c r="H47" s="39">
        <f t="shared" si="12"/>
        <v>35403.599999999999</v>
      </c>
      <c r="I47" s="25">
        <f t="shared" si="12"/>
        <v>35635.599999999999</v>
      </c>
      <c r="J47" s="25">
        <f t="shared" si="12"/>
        <v>120797.2</v>
      </c>
      <c r="K47" s="3"/>
    </row>
    <row r="48" spans="1:11" ht="36.75" customHeight="1" x14ac:dyDescent="0.3">
      <c r="A48" s="92"/>
      <c r="B48" s="89"/>
      <c r="C48" s="89"/>
      <c r="D48" s="17" t="s">
        <v>18</v>
      </c>
      <c r="E48" s="24">
        <f t="shared" si="11"/>
        <v>0</v>
      </c>
      <c r="F48" s="39">
        <f>F20+F27+F34+F41</f>
        <v>0</v>
      </c>
      <c r="G48" s="39">
        <f>G20+G27+G34+G41</f>
        <v>0</v>
      </c>
      <c r="H48" s="39">
        <f t="shared" si="12"/>
        <v>0</v>
      </c>
      <c r="I48" s="25">
        <f t="shared" si="12"/>
        <v>0</v>
      </c>
      <c r="J48" s="25">
        <f t="shared" si="12"/>
        <v>0</v>
      </c>
      <c r="K48" s="3"/>
    </row>
    <row r="49" spans="1:12" ht="28.5" customHeight="1" x14ac:dyDescent="0.3">
      <c r="A49" s="92"/>
      <c r="B49" s="89"/>
      <c r="C49" s="89"/>
      <c r="D49" s="17" t="s">
        <v>19</v>
      </c>
      <c r="E49" s="24">
        <f t="shared" si="11"/>
        <v>227404.97933999999</v>
      </c>
      <c r="F49" s="25">
        <f>F21+F28+F35+F42</f>
        <v>0</v>
      </c>
      <c r="G49" s="25">
        <f>G21+G28+G35+G42+G14</f>
        <v>128603.67934</v>
      </c>
      <c r="H49" s="25">
        <f t="shared" si="12"/>
        <v>98801.299999999988</v>
      </c>
      <c r="I49" s="25">
        <f t="shared" si="12"/>
        <v>0</v>
      </c>
      <c r="J49" s="25">
        <f t="shared" si="12"/>
        <v>0</v>
      </c>
      <c r="K49" s="3"/>
    </row>
    <row r="50" spans="1:12" ht="28.5" customHeight="1" x14ac:dyDescent="0.3">
      <c r="A50" s="93"/>
      <c r="B50" s="90"/>
      <c r="C50" s="90"/>
      <c r="D50" s="17" t="s">
        <v>7</v>
      </c>
      <c r="E50" s="24">
        <f t="shared" si="11"/>
        <v>819994.47753999999</v>
      </c>
      <c r="F50" s="25">
        <f>F22+F29+F36+F43</f>
        <v>0</v>
      </c>
      <c r="G50" s="25">
        <f>G22+G29+G36+G43</f>
        <v>226679.70582</v>
      </c>
      <c r="H50" s="25">
        <f t="shared" si="12"/>
        <v>206526.36</v>
      </c>
      <c r="I50" s="25">
        <f t="shared" si="12"/>
        <v>134600</v>
      </c>
      <c r="J50" s="25">
        <f t="shared" si="12"/>
        <v>252188.41172</v>
      </c>
      <c r="K50" s="3"/>
    </row>
    <row r="51" spans="1:12" ht="33" customHeight="1" x14ac:dyDescent="0.3">
      <c r="A51" s="56" t="s">
        <v>5</v>
      </c>
      <c r="B51" s="56"/>
      <c r="C51" s="56"/>
      <c r="D51" s="18" t="s">
        <v>0</v>
      </c>
      <c r="E51" s="10">
        <f>E52+E53+E54+E57</f>
        <v>1444604.2157299998</v>
      </c>
      <c r="F51" s="12">
        <f>F52+F53+F54+F55+F57</f>
        <v>108682.36259</v>
      </c>
      <c r="G51" s="12">
        <f>G52+G53+G54+G55+G57</f>
        <v>451969.38141999999</v>
      </c>
      <c r="H51" s="12">
        <f t="shared" ref="H51:J51" si="13">H52+H53+H54+H55+H57</f>
        <v>340731.26</v>
      </c>
      <c r="I51" s="12">
        <f t="shared" si="13"/>
        <v>170235.6</v>
      </c>
      <c r="J51" s="12">
        <f t="shared" si="13"/>
        <v>372985.61171999999</v>
      </c>
      <c r="K51" s="3"/>
      <c r="L51" s="3"/>
    </row>
    <row r="52" spans="1:12" ht="29.25" customHeight="1" x14ac:dyDescent="0.3">
      <c r="A52" s="56"/>
      <c r="B52" s="56"/>
      <c r="C52" s="56"/>
      <c r="D52" s="17" t="s">
        <v>1</v>
      </c>
      <c r="E52" s="10">
        <f t="shared" si="11"/>
        <v>0</v>
      </c>
      <c r="F52" s="36">
        <f>F45</f>
        <v>0</v>
      </c>
      <c r="G52" s="36">
        <f t="shared" ref="G52:J52" si="14">G45</f>
        <v>0</v>
      </c>
      <c r="H52" s="36">
        <f t="shared" si="14"/>
        <v>0</v>
      </c>
      <c r="I52" s="36">
        <f t="shared" si="14"/>
        <v>0</v>
      </c>
      <c r="J52" s="36">
        <f t="shared" si="14"/>
        <v>0</v>
      </c>
      <c r="K52" s="3"/>
    </row>
    <row r="53" spans="1:12" x14ac:dyDescent="0.3">
      <c r="A53" s="56"/>
      <c r="B53" s="56"/>
      <c r="C53" s="56"/>
      <c r="D53" s="17" t="s">
        <v>4</v>
      </c>
      <c r="E53" s="10">
        <f t="shared" si="11"/>
        <v>351479.19999999995</v>
      </c>
      <c r="F53" s="36">
        <f t="shared" ref="F53:J57" si="15">F46</f>
        <v>73966.399999999994</v>
      </c>
      <c r="G53" s="36">
        <f>G46</f>
        <v>178711.5</v>
      </c>
      <c r="H53" s="36">
        <f t="shared" si="15"/>
        <v>98801.299999999988</v>
      </c>
      <c r="I53" s="36">
        <f t="shared" si="15"/>
        <v>0</v>
      </c>
      <c r="J53" s="36">
        <f t="shared" si="15"/>
        <v>0</v>
      </c>
      <c r="K53" s="3"/>
    </row>
    <row r="54" spans="1:12" ht="27" customHeight="1" x14ac:dyDescent="0.3">
      <c r="A54" s="56"/>
      <c r="B54" s="56"/>
      <c r="C54" s="56"/>
      <c r="D54" s="17" t="s">
        <v>2</v>
      </c>
      <c r="E54" s="10">
        <f t="shared" si="11"/>
        <v>273130.53818999999</v>
      </c>
      <c r="F54" s="36">
        <f t="shared" si="15"/>
        <v>34715.962590000003</v>
      </c>
      <c r="G54" s="36">
        <f t="shared" si="15"/>
        <v>46578.175600000002</v>
      </c>
      <c r="H54" s="36">
        <f t="shared" si="15"/>
        <v>35403.599999999999</v>
      </c>
      <c r="I54" s="36">
        <f t="shared" si="15"/>
        <v>35635.599999999999</v>
      </c>
      <c r="J54" s="36">
        <f t="shared" si="15"/>
        <v>120797.2</v>
      </c>
      <c r="K54" s="3"/>
    </row>
    <row r="55" spans="1:12" ht="42" customHeight="1" x14ac:dyDescent="0.3">
      <c r="A55" s="56"/>
      <c r="B55" s="56"/>
      <c r="C55" s="56"/>
      <c r="D55" s="17" t="s">
        <v>18</v>
      </c>
      <c r="E55" s="10">
        <f t="shared" si="11"/>
        <v>0</v>
      </c>
      <c r="F55" s="36">
        <f t="shared" si="15"/>
        <v>0</v>
      </c>
      <c r="G55" s="36">
        <f t="shared" si="15"/>
        <v>0</v>
      </c>
      <c r="H55" s="36">
        <f t="shared" si="15"/>
        <v>0</v>
      </c>
      <c r="I55" s="36">
        <f t="shared" si="15"/>
        <v>0</v>
      </c>
      <c r="J55" s="36">
        <f t="shared" si="15"/>
        <v>0</v>
      </c>
      <c r="K55" s="3"/>
    </row>
    <row r="56" spans="1:12" ht="30" customHeight="1" x14ac:dyDescent="0.3">
      <c r="A56" s="56"/>
      <c r="B56" s="56"/>
      <c r="C56" s="56"/>
      <c r="D56" s="17" t="s">
        <v>19</v>
      </c>
      <c r="E56" s="10">
        <f t="shared" si="11"/>
        <v>227404.97933999999</v>
      </c>
      <c r="F56" s="36">
        <f t="shared" si="15"/>
        <v>0</v>
      </c>
      <c r="G56" s="36">
        <f>G49</f>
        <v>128603.67934</v>
      </c>
      <c r="H56" s="36">
        <f t="shared" si="15"/>
        <v>98801.299999999988</v>
      </c>
      <c r="I56" s="36">
        <f t="shared" si="15"/>
        <v>0</v>
      </c>
      <c r="J56" s="36">
        <f t="shared" si="15"/>
        <v>0</v>
      </c>
      <c r="K56" s="3"/>
    </row>
    <row r="57" spans="1:12" ht="28.5" customHeight="1" x14ac:dyDescent="0.3">
      <c r="A57" s="56"/>
      <c r="B57" s="56"/>
      <c r="C57" s="56"/>
      <c r="D57" s="17" t="s">
        <v>7</v>
      </c>
      <c r="E57" s="10">
        <f t="shared" si="11"/>
        <v>819994.47753999999</v>
      </c>
      <c r="F57" s="36">
        <f t="shared" si="15"/>
        <v>0</v>
      </c>
      <c r="G57" s="36">
        <f t="shared" si="15"/>
        <v>226679.70582</v>
      </c>
      <c r="H57" s="36">
        <f t="shared" si="15"/>
        <v>206526.36</v>
      </c>
      <c r="I57" s="36">
        <f t="shared" si="15"/>
        <v>134600</v>
      </c>
      <c r="J57" s="36">
        <f t="shared" si="15"/>
        <v>252188.41172</v>
      </c>
      <c r="K57" s="3"/>
    </row>
    <row r="58" spans="1:12" x14ac:dyDescent="0.3">
      <c r="A58" s="86" t="s">
        <v>24</v>
      </c>
      <c r="B58" s="87"/>
      <c r="C58" s="88"/>
      <c r="D58" s="19"/>
      <c r="E58" s="12"/>
      <c r="F58" s="13"/>
      <c r="G58" s="13"/>
      <c r="H58" s="13"/>
      <c r="I58" s="13"/>
      <c r="J58" s="13"/>
      <c r="K58" s="3"/>
      <c r="L58" s="3"/>
    </row>
    <row r="59" spans="1:12" x14ac:dyDescent="0.3">
      <c r="A59" s="98" t="s">
        <v>23</v>
      </c>
      <c r="B59" s="99"/>
      <c r="C59" s="99"/>
      <c r="D59" s="10" t="s">
        <v>0</v>
      </c>
      <c r="E59" s="20" t="s">
        <v>20</v>
      </c>
      <c r="F59" s="23" t="s">
        <v>20</v>
      </c>
      <c r="G59" s="23" t="s">
        <v>20</v>
      </c>
      <c r="H59" s="23" t="s">
        <v>20</v>
      </c>
      <c r="I59" s="23" t="s">
        <v>20</v>
      </c>
      <c r="J59" s="23" t="s">
        <v>20</v>
      </c>
      <c r="K59" s="3"/>
    </row>
    <row r="60" spans="1:12" x14ac:dyDescent="0.3">
      <c r="A60" s="99"/>
      <c r="B60" s="99"/>
      <c r="C60" s="99"/>
      <c r="D60" s="11" t="s">
        <v>1</v>
      </c>
      <c r="E60" s="20" t="s">
        <v>20</v>
      </c>
      <c r="F60" s="20" t="s">
        <v>20</v>
      </c>
      <c r="G60" s="20" t="s">
        <v>20</v>
      </c>
      <c r="H60" s="20" t="s">
        <v>20</v>
      </c>
      <c r="I60" s="20" t="s">
        <v>20</v>
      </c>
      <c r="J60" s="20" t="s">
        <v>20</v>
      </c>
      <c r="K60" s="3"/>
    </row>
    <row r="61" spans="1:12" x14ac:dyDescent="0.3">
      <c r="A61" s="99"/>
      <c r="B61" s="99"/>
      <c r="C61" s="99"/>
      <c r="D61" s="11" t="s">
        <v>4</v>
      </c>
      <c r="E61" s="20" t="s">
        <v>20</v>
      </c>
      <c r="F61" s="20" t="s">
        <v>20</v>
      </c>
      <c r="G61" s="20" t="s">
        <v>20</v>
      </c>
      <c r="H61" s="20" t="s">
        <v>20</v>
      </c>
      <c r="I61" s="20" t="s">
        <v>20</v>
      </c>
      <c r="J61" s="20" t="s">
        <v>20</v>
      </c>
      <c r="K61" s="3"/>
    </row>
    <row r="62" spans="1:12" x14ac:dyDescent="0.3">
      <c r="A62" s="99"/>
      <c r="B62" s="99"/>
      <c r="C62" s="99"/>
      <c r="D62" s="11" t="s">
        <v>2</v>
      </c>
      <c r="E62" s="20" t="s">
        <v>20</v>
      </c>
      <c r="F62" s="20" t="s">
        <v>20</v>
      </c>
      <c r="G62" s="20" t="s">
        <v>20</v>
      </c>
      <c r="H62" s="20" t="s">
        <v>20</v>
      </c>
      <c r="I62" s="20" t="s">
        <v>20</v>
      </c>
      <c r="J62" s="20" t="s">
        <v>20</v>
      </c>
      <c r="K62" s="3"/>
    </row>
    <row r="63" spans="1:12" ht="42" customHeight="1" x14ac:dyDescent="0.3">
      <c r="A63" s="99"/>
      <c r="B63" s="99"/>
      <c r="C63" s="99"/>
      <c r="D63" s="45" t="s">
        <v>18</v>
      </c>
      <c r="E63" s="20" t="s">
        <v>20</v>
      </c>
      <c r="F63" s="20" t="s">
        <v>20</v>
      </c>
      <c r="G63" s="20" t="s">
        <v>20</v>
      </c>
      <c r="H63" s="20" t="s">
        <v>20</v>
      </c>
      <c r="I63" s="20" t="s">
        <v>20</v>
      </c>
      <c r="J63" s="5" t="s">
        <v>20</v>
      </c>
      <c r="K63" s="3"/>
    </row>
    <row r="64" spans="1:12" x14ac:dyDescent="0.3">
      <c r="A64" s="99"/>
      <c r="B64" s="99"/>
      <c r="C64" s="99"/>
      <c r="D64" s="11" t="s">
        <v>19</v>
      </c>
      <c r="E64" s="20" t="s">
        <v>20</v>
      </c>
      <c r="F64" s="20" t="s">
        <v>20</v>
      </c>
      <c r="G64" s="20" t="s">
        <v>20</v>
      </c>
      <c r="H64" s="20" t="s">
        <v>20</v>
      </c>
      <c r="I64" s="20" t="s">
        <v>20</v>
      </c>
      <c r="J64" s="5" t="s">
        <v>20</v>
      </c>
      <c r="K64" s="3"/>
    </row>
    <row r="65" spans="1:11" ht="24.75" customHeight="1" x14ac:dyDescent="0.3">
      <c r="A65" s="99"/>
      <c r="B65" s="99"/>
      <c r="C65" s="99"/>
      <c r="D65" s="11" t="s">
        <v>7</v>
      </c>
      <c r="E65" s="20" t="s">
        <v>20</v>
      </c>
      <c r="F65" s="20" t="s">
        <v>20</v>
      </c>
      <c r="G65" s="20" t="s">
        <v>20</v>
      </c>
      <c r="H65" s="20" t="s">
        <v>20</v>
      </c>
      <c r="I65" s="20" t="s">
        <v>20</v>
      </c>
      <c r="J65" s="5" t="s">
        <v>20</v>
      </c>
      <c r="K65" s="3"/>
    </row>
    <row r="66" spans="1:11" x14ac:dyDescent="0.3">
      <c r="A66" s="98" t="s">
        <v>22</v>
      </c>
      <c r="B66" s="99"/>
      <c r="C66" s="99"/>
      <c r="D66" s="18" t="s">
        <v>0</v>
      </c>
      <c r="E66" s="10">
        <f>E67+E68+E69+E70+E72</f>
        <v>1444604.2157299998</v>
      </c>
      <c r="F66" s="10">
        <f>F67+F68+F69+F70+F72</f>
        <v>108682.36259</v>
      </c>
      <c r="G66" s="10">
        <f t="shared" ref="G66:J66" si="16">G67+G68+G69+G70+G72</f>
        <v>451969.38141999999</v>
      </c>
      <c r="H66" s="10">
        <f t="shared" si="16"/>
        <v>340731.26</v>
      </c>
      <c r="I66" s="10">
        <f t="shared" si="16"/>
        <v>170235.6</v>
      </c>
      <c r="J66" s="10">
        <f t="shared" si="16"/>
        <v>372985.61171999999</v>
      </c>
      <c r="K66" s="3"/>
    </row>
    <row r="67" spans="1:11" x14ac:dyDescent="0.3">
      <c r="A67" s="99"/>
      <c r="B67" s="99"/>
      <c r="C67" s="99"/>
      <c r="D67" s="17" t="s">
        <v>1</v>
      </c>
      <c r="E67" s="11">
        <f t="shared" ref="E67:E72" si="17">SUM(F67:J67)</f>
        <v>0</v>
      </c>
      <c r="F67" s="13">
        <f t="shared" ref="F67:J67" si="18">F52</f>
        <v>0</v>
      </c>
      <c r="G67" s="13">
        <f t="shared" si="18"/>
        <v>0</v>
      </c>
      <c r="H67" s="13">
        <f t="shared" si="18"/>
        <v>0</v>
      </c>
      <c r="I67" s="13">
        <f t="shared" si="18"/>
        <v>0</v>
      </c>
      <c r="J67" s="13">
        <f t="shared" si="18"/>
        <v>0</v>
      </c>
      <c r="K67" s="3"/>
    </row>
    <row r="68" spans="1:11" x14ac:dyDescent="0.3">
      <c r="A68" s="99"/>
      <c r="B68" s="99"/>
      <c r="C68" s="99"/>
      <c r="D68" s="17" t="s">
        <v>4</v>
      </c>
      <c r="E68" s="11">
        <f t="shared" si="17"/>
        <v>351479.19999999995</v>
      </c>
      <c r="F68" s="13">
        <f t="shared" ref="F68:J72" si="19">F53</f>
        <v>73966.399999999994</v>
      </c>
      <c r="G68" s="13">
        <f t="shared" si="19"/>
        <v>178711.5</v>
      </c>
      <c r="H68" s="13">
        <f t="shared" si="19"/>
        <v>98801.299999999988</v>
      </c>
      <c r="I68" s="13">
        <f t="shared" si="19"/>
        <v>0</v>
      </c>
      <c r="J68" s="13">
        <f t="shared" si="19"/>
        <v>0</v>
      </c>
      <c r="K68" s="3"/>
    </row>
    <row r="69" spans="1:11" x14ac:dyDescent="0.3">
      <c r="A69" s="99"/>
      <c r="B69" s="99"/>
      <c r="C69" s="99"/>
      <c r="D69" s="17" t="s">
        <v>2</v>
      </c>
      <c r="E69" s="11">
        <f t="shared" si="17"/>
        <v>273130.53818999999</v>
      </c>
      <c r="F69" s="13">
        <f t="shared" si="19"/>
        <v>34715.962590000003</v>
      </c>
      <c r="G69" s="13">
        <f t="shared" si="19"/>
        <v>46578.175600000002</v>
      </c>
      <c r="H69" s="13">
        <f t="shared" si="19"/>
        <v>35403.599999999999</v>
      </c>
      <c r="I69" s="13">
        <f t="shared" si="19"/>
        <v>35635.599999999999</v>
      </c>
      <c r="J69" s="13">
        <f t="shared" si="19"/>
        <v>120797.2</v>
      </c>
      <c r="K69" s="3"/>
    </row>
    <row r="70" spans="1:11" ht="42" customHeight="1" x14ac:dyDescent="0.3">
      <c r="A70" s="99"/>
      <c r="B70" s="99"/>
      <c r="C70" s="99"/>
      <c r="D70" s="17" t="s">
        <v>18</v>
      </c>
      <c r="E70" s="24">
        <f t="shared" si="17"/>
        <v>0</v>
      </c>
      <c r="F70" s="20">
        <f t="shared" si="19"/>
        <v>0</v>
      </c>
      <c r="G70" s="20">
        <f t="shared" si="19"/>
        <v>0</v>
      </c>
      <c r="H70" s="20">
        <f t="shared" si="19"/>
        <v>0</v>
      </c>
      <c r="I70" s="20">
        <f t="shared" si="19"/>
        <v>0</v>
      </c>
      <c r="J70" s="20">
        <f t="shared" si="19"/>
        <v>0</v>
      </c>
      <c r="K70" s="3"/>
    </row>
    <row r="71" spans="1:11" ht="26.25" customHeight="1" x14ac:dyDescent="0.3">
      <c r="A71" s="99"/>
      <c r="B71" s="99"/>
      <c r="C71" s="99"/>
      <c r="D71" s="17" t="s">
        <v>19</v>
      </c>
      <c r="E71" s="11">
        <f t="shared" si="17"/>
        <v>227404.97933999999</v>
      </c>
      <c r="F71" s="13">
        <f>F56</f>
        <v>0</v>
      </c>
      <c r="G71" s="13">
        <f t="shared" si="19"/>
        <v>128603.67934</v>
      </c>
      <c r="H71" s="13">
        <f t="shared" si="19"/>
        <v>98801.299999999988</v>
      </c>
      <c r="I71" s="13">
        <f t="shared" si="19"/>
        <v>0</v>
      </c>
      <c r="J71" s="13">
        <f t="shared" si="19"/>
        <v>0</v>
      </c>
      <c r="K71" s="3"/>
    </row>
    <row r="72" spans="1:11" ht="24.75" customHeight="1" x14ac:dyDescent="0.3">
      <c r="A72" s="99"/>
      <c r="B72" s="99"/>
      <c r="C72" s="99"/>
      <c r="D72" s="17" t="s">
        <v>7</v>
      </c>
      <c r="E72" s="11">
        <f t="shared" si="17"/>
        <v>819994.47753999999</v>
      </c>
      <c r="F72" s="13">
        <f t="shared" si="19"/>
        <v>0</v>
      </c>
      <c r="G72" s="13">
        <f t="shared" si="19"/>
        <v>226679.70582</v>
      </c>
      <c r="H72" s="13">
        <f t="shared" si="19"/>
        <v>206526.36</v>
      </c>
      <c r="I72" s="13">
        <f t="shared" si="19"/>
        <v>134600</v>
      </c>
      <c r="J72" s="13">
        <f t="shared" si="19"/>
        <v>252188.41172</v>
      </c>
      <c r="K72" s="3"/>
    </row>
    <row r="73" spans="1:11" ht="24.75" customHeight="1" x14ac:dyDescent="0.3">
      <c r="A73" s="86" t="s">
        <v>24</v>
      </c>
      <c r="B73" s="87"/>
      <c r="C73" s="88"/>
      <c r="D73" s="19"/>
      <c r="E73" s="11"/>
      <c r="F73" s="13"/>
      <c r="G73" s="13"/>
      <c r="H73" s="13"/>
      <c r="I73" s="13"/>
      <c r="J73" s="13"/>
      <c r="K73" s="3"/>
    </row>
    <row r="74" spans="1:11" ht="18.600000000000001" customHeight="1" x14ac:dyDescent="0.3">
      <c r="A74" s="77" t="s">
        <v>25</v>
      </c>
      <c r="B74" s="78"/>
      <c r="C74" s="79"/>
      <c r="D74" s="18" t="s">
        <v>0</v>
      </c>
      <c r="E74" s="5" t="s">
        <v>20</v>
      </c>
      <c r="F74" s="5" t="s">
        <v>20</v>
      </c>
      <c r="G74" s="5" t="s">
        <v>20</v>
      </c>
      <c r="H74" s="5" t="s">
        <v>20</v>
      </c>
      <c r="I74" s="5" t="s">
        <v>20</v>
      </c>
      <c r="J74" s="5" t="s">
        <v>20</v>
      </c>
      <c r="K74" s="3"/>
    </row>
    <row r="75" spans="1:11" ht="18.600000000000001" customHeight="1" x14ac:dyDescent="0.3">
      <c r="A75" s="80"/>
      <c r="B75" s="81"/>
      <c r="C75" s="82"/>
      <c r="D75" s="17" t="s">
        <v>1</v>
      </c>
      <c r="E75" s="5" t="s">
        <v>20</v>
      </c>
      <c r="F75" s="5" t="s">
        <v>20</v>
      </c>
      <c r="G75" s="5" t="s">
        <v>20</v>
      </c>
      <c r="H75" s="5" t="s">
        <v>20</v>
      </c>
      <c r="I75" s="5" t="s">
        <v>20</v>
      </c>
      <c r="J75" s="5" t="s">
        <v>20</v>
      </c>
      <c r="K75" s="3"/>
    </row>
    <row r="76" spans="1:11" ht="18.600000000000001" customHeight="1" x14ac:dyDescent="0.3">
      <c r="A76" s="80"/>
      <c r="B76" s="81"/>
      <c r="C76" s="82"/>
      <c r="D76" s="17" t="s">
        <v>4</v>
      </c>
      <c r="E76" s="5" t="s">
        <v>20</v>
      </c>
      <c r="F76" s="5" t="s">
        <v>20</v>
      </c>
      <c r="G76" s="5" t="s">
        <v>20</v>
      </c>
      <c r="H76" s="5" t="s">
        <v>20</v>
      </c>
      <c r="I76" s="5" t="s">
        <v>20</v>
      </c>
      <c r="J76" s="5" t="s">
        <v>20</v>
      </c>
      <c r="K76" s="3"/>
    </row>
    <row r="77" spans="1:11" ht="23.25" customHeight="1" x14ac:dyDescent="0.3">
      <c r="A77" s="80"/>
      <c r="B77" s="81"/>
      <c r="C77" s="82"/>
      <c r="D77" s="17" t="s">
        <v>2</v>
      </c>
      <c r="E77" s="5" t="s">
        <v>20</v>
      </c>
      <c r="F77" s="5" t="s">
        <v>20</v>
      </c>
      <c r="G77" s="5" t="s">
        <v>20</v>
      </c>
      <c r="H77" s="5" t="s">
        <v>20</v>
      </c>
      <c r="I77" s="5" t="s">
        <v>20</v>
      </c>
      <c r="J77" s="5" t="s">
        <v>20</v>
      </c>
      <c r="K77" s="3"/>
    </row>
    <row r="78" spans="1:11" ht="35.450000000000003" customHeight="1" x14ac:dyDescent="0.3">
      <c r="A78" s="80"/>
      <c r="B78" s="81"/>
      <c r="C78" s="82"/>
      <c r="D78" s="17" t="s">
        <v>18</v>
      </c>
      <c r="E78" s="5" t="s">
        <v>20</v>
      </c>
      <c r="F78" s="5" t="s">
        <v>20</v>
      </c>
      <c r="G78" s="5" t="s">
        <v>20</v>
      </c>
      <c r="H78" s="5" t="s">
        <v>20</v>
      </c>
      <c r="I78" s="5" t="s">
        <v>20</v>
      </c>
      <c r="J78" s="5" t="s">
        <v>20</v>
      </c>
      <c r="K78" s="3"/>
    </row>
    <row r="79" spans="1:11" ht="18.600000000000001" customHeight="1" x14ac:dyDescent="0.3">
      <c r="A79" s="80"/>
      <c r="B79" s="81"/>
      <c r="C79" s="82"/>
      <c r="D79" s="17" t="s">
        <v>19</v>
      </c>
      <c r="E79" s="5" t="s">
        <v>20</v>
      </c>
      <c r="F79" s="5" t="s">
        <v>20</v>
      </c>
      <c r="G79" s="5" t="s">
        <v>20</v>
      </c>
      <c r="H79" s="5" t="s">
        <v>20</v>
      </c>
      <c r="I79" s="5" t="s">
        <v>20</v>
      </c>
      <c r="J79" s="5" t="s">
        <v>20</v>
      </c>
      <c r="K79" s="3"/>
    </row>
    <row r="80" spans="1:11" ht="15" customHeight="1" x14ac:dyDescent="0.3">
      <c r="A80" s="83"/>
      <c r="B80" s="84"/>
      <c r="C80" s="85"/>
      <c r="D80" s="17" t="s">
        <v>7</v>
      </c>
      <c r="E80" s="5" t="s">
        <v>20</v>
      </c>
      <c r="F80" s="5" t="s">
        <v>20</v>
      </c>
      <c r="G80" s="5" t="s">
        <v>20</v>
      </c>
      <c r="H80" s="5" t="s">
        <v>20</v>
      </c>
      <c r="I80" s="5" t="s">
        <v>20</v>
      </c>
      <c r="J80" s="5" t="s">
        <v>20</v>
      </c>
      <c r="K80" s="3"/>
    </row>
    <row r="81" spans="1:13" ht="41.25" customHeight="1" x14ac:dyDescent="0.3">
      <c r="A81" s="77" t="s">
        <v>26</v>
      </c>
      <c r="B81" s="78"/>
      <c r="C81" s="79"/>
      <c r="D81" s="18" t="s">
        <v>0</v>
      </c>
      <c r="E81" s="22">
        <f>E82+E83+E84+E85+E87</f>
        <v>1444604.2157299998</v>
      </c>
      <c r="F81" s="22">
        <f>F82+F83+F84+F85+F87</f>
        <v>108682.36259</v>
      </c>
      <c r="G81" s="22">
        <f t="shared" ref="G81:J81" si="20">G82+G83+G84+G85+G87</f>
        <v>451969.38141999999</v>
      </c>
      <c r="H81" s="22">
        <f t="shared" si="20"/>
        <v>340731.26</v>
      </c>
      <c r="I81" s="22">
        <f t="shared" si="20"/>
        <v>170235.6</v>
      </c>
      <c r="J81" s="22">
        <f t="shared" si="20"/>
        <v>372985.61171999999</v>
      </c>
      <c r="K81" s="3"/>
    </row>
    <row r="82" spans="1:13" ht="24.75" customHeight="1" x14ac:dyDescent="0.3">
      <c r="A82" s="80"/>
      <c r="B82" s="81"/>
      <c r="C82" s="82"/>
      <c r="D82" s="17" t="s">
        <v>1</v>
      </c>
      <c r="E82" s="21">
        <f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3"/>
    </row>
    <row r="83" spans="1:13" ht="24.75" customHeight="1" x14ac:dyDescent="0.3">
      <c r="A83" s="80"/>
      <c r="B83" s="81"/>
      <c r="C83" s="82"/>
      <c r="D83" s="17" t="s">
        <v>4</v>
      </c>
      <c r="E83" s="21">
        <f>SUM(F83:J83)</f>
        <v>351479.19999999995</v>
      </c>
      <c r="F83" s="21">
        <f t="shared" ref="F83:J84" si="21">F68</f>
        <v>73966.399999999994</v>
      </c>
      <c r="G83" s="21">
        <f t="shared" si="21"/>
        <v>178711.5</v>
      </c>
      <c r="H83" s="21">
        <f t="shared" si="21"/>
        <v>98801.299999999988</v>
      </c>
      <c r="I83" s="21">
        <f t="shared" si="21"/>
        <v>0</v>
      </c>
      <c r="J83" s="21">
        <f t="shared" si="21"/>
        <v>0</v>
      </c>
      <c r="K83" s="3"/>
    </row>
    <row r="84" spans="1:13" ht="24.75" customHeight="1" x14ac:dyDescent="0.3">
      <c r="A84" s="80"/>
      <c r="B84" s="81"/>
      <c r="C84" s="82"/>
      <c r="D84" s="17" t="s">
        <v>2</v>
      </c>
      <c r="E84" s="21">
        <f>SUM(F84:J84)</f>
        <v>273130.53818999999</v>
      </c>
      <c r="F84" s="21">
        <f t="shared" si="21"/>
        <v>34715.962590000003</v>
      </c>
      <c r="G84" s="21">
        <f t="shared" si="21"/>
        <v>46578.175600000002</v>
      </c>
      <c r="H84" s="21">
        <f t="shared" si="21"/>
        <v>35403.599999999999</v>
      </c>
      <c r="I84" s="21">
        <f t="shared" si="21"/>
        <v>35635.599999999999</v>
      </c>
      <c r="J84" s="21">
        <f t="shared" si="21"/>
        <v>120797.2</v>
      </c>
      <c r="K84" s="3"/>
    </row>
    <row r="85" spans="1:13" ht="48.75" customHeight="1" x14ac:dyDescent="0.3">
      <c r="A85" s="80"/>
      <c r="B85" s="81"/>
      <c r="C85" s="82"/>
      <c r="D85" s="17" t="s">
        <v>18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3"/>
    </row>
    <row r="86" spans="1:13" ht="24.75" customHeight="1" x14ac:dyDescent="0.3">
      <c r="A86" s="80"/>
      <c r="B86" s="81"/>
      <c r="C86" s="82"/>
      <c r="D86" s="17" t="s">
        <v>19</v>
      </c>
      <c r="E86" s="21">
        <f>SUM(F86:J86)</f>
        <v>227404.97933999999</v>
      </c>
      <c r="F86" s="21">
        <f>F71</f>
        <v>0</v>
      </c>
      <c r="G86" s="21">
        <f>G71</f>
        <v>128603.67934</v>
      </c>
      <c r="H86" s="21">
        <f>H71</f>
        <v>98801.299999999988</v>
      </c>
      <c r="I86" s="21">
        <v>0</v>
      </c>
      <c r="J86" s="21">
        <v>0</v>
      </c>
      <c r="K86" s="3"/>
    </row>
    <row r="87" spans="1:13" ht="24.75" customHeight="1" x14ac:dyDescent="0.3">
      <c r="A87" s="83"/>
      <c r="B87" s="84"/>
      <c r="C87" s="85"/>
      <c r="D87" s="17" t="s">
        <v>7</v>
      </c>
      <c r="E87" s="21">
        <f>SUM(F87:J87)</f>
        <v>819994.47753999999</v>
      </c>
      <c r="F87" s="21">
        <f t="shared" ref="F87:J87" si="22">F72</f>
        <v>0</v>
      </c>
      <c r="G87" s="21">
        <f t="shared" si="22"/>
        <v>226679.70582</v>
      </c>
      <c r="H87" s="21">
        <f t="shared" si="22"/>
        <v>206526.36</v>
      </c>
      <c r="I87" s="21">
        <f t="shared" si="22"/>
        <v>134600</v>
      </c>
      <c r="J87" s="21">
        <f t="shared" si="22"/>
        <v>252188.41172</v>
      </c>
      <c r="K87" s="3"/>
    </row>
    <row r="88" spans="1:13" ht="21.75" customHeight="1" x14ac:dyDescent="0.3">
      <c r="A88" s="86" t="s">
        <v>24</v>
      </c>
      <c r="B88" s="87"/>
      <c r="C88" s="88"/>
      <c r="D88" s="19"/>
      <c r="E88" s="12"/>
      <c r="F88" s="14"/>
      <c r="G88" s="14"/>
      <c r="H88" s="14"/>
      <c r="I88" s="14"/>
      <c r="J88" s="14"/>
      <c r="K88" s="3"/>
    </row>
    <row r="89" spans="1:13" ht="21.75" customHeight="1" x14ac:dyDescent="0.3">
      <c r="A89" s="77" t="s">
        <v>43</v>
      </c>
      <c r="B89" s="100"/>
      <c r="C89" s="101"/>
      <c r="D89" s="18" t="s">
        <v>0</v>
      </c>
      <c r="E89" s="10">
        <f>E90+E91+E92+E93+E95</f>
        <v>733242.68329000007</v>
      </c>
      <c r="F89" s="10">
        <f>F90+F91+F92+F93+F95</f>
        <v>34471.337149999999</v>
      </c>
      <c r="G89" s="10">
        <f t="shared" ref="G89:J89" si="23">G90+G91+G92+G93+G95</f>
        <v>200420.17442</v>
      </c>
      <c r="H89" s="10">
        <f t="shared" si="23"/>
        <v>200729.96</v>
      </c>
      <c r="I89" s="10">
        <f t="shared" si="23"/>
        <v>126635.6</v>
      </c>
      <c r="J89" s="10">
        <f t="shared" si="23"/>
        <v>170985.61171999999</v>
      </c>
      <c r="K89" s="3"/>
    </row>
    <row r="90" spans="1:13" ht="21.75" customHeight="1" x14ac:dyDescent="0.3">
      <c r="A90" s="102"/>
      <c r="B90" s="103"/>
      <c r="C90" s="104"/>
      <c r="D90" s="17" t="s">
        <v>1</v>
      </c>
      <c r="E90" s="11">
        <f t="shared" ref="E90:E95" si="24">SUM(F90:J90)</f>
        <v>0</v>
      </c>
      <c r="F90" s="13">
        <f t="shared" ref="F90:J95" si="25">F24+F38</f>
        <v>0</v>
      </c>
      <c r="G90" s="13">
        <f t="shared" si="25"/>
        <v>0</v>
      </c>
      <c r="H90" s="13">
        <f t="shared" si="25"/>
        <v>0</v>
      </c>
      <c r="I90" s="13">
        <f t="shared" si="25"/>
        <v>0</v>
      </c>
      <c r="J90" s="13">
        <f t="shared" si="25"/>
        <v>0</v>
      </c>
      <c r="K90" s="3"/>
    </row>
    <row r="91" spans="1:13" ht="21.75" customHeight="1" x14ac:dyDescent="0.3">
      <c r="A91" s="102"/>
      <c r="B91" s="103"/>
      <c r="C91" s="104"/>
      <c r="D91" s="17" t="s">
        <v>4</v>
      </c>
      <c r="E91" s="11">
        <f t="shared" si="24"/>
        <v>30821.303</v>
      </c>
      <c r="F91" s="13">
        <f t="shared" si="25"/>
        <v>0</v>
      </c>
      <c r="G91" s="13">
        <f t="shared" si="25"/>
        <v>30821.303</v>
      </c>
      <c r="H91" s="13">
        <f t="shared" si="25"/>
        <v>0</v>
      </c>
      <c r="I91" s="13">
        <f t="shared" si="25"/>
        <v>0</v>
      </c>
      <c r="J91" s="13">
        <f t="shared" si="25"/>
        <v>0</v>
      </c>
      <c r="K91" s="3"/>
    </row>
    <row r="92" spans="1:13" ht="21.75" customHeight="1" x14ac:dyDescent="0.3">
      <c r="A92" s="102"/>
      <c r="B92" s="103"/>
      <c r="C92" s="104"/>
      <c r="D92" s="17" t="s">
        <v>2</v>
      </c>
      <c r="E92" s="11">
        <f t="shared" si="24"/>
        <v>272885.91275000002</v>
      </c>
      <c r="F92" s="13">
        <f t="shared" si="25"/>
        <v>34471.337149999999</v>
      </c>
      <c r="G92" s="13">
        <f t="shared" si="25"/>
        <v>46578.175600000002</v>
      </c>
      <c r="H92" s="13">
        <f t="shared" si="25"/>
        <v>35403.599999999999</v>
      </c>
      <c r="I92" s="13">
        <f t="shared" si="25"/>
        <v>35635.599999999999</v>
      </c>
      <c r="J92" s="13">
        <f t="shared" si="25"/>
        <v>120797.2</v>
      </c>
      <c r="K92" s="3"/>
      <c r="L92" s="31"/>
    </row>
    <row r="93" spans="1:13" ht="48" customHeight="1" x14ac:dyDescent="0.3">
      <c r="A93" s="102"/>
      <c r="B93" s="103"/>
      <c r="C93" s="104"/>
      <c r="D93" s="17" t="s">
        <v>18</v>
      </c>
      <c r="E93" s="11">
        <f t="shared" si="24"/>
        <v>0</v>
      </c>
      <c r="F93" s="13">
        <f t="shared" si="25"/>
        <v>0</v>
      </c>
      <c r="G93" s="13">
        <f t="shared" si="25"/>
        <v>0</v>
      </c>
      <c r="H93" s="13">
        <f t="shared" si="25"/>
        <v>0</v>
      </c>
      <c r="I93" s="13">
        <f t="shared" si="25"/>
        <v>0</v>
      </c>
      <c r="J93" s="13">
        <f t="shared" si="25"/>
        <v>0</v>
      </c>
      <c r="K93" s="3"/>
    </row>
    <row r="94" spans="1:13" ht="21.75" customHeight="1" x14ac:dyDescent="0.3">
      <c r="A94" s="102"/>
      <c r="B94" s="103"/>
      <c r="C94" s="104"/>
      <c r="D94" s="17" t="s">
        <v>19</v>
      </c>
      <c r="E94" s="11">
        <f t="shared" si="24"/>
        <v>0</v>
      </c>
      <c r="F94" s="13">
        <f t="shared" si="25"/>
        <v>0</v>
      </c>
      <c r="G94" s="13">
        <f t="shared" si="25"/>
        <v>0</v>
      </c>
      <c r="H94" s="13">
        <f t="shared" si="25"/>
        <v>0</v>
      </c>
      <c r="I94" s="13">
        <f t="shared" si="25"/>
        <v>0</v>
      </c>
      <c r="J94" s="13">
        <f t="shared" si="25"/>
        <v>0</v>
      </c>
      <c r="K94" s="3"/>
      <c r="L94" s="3"/>
      <c r="M94" s="30"/>
    </row>
    <row r="95" spans="1:13" ht="21.75" customHeight="1" x14ac:dyDescent="0.3">
      <c r="A95" s="105"/>
      <c r="B95" s="106"/>
      <c r="C95" s="107"/>
      <c r="D95" s="17" t="s">
        <v>7</v>
      </c>
      <c r="E95" s="11">
        <f t="shared" si="24"/>
        <v>429535.46753999998</v>
      </c>
      <c r="F95" s="13">
        <f t="shared" si="25"/>
        <v>0</v>
      </c>
      <c r="G95" s="13">
        <f t="shared" si="25"/>
        <v>123020.69581999999</v>
      </c>
      <c r="H95" s="13">
        <f t="shared" si="25"/>
        <v>165326.35999999999</v>
      </c>
      <c r="I95" s="13">
        <f t="shared" si="25"/>
        <v>91000</v>
      </c>
      <c r="J95" s="13">
        <f t="shared" si="25"/>
        <v>50188.411720000004</v>
      </c>
      <c r="K95" s="3"/>
    </row>
    <row r="96" spans="1:13" x14ac:dyDescent="0.3">
      <c r="A96" s="68" t="s">
        <v>38</v>
      </c>
      <c r="B96" s="69"/>
      <c r="C96" s="70"/>
      <c r="D96" s="18" t="s">
        <v>3</v>
      </c>
      <c r="E96" s="10">
        <f>E97+E98+E99+E100+E102</f>
        <v>711361.53243999998</v>
      </c>
      <c r="F96" s="15">
        <f>F97+F98+F99+F100+F102</f>
        <v>74211.025439999998</v>
      </c>
      <c r="G96" s="15">
        <f t="shared" ref="G96:J96" si="26">G97+G98+G99+G100+G102</f>
        <v>251549.20699999999</v>
      </c>
      <c r="H96" s="15">
        <f t="shared" si="26"/>
        <v>140001.29999999999</v>
      </c>
      <c r="I96" s="15">
        <f t="shared" si="26"/>
        <v>43600</v>
      </c>
      <c r="J96" s="15">
        <f t="shared" si="26"/>
        <v>202000</v>
      </c>
    </row>
    <row r="97" spans="1:12" x14ac:dyDescent="0.3">
      <c r="A97" s="71"/>
      <c r="B97" s="72"/>
      <c r="C97" s="73"/>
      <c r="D97" s="17" t="s">
        <v>1</v>
      </c>
      <c r="E97" s="10">
        <f t="shared" ref="E97:E102" si="27">SUM(F97:J97)</f>
        <v>0</v>
      </c>
      <c r="F97" s="16">
        <f>F17+F31</f>
        <v>0</v>
      </c>
      <c r="G97" s="16">
        <f t="shared" ref="G97:J97" si="28">G17+G31</f>
        <v>0</v>
      </c>
      <c r="H97" s="16">
        <f t="shared" si="28"/>
        <v>0</v>
      </c>
      <c r="I97" s="16">
        <f t="shared" si="28"/>
        <v>0</v>
      </c>
      <c r="J97" s="16">
        <f t="shared" si="28"/>
        <v>0</v>
      </c>
    </row>
    <row r="98" spans="1:12" x14ac:dyDescent="0.3">
      <c r="A98" s="71"/>
      <c r="B98" s="72"/>
      <c r="C98" s="73"/>
      <c r="D98" s="17" t="s">
        <v>4</v>
      </c>
      <c r="E98" s="11">
        <f t="shared" si="27"/>
        <v>320657.897</v>
      </c>
      <c r="F98" s="16">
        <f t="shared" ref="F98:J98" si="29">F18+F32</f>
        <v>73966.399999999994</v>
      </c>
      <c r="G98" s="16">
        <f>G11+G32</f>
        <v>147890.19699999999</v>
      </c>
      <c r="H98" s="16">
        <f t="shared" si="29"/>
        <v>98801.299999999988</v>
      </c>
      <c r="I98" s="16">
        <f t="shared" si="29"/>
        <v>0</v>
      </c>
      <c r="J98" s="16">
        <f t="shared" si="29"/>
        <v>0</v>
      </c>
    </row>
    <row r="99" spans="1:12" x14ac:dyDescent="0.3">
      <c r="A99" s="71"/>
      <c r="B99" s="72"/>
      <c r="C99" s="73"/>
      <c r="D99" s="17" t="s">
        <v>2</v>
      </c>
      <c r="E99" s="11">
        <f t="shared" si="27"/>
        <v>244.62544</v>
      </c>
      <c r="F99" s="16">
        <f t="shared" ref="F99:J99" si="30">F19+F33</f>
        <v>244.62544</v>
      </c>
      <c r="G99" s="16">
        <f t="shared" si="30"/>
        <v>0</v>
      </c>
      <c r="H99" s="16">
        <f t="shared" si="30"/>
        <v>0</v>
      </c>
      <c r="I99" s="16">
        <f t="shared" si="30"/>
        <v>0</v>
      </c>
      <c r="J99" s="16">
        <f t="shared" si="30"/>
        <v>0</v>
      </c>
    </row>
    <row r="100" spans="1:12" ht="37.5" x14ac:dyDescent="0.3">
      <c r="A100" s="71"/>
      <c r="B100" s="72"/>
      <c r="C100" s="73"/>
      <c r="D100" s="17" t="s">
        <v>18</v>
      </c>
      <c r="E100" s="11">
        <f t="shared" si="27"/>
        <v>0</v>
      </c>
      <c r="F100" s="16">
        <f t="shared" ref="F100:J100" si="31">F20+F34</f>
        <v>0</v>
      </c>
      <c r="G100" s="16">
        <f t="shared" si="31"/>
        <v>0</v>
      </c>
      <c r="H100" s="16">
        <f t="shared" si="31"/>
        <v>0</v>
      </c>
      <c r="I100" s="16">
        <f t="shared" si="31"/>
        <v>0</v>
      </c>
      <c r="J100" s="16">
        <f t="shared" si="31"/>
        <v>0</v>
      </c>
      <c r="L100" s="30"/>
    </row>
    <row r="101" spans="1:12" x14ac:dyDescent="0.3">
      <c r="A101" s="71"/>
      <c r="B101" s="72"/>
      <c r="C101" s="73"/>
      <c r="D101" s="17" t="s">
        <v>19</v>
      </c>
      <c r="E101" s="11">
        <f t="shared" si="27"/>
        <v>227404.97933999999</v>
      </c>
      <c r="F101" s="16">
        <f t="shared" ref="F101:J101" si="32">F21+F35</f>
        <v>0</v>
      </c>
      <c r="G101" s="16">
        <f>G14+G35</f>
        <v>128603.67934</v>
      </c>
      <c r="H101" s="16">
        <f t="shared" si="32"/>
        <v>98801.299999999988</v>
      </c>
      <c r="I101" s="16">
        <f t="shared" si="32"/>
        <v>0</v>
      </c>
      <c r="J101" s="16">
        <f t="shared" si="32"/>
        <v>0</v>
      </c>
    </row>
    <row r="102" spans="1:12" x14ac:dyDescent="0.3">
      <c r="A102" s="74"/>
      <c r="B102" s="75"/>
      <c r="C102" s="76"/>
      <c r="D102" s="17" t="s">
        <v>7</v>
      </c>
      <c r="E102" s="11">
        <f t="shared" si="27"/>
        <v>390459.01</v>
      </c>
      <c r="F102" s="16">
        <f t="shared" ref="F102:J102" si="33">F22+F36</f>
        <v>0</v>
      </c>
      <c r="G102" s="16">
        <f t="shared" si="33"/>
        <v>103659.01000000001</v>
      </c>
      <c r="H102" s="16">
        <f t="shared" si="33"/>
        <v>41200</v>
      </c>
      <c r="I102" s="16">
        <f t="shared" si="33"/>
        <v>43600</v>
      </c>
      <c r="J102" s="16">
        <f t="shared" si="33"/>
        <v>202000</v>
      </c>
    </row>
    <row r="103" spans="1:12" x14ac:dyDescent="0.3">
      <c r="F103" s="31"/>
    </row>
    <row r="104" spans="1:12" ht="141" customHeight="1" x14ac:dyDescent="0.3">
      <c r="A104" s="96" t="s">
        <v>44</v>
      </c>
      <c r="B104" s="97"/>
      <c r="C104" s="97"/>
      <c r="D104" s="97"/>
      <c r="E104" s="97"/>
      <c r="F104" s="97"/>
      <c r="G104" s="97"/>
      <c r="H104" s="97"/>
      <c r="I104" s="97"/>
      <c r="J104" s="97"/>
    </row>
    <row r="105" spans="1:12" ht="41.25" customHeight="1" x14ac:dyDescent="0.3"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2" x14ac:dyDescent="0.3">
      <c r="E106" s="3"/>
      <c r="F106" s="3"/>
      <c r="G106" s="3"/>
      <c r="H106" s="3"/>
      <c r="I106" s="3"/>
      <c r="J106" s="3"/>
    </row>
    <row r="107" spans="1:12" x14ac:dyDescent="0.3">
      <c r="E107" s="3"/>
      <c r="F107" s="3"/>
      <c r="G107" s="3"/>
      <c r="H107" s="3"/>
      <c r="I107" s="3"/>
      <c r="J107" s="3"/>
    </row>
    <row r="108" spans="1:12" x14ac:dyDescent="0.3">
      <c r="E108" s="3"/>
    </row>
    <row r="109" spans="1:12" x14ac:dyDescent="0.3">
      <c r="E109" s="3"/>
      <c r="F109" s="3"/>
      <c r="G109" s="3"/>
      <c r="H109" s="3"/>
      <c r="I109" s="3"/>
      <c r="J109" s="3"/>
    </row>
    <row r="110" spans="1:12" x14ac:dyDescent="0.3">
      <c r="E110" s="3"/>
    </row>
    <row r="111" spans="1:12" x14ac:dyDescent="0.3">
      <c r="E111" s="3"/>
      <c r="F111" s="3"/>
      <c r="G111" s="3"/>
      <c r="H111" s="3"/>
      <c r="I111" s="3"/>
      <c r="J111" s="3"/>
    </row>
    <row r="112" spans="1:12" x14ac:dyDescent="0.3">
      <c r="E112" s="3"/>
    </row>
    <row r="113" spans="5:10" x14ac:dyDescent="0.3">
      <c r="E113" s="3"/>
      <c r="F113" s="3"/>
      <c r="G113" s="3"/>
      <c r="H113" s="3"/>
      <c r="I113" s="3"/>
      <c r="J113" s="3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41">
    <mergeCell ref="A37:A43"/>
    <mergeCell ref="B37:B43"/>
    <mergeCell ref="C37:C43"/>
    <mergeCell ref="A104:J104"/>
    <mergeCell ref="A73:C73"/>
    <mergeCell ref="A58:C58"/>
    <mergeCell ref="A59:C65"/>
    <mergeCell ref="A66:C72"/>
    <mergeCell ref="A89:C95"/>
    <mergeCell ref="B105:J105"/>
    <mergeCell ref="A16:A22"/>
    <mergeCell ref="B16:B22"/>
    <mergeCell ref="C16:C22"/>
    <mergeCell ref="A96:C102"/>
    <mergeCell ref="A23:A29"/>
    <mergeCell ref="B23:B29"/>
    <mergeCell ref="A51:C57"/>
    <mergeCell ref="A74:C80"/>
    <mergeCell ref="A81:C87"/>
    <mergeCell ref="A88:C88"/>
    <mergeCell ref="B30:B36"/>
    <mergeCell ref="C30:C36"/>
    <mergeCell ref="C44:C50"/>
    <mergeCell ref="B44:B50"/>
    <mergeCell ref="A44:A50"/>
    <mergeCell ref="F1:G1"/>
    <mergeCell ref="F5:J5"/>
    <mergeCell ref="A2:J2"/>
    <mergeCell ref="E4:J4"/>
    <mergeCell ref="E3:J3"/>
    <mergeCell ref="A3:A6"/>
    <mergeCell ref="B3:B6"/>
    <mergeCell ref="C3:C6"/>
    <mergeCell ref="C23:C29"/>
    <mergeCell ref="A30:A36"/>
    <mergeCell ref="D3:D6"/>
    <mergeCell ref="A8:J8"/>
    <mergeCell ref="E5:E6"/>
    <mergeCell ref="A9:A15"/>
    <mergeCell ref="B9:B15"/>
    <mergeCell ref="C9:C15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2024-08-20T04:49:34Z</cp:lastPrinted>
  <dcterms:created xsi:type="dcterms:W3CDTF">2006-09-16T00:00:00Z</dcterms:created>
  <dcterms:modified xsi:type="dcterms:W3CDTF">2024-08-20T04:49:38Z</dcterms:modified>
</cp:coreProperties>
</file>