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480" yWindow="285" windowWidth="16320" windowHeight="12240"/>
  </bookViews>
  <sheets>
    <sheet name="  2022 год" sheetId="7" r:id="rId1"/>
  </sheets>
  <definedNames>
    <definedName name="_xlnm.Print_Area" localSheetId="0">'  2022 год'!$A$1:$K$38</definedName>
  </definedNames>
  <calcPr calcId="162913" iterateDelta="1E-4"/>
</workbook>
</file>

<file path=xl/calcChain.xml><?xml version="1.0" encoding="utf-8"?>
<calcChain xmlns="http://schemas.openxmlformats.org/spreadsheetml/2006/main">
  <c r="H33" i="7" l="1"/>
  <c r="G28" i="7"/>
  <c r="D27" i="7" l="1"/>
  <c r="D26" i="7" s="1"/>
  <c r="E27" i="7"/>
  <c r="E26" i="7" s="1"/>
  <c r="D19" i="7"/>
  <c r="E19" i="7"/>
  <c r="D13" i="7"/>
  <c r="E13" i="7"/>
  <c r="D8" i="7"/>
  <c r="E8" i="7"/>
  <c r="C8" i="7"/>
  <c r="D5" i="7" l="1"/>
  <c r="D37" i="7" s="1"/>
  <c r="E5" i="7"/>
  <c r="E4" i="7" s="1"/>
  <c r="I6" i="7"/>
  <c r="I7" i="7"/>
  <c r="I8" i="7"/>
  <c r="I9" i="7"/>
  <c r="I11" i="7"/>
  <c r="I12" i="7"/>
  <c r="I14" i="7"/>
  <c r="I15" i="7"/>
  <c r="I16" i="7"/>
  <c r="I17" i="7"/>
  <c r="I20" i="7"/>
  <c r="I21" i="7"/>
  <c r="I22" i="7"/>
  <c r="I23" i="7"/>
  <c r="I24" i="7"/>
  <c r="I25" i="7"/>
  <c r="I28" i="7"/>
  <c r="I29" i="7"/>
  <c r="I30" i="7"/>
  <c r="I31" i="7"/>
  <c r="I32" i="7"/>
  <c r="I33" i="7"/>
  <c r="E37" i="7" l="1"/>
  <c r="D4" i="7"/>
  <c r="H25" i="7"/>
  <c r="G25" i="7"/>
  <c r="F27" i="7" l="1"/>
  <c r="C27" i="7"/>
  <c r="C26" i="7" s="1"/>
  <c r="H15" i="7"/>
  <c r="G15" i="7"/>
  <c r="F13" i="7"/>
  <c r="I13" i="7" s="1"/>
  <c r="C13" i="7"/>
  <c r="G6" i="7"/>
  <c r="H6" i="7"/>
  <c r="F26" i="7" l="1"/>
  <c r="I26" i="7" s="1"/>
  <c r="I27" i="7"/>
  <c r="H32" i="7"/>
  <c r="H31" i="7"/>
  <c r="H30" i="7"/>
  <c r="H29" i="7"/>
  <c r="H28" i="7"/>
  <c r="H24" i="7"/>
  <c r="H23" i="7"/>
  <c r="H22" i="7"/>
  <c r="H21" i="7"/>
  <c r="H20" i="7"/>
  <c r="H17" i="7"/>
  <c r="H16" i="7"/>
  <c r="H14" i="7"/>
  <c r="H12" i="7"/>
  <c r="H11" i="7"/>
  <c r="H9" i="7"/>
  <c r="H7" i="7"/>
  <c r="G32" i="7"/>
  <c r="G31" i="7"/>
  <c r="G30" i="7"/>
  <c r="G29" i="7"/>
  <c r="G24" i="7"/>
  <c r="G23" i="7"/>
  <c r="G21" i="7"/>
  <c r="G20" i="7"/>
  <c r="G17" i="7"/>
  <c r="G16" i="7"/>
  <c r="G14" i="7"/>
  <c r="G12" i="7"/>
  <c r="G11" i="7"/>
  <c r="G9" i="7"/>
  <c r="G7" i="7"/>
  <c r="G22" i="7"/>
  <c r="C5" i="7"/>
  <c r="G13" i="7" l="1"/>
  <c r="H13" i="7"/>
  <c r="F19" i="7"/>
  <c r="I19" i="7" s="1"/>
  <c r="C19" i="7"/>
  <c r="C4" i="7" s="1"/>
  <c r="H19" i="7" l="1"/>
  <c r="G19" i="7"/>
  <c r="H26" i="7"/>
  <c r="H27" i="7"/>
  <c r="G27" i="7"/>
  <c r="G8" i="7" l="1"/>
  <c r="H8" i="7"/>
  <c r="G26" i="7"/>
  <c r="C37" i="7"/>
  <c r="F5" i="7"/>
  <c r="I5" i="7" s="1"/>
  <c r="F4" i="7" l="1"/>
  <c r="I4" i="7" s="1"/>
  <c r="F37" i="7"/>
  <c r="I37" i="7" s="1"/>
  <c r="G5" i="7"/>
  <c r="H5" i="7"/>
  <c r="H4" i="7" l="1"/>
  <c r="G4" i="7"/>
  <c r="G37" i="7"/>
  <c r="H37" i="7"/>
</calcChain>
</file>

<file path=xl/sharedStrings.xml><?xml version="1.0" encoding="utf-8"?>
<sst xmlns="http://schemas.openxmlformats.org/spreadsheetml/2006/main" count="133" uniqueCount="105">
  <si>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</si>
  <si>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</si>
  <si>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</si>
  <si>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</si>
  <si>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</si>
  <si>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</si>
  <si>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</si>
  <si>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</si>
  <si>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</si>
  <si>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</si>
  <si>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</si>
  <si>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</si>
  <si>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</si>
  <si>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</si>
  <si>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</si>
  <si>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</si>
  <si>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</si>
  <si>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</si>
  <si>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</si>
  <si>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</si>
  <si>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</si>
  <si>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</si>
  <si>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</si>
  <si>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</si>
  <si>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</si>
  <si>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</si>
  <si>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</si>
  <si>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</si>
  <si>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</si>
  <si>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</si>
  <si>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</si>
  <si>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</si>
  <si>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</si>
  <si>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</si>
  <si>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</si>
  <si>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</si>
  <si>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</si>
  <si>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Процент выполнения уточненного плана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</si>
  <si>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</si>
  <si>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</si>
  <si>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</si>
  <si>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</si>
  <si>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Произведен возврат остатков субсидий и субвенций прошлых лет</t>
  </si>
  <si>
    <t>Поступление государственной пошлины по делам, рассматриваемым в судах общей юрисдикции. Данный вид дохода носит заявительный характер.</t>
  </si>
  <si>
    <t>Прочие безвозмездные поступления от негосударственных организаций в бюджеты муниципальных районов</t>
  </si>
  <si>
    <t xml:space="preserve">Поступления по результатам деятельности предприятий. </t>
  </si>
  <si>
    <t>Поступления от налогоплательщиков, применяющих патентную систему налогообложения.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</si>
  <si>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</si>
  <si>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</si>
  <si>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</si>
  <si>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</si>
  <si>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</si>
  <si>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</si>
  <si>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</si>
  <si>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</si>
  <si>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</si>
  <si>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Справочно:
000 2 02 40014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</si>
  <si>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</si>
  <si>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</si>
  <si>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Транспортный налог</t>
  </si>
  <si>
    <t>000 1 06 01000 00 0000 110</t>
  </si>
  <si>
    <t>НАЛОГОВЫЕ И НЕНАЛОГОВЫЕ ДОХОДЫ</t>
  </si>
  <si>
    <t>Иные межбюджетные трансферты:</t>
  </si>
  <si>
    <t>-</t>
  </si>
  <si>
    <t>Поступления по результатам деятельности предприятий.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</si>
  <si>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доходы.</t>
  </si>
  <si>
    <t>Причины отклонения от первоначального плана на год</t>
  </si>
  <si>
    <t>В связи с поступлением дебиторской задолженности прошлых лет.</t>
  </si>
  <si>
    <t xml:space="preserve">Поступление авансовых платежей за  муниципальное имущество предоставленное в аренду.  </t>
  </si>
  <si>
    <r>
      <rPr>
        <i/>
        <u/>
        <sz val="10"/>
        <rFont val="Times New Roman"/>
        <family val="1"/>
        <charset val="204"/>
      </rPr>
      <t>В том числе:</t>
    </r>
    <r>
      <rPr>
        <i/>
        <sz val="10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</si>
  <si>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</si>
  <si>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</si>
  <si>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</si>
  <si>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</si>
  <si>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</si>
  <si>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</si>
  <si>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 Югры.</t>
  </si>
  <si>
    <t>000 1 01 02000 01 0000 110</t>
  </si>
  <si>
    <t>000 1 03 02000 01 0000 110</t>
  </si>
  <si>
    <t>000 1 05 02000 02 0000 110</t>
  </si>
  <si>
    <t>000 1 05 03000 01 0000 110</t>
  </si>
  <si>
    <t>000 1 05 04000 02 0000 110</t>
  </si>
  <si>
    <t>000 1 12 00000 00 0000 000</t>
  </si>
  <si>
    <t>000 2 04 00000 00 0000 000</t>
  </si>
  <si>
    <t>000  2 07 00000 00 0000 000</t>
  </si>
  <si>
    <t xml:space="preserve">000 2 18 00000 00 0000 000
</t>
  </si>
  <si>
    <t>000 2 19 00000 00 0000 000</t>
  </si>
  <si>
    <t xml:space="preserve">Поступление задолженности по налогу за прошлые периоды.
</t>
  </si>
  <si>
    <t>В связи с увеличением поступлений платы за выбросы загрязняющих веществ в атмосферный воздух стационарными объектами, а также платы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</si>
  <si>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Фактическое поступление по налогу на имущество физических лиц, а также погашение задолженности прошлых лет. </t>
  </si>
  <si>
    <t xml:space="preserve">Поступление земельного налога за счет погашения задолженности прошлых лет. </t>
  </si>
  <si>
    <t>Фактическое поступление прочих неналоговых доходов, имеющих разовый характер.</t>
  </si>
  <si>
    <t>000 1 06 04000 02 0000 110</t>
  </si>
  <si>
    <t>Первоначальный план на 2022 год 
(тыс. руб.)</t>
  </si>
  <si>
    <t>Уточненный план на 2022 год
 (тыс. руб.)</t>
  </si>
  <si>
    <t>Снижение в связи с отсутствием поступлений сумм за нарушение правил санитарной безопасности в лесах  и платежей по искам о возмещении вреда, причиненного окружающей среде в 2022 году. Данный вид поступлений имеет разовый и непостоянный характер.</t>
  </si>
  <si>
    <t>Причины отклонения от уточненного плана на год</t>
  </si>
  <si>
    <t>Поступление задолженности прошлых периодов и авансовых платежей по налогу.</t>
  </si>
  <si>
    <t>Сведения об исполнении бюджета Нефтеюганского района за 1 полугодие 2022 года по доходам в разрезе видов доходов  в сравнении с запланированными значениями</t>
  </si>
  <si>
    <t>Исполнено на 01.07.2022
 (тыс. руб.)</t>
  </si>
  <si>
    <t>Уточненный план на 01.07.2022
 (тыс. руб.)</t>
  </si>
  <si>
    <t>Поступления по результатам деятельности предприятий, использующих в качестве системы налогообложения единый сельскохозяйственный налог</t>
  </si>
  <si>
    <t xml:space="preserve">Поступления по результатам деятельности предприятий, использующих в качестве системы налогообложения единый сельскохозяйственный налог. </t>
  </si>
  <si>
    <t>Процент выполнения уточненного плана на 01.07.2022</t>
  </si>
  <si>
    <t>Данный вид дохода носит заявительный характер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</si>
</sst>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14" fillId="0" borderId="0"/>
  </cellStyleXfs>
  <cellXfs count="44">
    <xf numFmtId="0" fontId="0" fillId="0" borderId="0" xfId="0"/>
    <xf numFmtId="0" fontId="5" fillId="0" borderId="0" xfId="0" applyFont="1" applyFill="1"/>
    <xf numFmtId="164" fontId="4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3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/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wrapText="1"/>
    </xf>
    <xf numFmtId="164" fontId="4" fillId="0" borderId="1" xfId="0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0" xfId="0" applyFont="1" applyFill="1"/>
    <xf numFmtId="0" fontId="13" fillId="0" borderId="0" xfId="0" applyFont="1" applyFill="1"/>
    <xf numFmtId="2" fontId="13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/>
    </xf>
    <xf numFmtId="2" fontId="12" fillId="0" borderId="1" xfId="0" applyNumberFormat="1" applyFont="1" applyFill="1" applyBorder="1" applyAlignment="1">
      <alignment horizontal="justify" vertical="center" wrapText="1"/>
    </xf>
    <xf numFmtId="0" fontId="0" fillId="0" borderId="0" xfId="0" applyAlignment="1">
      <alignment wrapText="1"/>
    </xf>
    <xf numFmtId="0" fontId="12" fillId="0" borderId="1" xfId="0" applyFont="1" applyFill="1" applyBorder="1"/>
    <xf numFmtId="164" fontId="4" fillId="0" borderId="1" xfId="1" applyNumberFormat="1" applyFont="1" applyFill="1" applyBorder="1" applyAlignment="1">
      <alignment horizontal="justify" vertical="top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164" fontId="10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/>
    </xf>
    <xf numFmtId="0" fontId="15" fillId="0" borderId="1" xfId="0" applyFont="1" applyFill="1" applyBorder="1" applyAlignment="1">
      <alignment horizontal="justify"/>
    </xf>
    <xf numFmtId="0" fontId="16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2" fontId="3" fillId="0" borderId="1" xfId="0" applyNumberFormat="1" applyFont="1" applyFill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justify" vertical="center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4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justify" vertical="top" wrapText="1"/>
    </xf>
  </cellXfs>
  <cellStyles count="5">
    <cellStyle name="Обычный" xfId="0" builtinId="0"/>
    <cellStyle name="Обычный 2" xfId="3"/>
    <cellStyle name="Обычный 3" xfId="2"/>
    <cellStyle name="Обычный_Сокращенный анализ" xfId="1"/>
    <cellStyle name="Обычный_Ханты" xfId="4"/>
  </cellStyles>
  <dxfs count="0"/>
  <tableStyles count="0" defaultTableStyle="TableStyleMedium2" defaultPivotStyle="PivotStyleMedium9"/>
  <colors>
    <mruColors>
      <color rgb="FF0000FF"/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view="pageBreakPreview" zoomScaleNormal="95" zoomScaleSheetLayoutView="10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ColWidth="9.140625" defaultRowHeight="12.75" x14ac:dyDescent="0.2"/>
  <cols>
    <col min="1" max="1" width="25.7109375" style="1" customWidth="1"/>
    <col min="2" max="2" width="26.7109375" style="1" customWidth="1"/>
    <col min="3" max="3" width="19.85546875" style="10" customWidth="1"/>
    <col min="4" max="5" width="18.7109375" style="9" customWidth="1"/>
    <col min="6" max="6" width="19" style="9" customWidth="1"/>
    <col min="7" max="7" width="19.42578125" style="1" customWidth="1"/>
    <col min="8" max="9" width="17" style="1" customWidth="1"/>
    <col min="10" max="10" width="30.7109375" style="23" customWidth="1"/>
    <col min="11" max="11" width="30.28515625" style="23" customWidth="1"/>
    <col min="12" max="12" width="9.140625" style="1"/>
    <col min="13" max="13" width="51.42578125" style="1" customWidth="1"/>
    <col min="14" max="16384" width="9.140625" style="1"/>
  </cols>
  <sheetData>
    <row r="1" spans="1:11" s="9" customFormat="1" ht="46.5" customHeight="1" x14ac:dyDescent="0.2">
      <c r="A1" s="36" t="s">
        <v>98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s="11" customFormat="1" ht="78.75" x14ac:dyDescent="0.25">
      <c r="A2" s="6" t="s">
        <v>1</v>
      </c>
      <c r="B2" s="6" t="s">
        <v>0</v>
      </c>
      <c r="C2" s="6" t="s">
        <v>93</v>
      </c>
      <c r="D2" s="6" t="s">
        <v>94</v>
      </c>
      <c r="E2" s="6" t="s">
        <v>100</v>
      </c>
      <c r="F2" s="6" t="s">
        <v>99</v>
      </c>
      <c r="G2" s="6" t="s">
        <v>2</v>
      </c>
      <c r="H2" s="6" t="s">
        <v>37</v>
      </c>
      <c r="I2" s="6" t="s">
        <v>103</v>
      </c>
      <c r="J2" s="6" t="s">
        <v>66</v>
      </c>
      <c r="K2" s="6" t="s">
        <v>96</v>
      </c>
    </row>
    <row r="3" spans="1:11" s="11" customFormat="1" ht="15.75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</row>
    <row r="4" spans="1:11" s="12" customFormat="1" ht="30" customHeight="1" x14ac:dyDescent="0.2">
      <c r="A4" s="7" t="s">
        <v>61</v>
      </c>
      <c r="B4" s="28"/>
      <c r="C4" s="33">
        <f>C5+C19</f>
        <v>2394422.2000000002</v>
      </c>
      <c r="D4" s="33">
        <f t="shared" ref="D4:E4" si="0">D5+D19</f>
        <v>2394422.2000000002</v>
      </c>
      <c r="E4" s="33">
        <f t="shared" si="0"/>
        <v>1206471.8774899999</v>
      </c>
      <c r="F4" s="33">
        <f t="shared" ref="F4" si="1">F5+F19</f>
        <v>1000248.6504800001</v>
      </c>
      <c r="G4" s="5">
        <f t="shared" ref="G4:G17" si="2">IF((F4/C4)&gt;200%,"Св 200",(F4/C4))</f>
        <v>0.41774113624572978</v>
      </c>
      <c r="H4" s="5">
        <f t="shared" ref="H4:H17" si="3">IF((F4/D4)&gt;200%,"Св 200",(F4/D4))</f>
        <v>0.41774113624572978</v>
      </c>
      <c r="I4" s="5">
        <f>IF((F4/E4)&gt;200%,"Св 200",(F4/E4))</f>
        <v>0.82906918026217391</v>
      </c>
      <c r="J4" s="8"/>
      <c r="K4" s="8"/>
    </row>
    <row r="5" spans="1:11" s="12" customFormat="1" ht="24" customHeight="1" x14ac:dyDescent="0.2">
      <c r="A5" s="7" t="s">
        <v>28</v>
      </c>
      <c r="B5" s="28"/>
      <c r="C5" s="33">
        <f>C6+C7+C8+C13+C17+C18</f>
        <v>1446800.3</v>
      </c>
      <c r="D5" s="33">
        <f t="shared" ref="D5:E5" si="4">D6+D7+D8+D13+D17+D18</f>
        <v>1446800.3</v>
      </c>
      <c r="E5" s="33">
        <f t="shared" si="4"/>
        <v>687984</v>
      </c>
      <c r="F5" s="33">
        <f>F6+F7+F8+F13+F17+F18</f>
        <v>714684.57174000004</v>
      </c>
      <c r="G5" s="5">
        <f t="shared" si="2"/>
        <v>0.49397596319270876</v>
      </c>
      <c r="H5" s="5">
        <f t="shared" si="3"/>
        <v>0.49397596319270876</v>
      </c>
      <c r="I5" s="5">
        <f t="shared" ref="I5:I37" si="5">IF((F5/E5)&gt;200%,"Св 200",(F5/E5))</f>
        <v>1.0388098731075142</v>
      </c>
      <c r="J5" s="8"/>
      <c r="K5" s="8"/>
    </row>
    <row r="6" spans="1:11" s="12" customFormat="1" ht="57" customHeight="1" x14ac:dyDescent="0.2">
      <c r="A6" s="2" t="s">
        <v>3</v>
      </c>
      <c r="B6" s="13" t="s">
        <v>77</v>
      </c>
      <c r="C6" s="33">
        <v>1291928.3</v>
      </c>
      <c r="D6" s="33">
        <v>1291928.3</v>
      </c>
      <c r="E6" s="33">
        <v>615251</v>
      </c>
      <c r="F6" s="33">
        <v>615019.35774999997</v>
      </c>
      <c r="G6" s="4">
        <f t="shared" si="2"/>
        <v>0.47604759315977513</v>
      </c>
      <c r="H6" s="4">
        <f t="shared" si="3"/>
        <v>0.47604759315977513</v>
      </c>
      <c r="I6" s="5">
        <f t="shared" si="5"/>
        <v>0.99962349959609975</v>
      </c>
      <c r="J6" s="38" t="s">
        <v>45</v>
      </c>
      <c r="K6" s="38" t="s">
        <v>64</v>
      </c>
    </row>
    <row r="7" spans="1:11" s="12" customFormat="1" ht="81.75" customHeight="1" x14ac:dyDescent="0.2">
      <c r="A7" s="2" t="s">
        <v>4</v>
      </c>
      <c r="B7" s="13" t="s">
        <v>78</v>
      </c>
      <c r="C7" s="33">
        <v>6882</v>
      </c>
      <c r="D7" s="33">
        <v>6882</v>
      </c>
      <c r="E7" s="33">
        <v>3441</v>
      </c>
      <c r="F7" s="33">
        <v>4024.8407900000002</v>
      </c>
      <c r="G7" s="4">
        <f t="shared" si="2"/>
        <v>0.58483591833769255</v>
      </c>
      <c r="H7" s="4">
        <f t="shared" si="3"/>
        <v>0.58483591833769255</v>
      </c>
      <c r="I7" s="5">
        <f t="shared" si="5"/>
        <v>1.1696718366753851</v>
      </c>
      <c r="J7" s="38" t="s">
        <v>38</v>
      </c>
      <c r="K7" s="38" t="s">
        <v>38</v>
      </c>
    </row>
    <row r="8" spans="1:11" s="12" customFormat="1" ht="25.5" x14ac:dyDescent="0.2">
      <c r="A8" s="2" t="s">
        <v>24</v>
      </c>
      <c r="B8" s="13" t="s">
        <v>8</v>
      </c>
      <c r="C8" s="33">
        <f>C9+C10+C11+C12</f>
        <v>100882.90000000001</v>
      </c>
      <c r="D8" s="33">
        <f t="shared" ref="D8:E8" si="6">D9+D10+D11+D12</f>
        <v>100882.90000000001</v>
      </c>
      <c r="E8" s="33">
        <f t="shared" si="6"/>
        <v>50151</v>
      </c>
      <c r="F8" s="33">
        <v>73935.44859</v>
      </c>
      <c r="G8" s="4">
        <f t="shared" si="2"/>
        <v>0.7328838543499443</v>
      </c>
      <c r="H8" s="4">
        <f t="shared" si="3"/>
        <v>0.7328838543499443</v>
      </c>
      <c r="I8" s="5">
        <f t="shared" si="5"/>
        <v>1.4742567165161213</v>
      </c>
      <c r="J8" s="39"/>
      <c r="K8" s="39"/>
    </row>
    <row r="9" spans="1:11" s="9" customFormat="1" ht="76.5" x14ac:dyDescent="0.2">
      <c r="A9" s="3" t="s">
        <v>5</v>
      </c>
      <c r="B9" s="30" t="s">
        <v>9</v>
      </c>
      <c r="C9" s="33">
        <v>95269.3</v>
      </c>
      <c r="D9" s="33">
        <v>95269.3</v>
      </c>
      <c r="E9" s="33">
        <v>47302</v>
      </c>
      <c r="F9" s="33">
        <v>68908.995009999999</v>
      </c>
      <c r="G9" s="4">
        <f t="shared" si="2"/>
        <v>0.72330745591706869</v>
      </c>
      <c r="H9" s="4">
        <f t="shared" si="3"/>
        <v>0.72330745591706869</v>
      </c>
      <c r="I9" s="5">
        <f t="shared" si="5"/>
        <v>1.456788190985582</v>
      </c>
      <c r="J9" s="38" t="s">
        <v>39</v>
      </c>
      <c r="K9" s="38" t="s">
        <v>65</v>
      </c>
    </row>
    <row r="10" spans="1:11" s="9" customFormat="1" ht="51" customHeight="1" x14ac:dyDescent="0.2">
      <c r="A10" s="3" t="s">
        <v>6</v>
      </c>
      <c r="B10" s="30" t="s">
        <v>79</v>
      </c>
      <c r="C10" s="33">
        <v>0</v>
      </c>
      <c r="D10" s="33">
        <v>0</v>
      </c>
      <c r="E10" s="33">
        <v>0</v>
      </c>
      <c r="F10" s="33">
        <v>283.02535999999998</v>
      </c>
      <c r="G10" s="4"/>
      <c r="H10" s="4"/>
      <c r="I10" s="5"/>
      <c r="J10" s="38" t="s">
        <v>87</v>
      </c>
      <c r="K10" s="38" t="s">
        <v>87</v>
      </c>
    </row>
    <row r="11" spans="1:11" s="9" customFormat="1" ht="63.75" x14ac:dyDescent="0.2">
      <c r="A11" s="3" t="s">
        <v>7</v>
      </c>
      <c r="B11" s="30" t="s">
        <v>80</v>
      </c>
      <c r="C11" s="33">
        <v>948</v>
      </c>
      <c r="D11" s="33">
        <v>948</v>
      </c>
      <c r="E11" s="33">
        <v>555</v>
      </c>
      <c r="F11" s="33">
        <v>702.06043999999997</v>
      </c>
      <c r="G11" s="4">
        <f t="shared" si="2"/>
        <v>0.74057008438818561</v>
      </c>
      <c r="H11" s="4">
        <f t="shared" si="3"/>
        <v>0.74057008438818561</v>
      </c>
      <c r="I11" s="5">
        <f t="shared" si="5"/>
        <v>1.2649737657657658</v>
      </c>
      <c r="J11" s="38" t="s">
        <v>101</v>
      </c>
      <c r="K11" s="38" t="s">
        <v>102</v>
      </c>
    </row>
    <row r="12" spans="1:11" s="9" customFormat="1" ht="51" x14ac:dyDescent="0.2">
      <c r="A12" s="3" t="s">
        <v>31</v>
      </c>
      <c r="B12" s="30" t="s">
        <v>81</v>
      </c>
      <c r="C12" s="33">
        <v>4665.6000000000004</v>
      </c>
      <c r="D12" s="33">
        <v>4665.6000000000004</v>
      </c>
      <c r="E12" s="33">
        <v>2294</v>
      </c>
      <c r="F12" s="33">
        <v>4041.36778</v>
      </c>
      <c r="G12" s="4">
        <f t="shared" si="2"/>
        <v>0.86620537122770913</v>
      </c>
      <c r="H12" s="4">
        <f t="shared" si="3"/>
        <v>0.86620537122770913</v>
      </c>
      <c r="I12" s="5">
        <f t="shared" si="5"/>
        <v>1.7617121970357454</v>
      </c>
      <c r="J12" s="40" t="s">
        <v>46</v>
      </c>
      <c r="K12" s="38" t="s">
        <v>46</v>
      </c>
    </row>
    <row r="13" spans="1:11" s="12" customFormat="1" x14ac:dyDescent="0.2">
      <c r="A13" s="2" t="s">
        <v>25</v>
      </c>
      <c r="B13" s="13" t="s">
        <v>12</v>
      </c>
      <c r="C13" s="33">
        <f>C14+C16+C15</f>
        <v>44079.6</v>
      </c>
      <c r="D13" s="33">
        <f t="shared" ref="D13:E13" si="7">D14+D16+D15</f>
        <v>44079.6</v>
      </c>
      <c r="E13" s="33">
        <f t="shared" si="7"/>
        <v>17821</v>
      </c>
      <c r="F13" s="33">
        <f t="shared" ref="F13" si="8">F14+F16+F15</f>
        <v>20593.28124</v>
      </c>
      <c r="G13" s="4">
        <f t="shared" si="2"/>
        <v>0.46718394087060683</v>
      </c>
      <c r="H13" s="4">
        <f t="shared" si="3"/>
        <v>0.46718394087060683</v>
      </c>
      <c r="I13" s="5">
        <f t="shared" si="5"/>
        <v>1.1555626081589137</v>
      </c>
      <c r="J13" s="25"/>
      <c r="K13" s="25"/>
    </row>
    <row r="14" spans="1:11" s="9" customFormat="1" ht="51" x14ac:dyDescent="0.2">
      <c r="A14" s="3" t="s">
        <v>10</v>
      </c>
      <c r="B14" s="30" t="s">
        <v>60</v>
      </c>
      <c r="C14" s="33">
        <v>784.6</v>
      </c>
      <c r="D14" s="33">
        <v>784.6</v>
      </c>
      <c r="E14" s="33">
        <v>21</v>
      </c>
      <c r="F14" s="33">
        <v>81.925619999999995</v>
      </c>
      <c r="G14" s="4">
        <f t="shared" si="2"/>
        <v>0.10441705327555441</v>
      </c>
      <c r="H14" s="4">
        <f t="shared" si="3"/>
        <v>0.10441705327555441</v>
      </c>
      <c r="I14" s="5" t="str">
        <f t="shared" si="5"/>
        <v>Св 200</v>
      </c>
      <c r="J14" s="41" t="s">
        <v>89</v>
      </c>
      <c r="K14" s="41" t="s">
        <v>89</v>
      </c>
    </row>
    <row r="15" spans="1:11" s="9" customFormat="1" ht="38.25" x14ac:dyDescent="0.2">
      <c r="A15" s="3" t="s">
        <v>59</v>
      </c>
      <c r="B15" s="30" t="s">
        <v>92</v>
      </c>
      <c r="C15" s="33">
        <v>14000</v>
      </c>
      <c r="D15" s="33">
        <v>14000</v>
      </c>
      <c r="E15" s="33">
        <v>3560</v>
      </c>
      <c r="F15" s="33">
        <v>4170.7424799999999</v>
      </c>
      <c r="G15" s="4">
        <f t="shared" si="2"/>
        <v>0.29791017714285711</v>
      </c>
      <c r="H15" s="4">
        <f t="shared" si="3"/>
        <v>0.29791017714285711</v>
      </c>
      <c r="I15" s="5">
        <f t="shared" si="5"/>
        <v>1.1715568764044944</v>
      </c>
      <c r="J15" s="42" t="s">
        <v>97</v>
      </c>
      <c r="K15" s="41" t="s">
        <v>97</v>
      </c>
    </row>
    <row r="16" spans="1:11" s="9" customFormat="1" ht="38.25" x14ac:dyDescent="0.2">
      <c r="A16" s="3" t="s">
        <v>11</v>
      </c>
      <c r="B16" s="30" t="s">
        <v>13</v>
      </c>
      <c r="C16" s="33">
        <v>29295</v>
      </c>
      <c r="D16" s="33">
        <v>29295</v>
      </c>
      <c r="E16" s="33">
        <v>14240</v>
      </c>
      <c r="F16" s="33">
        <v>16340.613139999999</v>
      </c>
      <c r="G16" s="4">
        <f t="shared" si="2"/>
        <v>0.55779529407748762</v>
      </c>
      <c r="H16" s="4">
        <f t="shared" si="3"/>
        <v>0.55779529407748762</v>
      </c>
      <c r="I16" s="5">
        <f t="shared" si="5"/>
        <v>1.1475149676966292</v>
      </c>
      <c r="J16" s="38" t="s">
        <v>90</v>
      </c>
      <c r="K16" s="38" t="s">
        <v>90</v>
      </c>
    </row>
    <row r="17" spans="1:13" s="12" customFormat="1" ht="63.75" x14ac:dyDescent="0.2">
      <c r="A17" s="14" t="s">
        <v>32</v>
      </c>
      <c r="B17" s="13" t="s">
        <v>14</v>
      </c>
      <c r="C17" s="33">
        <v>3027.5</v>
      </c>
      <c r="D17" s="33">
        <v>3027.5</v>
      </c>
      <c r="E17" s="33">
        <v>1320</v>
      </c>
      <c r="F17" s="33">
        <v>1111.64337</v>
      </c>
      <c r="G17" s="4">
        <f t="shared" si="2"/>
        <v>0.36718195540875309</v>
      </c>
      <c r="H17" s="4">
        <f t="shared" si="3"/>
        <v>0.36718195540875309</v>
      </c>
      <c r="I17" s="5">
        <f t="shared" si="5"/>
        <v>0.84215406818181815</v>
      </c>
      <c r="J17" s="41" t="s">
        <v>43</v>
      </c>
      <c r="K17" s="41" t="s">
        <v>43</v>
      </c>
    </row>
    <row r="18" spans="1:13" s="12" customFormat="1" ht="51" x14ac:dyDescent="0.2">
      <c r="A18" s="29" t="s">
        <v>36</v>
      </c>
      <c r="B18" s="13" t="s">
        <v>15</v>
      </c>
      <c r="C18" s="33">
        <v>0</v>
      </c>
      <c r="D18" s="33">
        <v>0</v>
      </c>
      <c r="E18" s="33">
        <v>0</v>
      </c>
      <c r="F18" s="33">
        <v>0</v>
      </c>
      <c r="G18" s="4" t="s">
        <v>63</v>
      </c>
      <c r="H18" s="4" t="s">
        <v>63</v>
      </c>
      <c r="I18" s="5"/>
      <c r="J18" s="26"/>
      <c r="K18" s="26"/>
    </row>
    <row r="19" spans="1:13" s="12" customFormat="1" ht="22.5" customHeight="1" x14ac:dyDescent="0.2">
      <c r="A19" s="7" t="s">
        <v>29</v>
      </c>
      <c r="B19" s="31"/>
      <c r="C19" s="33">
        <f>C20+C21+C24+C22+C23+C25</f>
        <v>947621.9</v>
      </c>
      <c r="D19" s="33">
        <f t="shared" ref="D19:E19" si="9">D20+D21+D24+D22+D23+D25</f>
        <v>947621.9</v>
      </c>
      <c r="E19" s="33">
        <f t="shared" si="9"/>
        <v>518487.87748999993</v>
      </c>
      <c r="F19" s="33">
        <f t="shared" ref="F19" si="10">F20+F21+F24+F22+F23+F25</f>
        <v>285564.07874000003</v>
      </c>
      <c r="G19" s="4">
        <f t="shared" ref="G19:G28" si="11">IF((F19/C19)&gt;200%,"Св 200",(F19/C19))</f>
        <v>0.30134812074309386</v>
      </c>
      <c r="H19" s="4">
        <f t="shared" ref="H19:H32" si="12">IF((F19/D19)&gt;200%,"Св 200",(F19/D19))</f>
        <v>0.30134812074309386</v>
      </c>
      <c r="I19" s="5">
        <f t="shared" si="5"/>
        <v>0.5507632697651792</v>
      </c>
      <c r="J19" s="25"/>
      <c r="K19" s="25"/>
    </row>
    <row r="20" spans="1:13" s="12" customFormat="1" ht="80.25" customHeight="1" x14ac:dyDescent="0.2">
      <c r="A20" s="2" t="s">
        <v>26</v>
      </c>
      <c r="B20" s="13" t="s">
        <v>16</v>
      </c>
      <c r="C20" s="33">
        <v>257268.1</v>
      </c>
      <c r="D20" s="33">
        <v>257268.1</v>
      </c>
      <c r="E20" s="33">
        <v>121471.0496</v>
      </c>
      <c r="F20" s="33">
        <v>154206.48873000001</v>
      </c>
      <c r="G20" s="4">
        <f t="shared" si="11"/>
        <v>0.5993999595363747</v>
      </c>
      <c r="H20" s="4">
        <f t="shared" si="12"/>
        <v>0.5993999595363747</v>
      </c>
      <c r="I20" s="5">
        <f t="shared" si="5"/>
        <v>1.2694916956574978</v>
      </c>
      <c r="J20" s="38" t="s">
        <v>68</v>
      </c>
      <c r="K20" s="38" t="s">
        <v>68</v>
      </c>
      <c r="M20" s="16"/>
    </row>
    <row r="21" spans="1:13" s="12" customFormat="1" ht="141" customHeight="1" x14ac:dyDescent="0.2">
      <c r="A21" s="2" t="s">
        <v>17</v>
      </c>
      <c r="B21" s="13" t="s">
        <v>82</v>
      </c>
      <c r="C21" s="33">
        <v>73330.7</v>
      </c>
      <c r="D21" s="33">
        <v>73330.7</v>
      </c>
      <c r="E21" s="33">
        <v>36886.851889999998</v>
      </c>
      <c r="F21" s="33">
        <v>96330.423710000003</v>
      </c>
      <c r="G21" s="4">
        <f t="shared" si="11"/>
        <v>1.3136438587112902</v>
      </c>
      <c r="H21" s="4">
        <f t="shared" si="12"/>
        <v>1.3136438587112902</v>
      </c>
      <c r="I21" s="5" t="str">
        <f t="shared" si="5"/>
        <v>Св 200</v>
      </c>
      <c r="J21" s="43" t="s">
        <v>88</v>
      </c>
      <c r="K21" s="43" t="s">
        <v>88</v>
      </c>
    </row>
    <row r="22" spans="1:13" s="12" customFormat="1" ht="54" customHeight="1" x14ac:dyDescent="0.2">
      <c r="A22" s="2" t="s">
        <v>33</v>
      </c>
      <c r="B22" s="13" t="s">
        <v>19</v>
      </c>
      <c r="C22" s="33">
        <v>3083.2</v>
      </c>
      <c r="D22" s="33">
        <v>3083.2</v>
      </c>
      <c r="E22" s="33">
        <v>995</v>
      </c>
      <c r="F22" s="33">
        <v>1008.29072</v>
      </c>
      <c r="G22" s="4">
        <f t="shared" si="11"/>
        <v>0.32702734820965229</v>
      </c>
      <c r="H22" s="4">
        <f t="shared" si="12"/>
        <v>0.32702734820965229</v>
      </c>
      <c r="I22" s="5">
        <f t="shared" si="5"/>
        <v>1.0133575075376884</v>
      </c>
      <c r="J22" s="38" t="s">
        <v>67</v>
      </c>
      <c r="K22" s="38" t="s">
        <v>67</v>
      </c>
      <c r="M22" s="16"/>
    </row>
    <row r="23" spans="1:13" s="12" customFormat="1" ht="103.5" customHeight="1" x14ac:dyDescent="0.25">
      <c r="A23" s="2" t="s">
        <v>34</v>
      </c>
      <c r="B23" s="13" t="s">
        <v>20</v>
      </c>
      <c r="C23" s="33">
        <v>11030.3</v>
      </c>
      <c r="D23" s="33">
        <v>11030.3</v>
      </c>
      <c r="E23" s="33">
        <v>5457.9459999999999</v>
      </c>
      <c r="F23" s="33">
        <v>24732.92683</v>
      </c>
      <c r="G23" s="4" t="str">
        <f t="shared" si="11"/>
        <v>Св 200</v>
      </c>
      <c r="H23" s="4" t="str">
        <f t="shared" si="12"/>
        <v>Св 200</v>
      </c>
      <c r="I23" s="5" t="str">
        <f t="shared" si="5"/>
        <v>Св 200</v>
      </c>
      <c r="J23" s="38" t="s">
        <v>104</v>
      </c>
      <c r="K23" s="38" t="s">
        <v>104</v>
      </c>
      <c r="L23" s="27"/>
      <c r="M23" s="27"/>
    </row>
    <row r="24" spans="1:13" s="12" customFormat="1" ht="105" customHeight="1" x14ac:dyDescent="0.2">
      <c r="A24" s="17" t="s">
        <v>27</v>
      </c>
      <c r="B24" s="7" t="s">
        <v>18</v>
      </c>
      <c r="C24" s="33">
        <v>602556.5</v>
      </c>
      <c r="D24" s="33">
        <v>602556.5</v>
      </c>
      <c r="E24" s="33">
        <v>353500.48</v>
      </c>
      <c r="F24" s="33">
        <v>9057.3120600000002</v>
      </c>
      <c r="G24" s="4">
        <f t="shared" si="11"/>
        <v>1.5031473496676245E-2</v>
      </c>
      <c r="H24" s="4">
        <f t="shared" si="12"/>
        <v>1.5031473496676245E-2</v>
      </c>
      <c r="I24" s="5">
        <f t="shared" si="5"/>
        <v>2.5621781503663024E-2</v>
      </c>
      <c r="J24" s="38" t="s">
        <v>95</v>
      </c>
      <c r="K24" s="38" t="s">
        <v>95</v>
      </c>
    </row>
    <row r="25" spans="1:13" s="12" customFormat="1" ht="69" customHeight="1" x14ac:dyDescent="0.2">
      <c r="A25" s="2" t="s">
        <v>35</v>
      </c>
      <c r="B25" s="13" t="s">
        <v>21</v>
      </c>
      <c r="C25" s="33">
        <v>353.1</v>
      </c>
      <c r="D25" s="33">
        <v>353.1</v>
      </c>
      <c r="E25" s="33">
        <v>176.55</v>
      </c>
      <c r="F25" s="33">
        <v>228.63668999999999</v>
      </c>
      <c r="G25" s="4">
        <f t="shared" si="11"/>
        <v>0.64751257434154619</v>
      </c>
      <c r="H25" s="4">
        <f t="shared" si="12"/>
        <v>0.64751257434154619</v>
      </c>
      <c r="I25" s="5">
        <f t="shared" si="5"/>
        <v>1.2950251486830924</v>
      </c>
      <c r="J25" s="38" t="s">
        <v>91</v>
      </c>
      <c r="K25" s="38" t="s">
        <v>91</v>
      </c>
    </row>
    <row r="26" spans="1:13" s="12" customFormat="1" ht="32.25" customHeight="1" x14ac:dyDescent="0.2">
      <c r="A26" s="13" t="s">
        <v>30</v>
      </c>
      <c r="B26" s="28"/>
      <c r="C26" s="33">
        <f>C27+C34+C35+C36+C33</f>
        <v>3820182.3506</v>
      </c>
      <c r="D26" s="33">
        <f t="shared" ref="D26:E26" si="13">D27+D34+D35+D36+D33</f>
        <v>3641668.9687699992</v>
      </c>
      <c r="E26" s="33">
        <f t="shared" si="13"/>
        <v>1561733.5712799998</v>
      </c>
      <c r="F26" s="33">
        <f t="shared" ref="F26" si="14">F27+F34+F35+F36+F33</f>
        <v>1682473.54807</v>
      </c>
      <c r="G26" s="4">
        <f t="shared" si="11"/>
        <v>0.44041707794544149</v>
      </c>
      <c r="H26" s="4">
        <f t="shared" si="12"/>
        <v>0.46200617422902884</v>
      </c>
      <c r="I26" s="5">
        <f t="shared" si="5"/>
        <v>1.0773115075518556</v>
      </c>
      <c r="J26" s="25"/>
      <c r="K26" s="25"/>
    </row>
    <row r="27" spans="1:13" s="12" customFormat="1" ht="72" customHeight="1" x14ac:dyDescent="0.2">
      <c r="A27" s="2" t="s">
        <v>48</v>
      </c>
      <c r="B27" s="13" t="s">
        <v>47</v>
      </c>
      <c r="C27" s="33">
        <f>C28+C29+C30+C31</f>
        <v>3820182.3506</v>
      </c>
      <c r="D27" s="33">
        <f t="shared" ref="D27:E27" si="15">D28+D29+D30+D31</f>
        <v>3639588.9687699992</v>
      </c>
      <c r="E27" s="33">
        <f t="shared" si="15"/>
        <v>1559653.5712799998</v>
      </c>
      <c r="F27" s="33">
        <f t="shared" ref="F27" si="16">F28+F29+F30+F31</f>
        <v>1680294.0252</v>
      </c>
      <c r="G27" s="4">
        <f t="shared" si="11"/>
        <v>0.43984654945492119</v>
      </c>
      <c r="H27" s="4">
        <f t="shared" si="12"/>
        <v>0.46167136993160418</v>
      </c>
      <c r="I27" s="5">
        <f t="shared" si="5"/>
        <v>1.0773508015763984</v>
      </c>
      <c r="J27" s="24"/>
      <c r="K27" s="24"/>
    </row>
    <row r="28" spans="1:13" s="9" customFormat="1" ht="90" customHeight="1" x14ac:dyDescent="0.2">
      <c r="A28" s="3" t="s">
        <v>49</v>
      </c>
      <c r="B28" s="30" t="s">
        <v>50</v>
      </c>
      <c r="C28" s="33">
        <v>24555.200000000001</v>
      </c>
      <c r="D28" s="33">
        <v>42306.400000000001</v>
      </c>
      <c r="E28" s="33">
        <v>18914.294839999999</v>
      </c>
      <c r="F28" s="33">
        <v>19350.8</v>
      </c>
      <c r="G28" s="4">
        <f t="shared" si="11"/>
        <v>0.78805303968202245</v>
      </c>
      <c r="H28" s="4">
        <f t="shared" si="12"/>
        <v>0.4573965168390598</v>
      </c>
      <c r="I28" s="5">
        <f t="shared" si="5"/>
        <v>1.0230780562369621</v>
      </c>
      <c r="J28" s="38" t="s">
        <v>76</v>
      </c>
      <c r="K28" s="38" t="s">
        <v>76</v>
      </c>
    </row>
    <row r="29" spans="1:13" s="9" customFormat="1" ht="87.75" customHeight="1" x14ac:dyDescent="0.2">
      <c r="A29" s="3" t="s">
        <v>51</v>
      </c>
      <c r="B29" s="30" t="s">
        <v>52</v>
      </c>
      <c r="C29" s="33">
        <v>1653282.9</v>
      </c>
      <c r="D29" s="33">
        <v>1393426.0791499999</v>
      </c>
      <c r="E29" s="33">
        <v>314640.53087999998</v>
      </c>
      <c r="F29" s="33">
        <v>438228.41506000003</v>
      </c>
      <c r="G29" s="4">
        <f>IF((F29/C29)&gt;200%,"Св 200",(F29/C29))</f>
        <v>0.26506559467832158</v>
      </c>
      <c r="H29" s="4">
        <f t="shared" si="12"/>
        <v>0.31449706706172931</v>
      </c>
      <c r="I29" s="5">
        <f t="shared" si="5"/>
        <v>1.3927907311697709</v>
      </c>
      <c r="J29" s="38" t="s">
        <v>74</v>
      </c>
      <c r="K29" s="38" t="s">
        <v>75</v>
      </c>
    </row>
    <row r="30" spans="1:13" s="9" customFormat="1" ht="86.25" customHeight="1" x14ac:dyDescent="0.2">
      <c r="A30" s="3" t="s">
        <v>53</v>
      </c>
      <c r="B30" s="30" t="s">
        <v>54</v>
      </c>
      <c r="C30" s="33">
        <v>1878316.9</v>
      </c>
      <c r="D30" s="33">
        <v>1891955.4</v>
      </c>
      <c r="E30" s="33">
        <v>1036957.0887</v>
      </c>
      <c r="F30" s="33">
        <v>1040024.70131</v>
      </c>
      <c r="G30" s="4">
        <f>IF((F30/C30)&gt;200%,"Св 200",(F30/C30))</f>
        <v>0.55370033741910119</v>
      </c>
      <c r="H30" s="4">
        <f t="shared" si="12"/>
        <v>0.54970888917888872</v>
      </c>
      <c r="I30" s="5">
        <f t="shared" si="5"/>
        <v>1.0029582830798194</v>
      </c>
      <c r="J30" s="38" t="s">
        <v>73</v>
      </c>
      <c r="K30" s="38" t="s">
        <v>72</v>
      </c>
    </row>
    <row r="31" spans="1:13" s="9" customFormat="1" ht="114" customHeight="1" x14ac:dyDescent="0.2">
      <c r="A31" s="18" t="s">
        <v>62</v>
      </c>
      <c r="B31" s="30" t="s">
        <v>55</v>
      </c>
      <c r="C31" s="33">
        <v>264027.35060000001</v>
      </c>
      <c r="D31" s="33">
        <v>311901.08961999998</v>
      </c>
      <c r="E31" s="33">
        <v>189141.65685999999</v>
      </c>
      <c r="F31" s="33">
        <v>182690.10883000001</v>
      </c>
      <c r="G31" s="4">
        <f>IF((F31/C31)&gt;200%,"Св 200",(F31/C31))</f>
        <v>0.69193630286725305</v>
      </c>
      <c r="H31" s="4">
        <f t="shared" si="12"/>
        <v>0.58573090928466387</v>
      </c>
      <c r="I31" s="5">
        <f t="shared" si="5"/>
        <v>0.96589039063575866</v>
      </c>
      <c r="J31" s="38" t="s">
        <v>70</v>
      </c>
      <c r="K31" s="38" t="s">
        <v>71</v>
      </c>
    </row>
    <row r="32" spans="1:13" s="9" customFormat="1" ht="127.5" x14ac:dyDescent="0.2">
      <c r="A32" s="19" t="s">
        <v>69</v>
      </c>
      <c r="B32" s="32" t="s">
        <v>56</v>
      </c>
      <c r="C32" s="33">
        <v>214070.55059999999</v>
      </c>
      <c r="D32" s="33">
        <v>241852.41344999999</v>
      </c>
      <c r="E32" s="33">
        <v>149367.44686</v>
      </c>
      <c r="F32" s="33">
        <v>150293.99820999999</v>
      </c>
      <c r="G32" s="4">
        <f>IF((F32/C32)&gt;200%,"Св 200",(F32/C32))</f>
        <v>0.70207694514146779</v>
      </c>
      <c r="H32" s="4">
        <f t="shared" si="12"/>
        <v>0.62142856490895193</v>
      </c>
      <c r="I32" s="5">
        <f t="shared" si="5"/>
        <v>1.0062031678888401</v>
      </c>
      <c r="J32" s="38" t="s">
        <v>40</v>
      </c>
      <c r="K32" s="38" t="s">
        <v>40</v>
      </c>
    </row>
    <row r="33" spans="1:11" s="9" customFormat="1" ht="73.5" customHeight="1" x14ac:dyDescent="0.2">
      <c r="A33" s="15" t="s">
        <v>44</v>
      </c>
      <c r="B33" s="13" t="s">
        <v>83</v>
      </c>
      <c r="C33" s="33">
        <v>0</v>
      </c>
      <c r="D33" s="33">
        <v>2080</v>
      </c>
      <c r="E33" s="33">
        <v>2080</v>
      </c>
      <c r="F33" s="33">
        <v>2180</v>
      </c>
      <c r="G33" s="4" t="s">
        <v>63</v>
      </c>
      <c r="H33" s="4">
        <f>IF((F33/D33)&gt;200%,"Св 200",(F33/D33))</f>
        <v>1.0480769230769231</v>
      </c>
      <c r="I33" s="5">
        <f t="shared" si="5"/>
        <v>1.0480769230769231</v>
      </c>
      <c r="J33" s="38" t="s">
        <v>41</v>
      </c>
      <c r="K33" s="38" t="s">
        <v>41</v>
      </c>
    </row>
    <row r="34" spans="1:11" s="12" customFormat="1" ht="45.75" customHeight="1" x14ac:dyDescent="0.2">
      <c r="A34" s="15" t="s">
        <v>22</v>
      </c>
      <c r="B34" s="13" t="s">
        <v>84</v>
      </c>
      <c r="C34" s="33">
        <v>0</v>
      </c>
      <c r="D34" s="33">
        <v>0</v>
      </c>
      <c r="E34" s="33">
        <v>0</v>
      </c>
      <c r="F34" s="33">
        <v>0</v>
      </c>
      <c r="G34" s="4" t="s">
        <v>63</v>
      </c>
      <c r="H34" s="4" t="s">
        <v>63</v>
      </c>
      <c r="I34" s="5" t="s">
        <v>63</v>
      </c>
      <c r="J34" s="24"/>
      <c r="K34" s="24"/>
    </row>
    <row r="35" spans="1:11" s="12" customFormat="1" ht="144" customHeight="1" x14ac:dyDescent="0.2">
      <c r="A35" s="15" t="s">
        <v>58</v>
      </c>
      <c r="B35" s="13" t="s">
        <v>85</v>
      </c>
      <c r="C35" s="33">
        <v>0</v>
      </c>
      <c r="D35" s="33">
        <v>0</v>
      </c>
      <c r="E35" s="33">
        <v>0</v>
      </c>
      <c r="F35" s="33">
        <v>0</v>
      </c>
      <c r="G35" s="4" t="s">
        <v>63</v>
      </c>
      <c r="H35" s="4" t="s">
        <v>63</v>
      </c>
      <c r="I35" s="5" t="s">
        <v>63</v>
      </c>
      <c r="J35" s="34"/>
      <c r="K35" s="34"/>
    </row>
    <row r="36" spans="1:11" s="12" customFormat="1" ht="83.25" customHeight="1" x14ac:dyDescent="0.2">
      <c r="A36" s="15" t="s">
        <v>57</v>
      </c>
      <c r="B36" s="13" t="s">
        <v>86</v>
      </c>
      <c r="C36" s="33">
        <v>0</v>
      </c>
      <c r="D36" s="33">
        <v>0</v>
      </c>
      <c r="E36" s="33">
        <v>0</v>
      </c>
      <c r="F36" s="33">
        <v>-0.47713</v>
      </c>
      <c r="G36" s="4" t="s">
        <v>63</v>
      </c>
      <c r="H36" s="4" t="s">
        <v>63</v>
      </c>
      <c r="I36" s="5" t="s">
        <v>63</v>
      </c>
      <c r="J36" s="38" t="s">
        <v>42</v>
      </c>
      <c r="K36" s="38" t="s">
        <v>42</v>
      </c>
    </row>
    <row r="37" spans="1:11" s="22" customFormat="1" ht="15.75" x14ac:dyDescent="0.25">
      <c r="A37" s="20" t="s">
        <v>23</v>
      </c>
      <c r="B37" s="21"/>
      <c r="C37" s="8">
        <f>C5+C19+C26</f>
        <v>6214604.5505999997</v>
      </c>
      <c r="D37" s="8">
        <f t="shared" ref="D37:E37" si="17">D5+D19+D26</f>
        <v>6036091.1687699994</v>
      </c>
      <c r="E37" s="8">
        <f t="shared" si="17"/>
        <v>2768205.4487699997</v>
      </c>
      <c r="F37" s="8">
        <f>F5+F19+F26</f>
        <v>2682722.1985499999</v>
      </c>
      <c r="G37" s="4">
        <f>IF((F37/C37)&gt;200%,"Св 200",(F37/C37))</f>
        <v>0.43168027453830377</v>
      </c>
      <c r="H37" s="4">
        <f>IF((F37/D37)&gt;200%,"Св 200",(F37/D37))</f>
        <v>0.44444693155565274</v>
      </c>
      <c r="I37" s="5">
        <f t="shared" si="5"/>
        <v>0.96911961492670906</v>
      </c>
      <c r="J37" s="35"/>
      <c r="K37" s="35"/>
    </row>
    <row r="38" spans="1:11" x14ac:dyDescent="0.2">
      <c r="C38" s="9"/>
      <c r="G38" s="9"/>
      <c r="H38" s="9"/>
      <c r="I38" s="9"/>
    </row>
    <row r="39" spans="1:11" x14ac:dyDescent="0.2">
      <c r="D39" s="37"/>
      <c r="E39" s="37"/>
    </row>
    <row r="40" spans="1:11" x14ac:dyDescent="0.2">
      <c r="E40" s="37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 2022 год</vt:lpstr>
      <vt:lpstr>'  2022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2022-07-15T07:31:13Z</dcterms:modified>
</cp:coreProperties>
</file>