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330" yWindow="255" windowWidth="14490" windowHeight="12015"/>
  </bookViews>
  <sheets>
    <sheet name="1 полугодие 2020" sheetId="7" r:id="rId1"/>
  </sheets>
  <calcPr calcId="144525" iterate="1"/>
</workbook>
</file>

<file path=xl/calcChain.xml><?xml version="1.0" encoding="utf-8"?>
<calcChain xmlns="http://schemas.openxmlformats.org/spreadsheetml/2006/main">
  <c r="D27" i="7" l="1"/>
  <c r="D26" i="7"/>
  <c r="I33" i="7" l="1"/>
  <c r="H33" i="7"/>
  <c r="C26" i="7"/>
  <c r="D19" i="7"/>
  <c r="D13" i="7"/>
  <c r="D8" i="7"/>
  <c r="D5" i="7"/>
  <c r="D4" i="7"/>
  <c r="F27" i="7"/>
  <c r="F26" i="7" s="1"/>
  <c r="E27" i="7"/>
  <c r="E26" i="7" s="1"/>
  <c r="C27" i="7"/>
  <c r="C4" i="7"/>
  <c r="I15" i="7"/>
  <c r="H15" i="7"/>
  <c r="G15" i="7"/>
  <c r="F13" i="7"/>
  <c r="E13" i="7"/>
  <c r="C13" i="7"/>
  <c r="G6" i="7"/>
  <c r="H6" i="7"/>
  <c r="I6" i="7"/>
  <c r="E19" i="7" l="1"/>
  <c r="E8" i="7"/>
  <c r="E5" i="7" s="1"/>
  <c r="I32" i="7"/>
  <c r="I31" i="7"/>
  <c r="I30" i="7"/>
  <c r="I29" i="7"/>
  <c r="I28" i="7"/>
  <c r="I25" i="7"/>
  <c r="I24" i="7"/>
  <c r="I23" i="7"/>
  <c r="I22" i="7"/>
  <c r="I21" i="7"/>
  <c r="I20" i="7"/>
  <c r="I17" i="7"/>
  <c r="I16" i="7"/>
  <c r="I14" i="7"/>
  <c r="I12" i="7"/>
  <c r="I11" i="7"/>
  <c r="I10" i="7"/>
  <c r="I9" i="7"/>
  <c r="I7" i="7"/>
  <c r="E4" i="7" l="1"/>
  <c r="E37" i="7"/>
  <c r="I27" i="7" l="1"/>
  <c r="H32" i="7" l="1"/>
  <c r="H31" i="7"/>
  <c r="H30" i="7"/>
  <c r="H29" i="7"/>
  <c r="H28" i="7"/>
  <c r="H25" i="7"/>
  <c r="H24" i="7"/>
  <c r="H23" i="7"/>
  <c r="H22" i="7"/>
  <c r="H21" i="7"/>
  <c r="H20" i="7"/>
  <c r="H17" i="7"/>
  <c r="H16" i="7"/>
  <c r="H14" i="7"/>
  <c r="H12" i="7"/>
  <c r="H11" i="7"/>
  <c r="H10" i="7"/>
  <c r="H9" i="7"/>
  <c r="H7" i="7"/>
  <c r="G32" i="7"/>
  <c r="G31" i="7"/>
  <c r="G30" i="7"/>
  <c r="G29" i="7"/>
  <c r="G28" i="7"/>
  <c r="G25" i="7"/>
  <c r="G24" i="7"/>
  <c r="G23" i="7"/>
  <c r="G21" i="7"/>
  <c r="G20" i="7"/>
  <c r="G17" i="7"/>
  <c r="G16" i="7"/>
  <c r="G14" i="7"/>
  <c r="G12" i="7"/>
  <c r="G11" i="7"/>
  <c r="G10" i="7"/>
  <c r="G9" i="7"/>
  <c r="G7" i="7"/>
  <c r="G22" i="7"/>
  <c r="C8" i="7"/>
  <c r="C5" i="7" s="1"/>
  <c r="G13" i="7" l="1"/>
  <c r="I13" i="7"/>
  <c r="H13" i="7"/>
  <c r="I26" i="7"/>
  <c r="F19" i="7"/>
  <c r="I19" i="7" s="1"/>
  <c r="C19" i="7"/>
  <c r="H19" i="7" l="1"/>
  <c r="G19" i="7"/>
  <c r="H26" i="7"/>
  <c r="H27" i="7"/>
  <c r="G27" i="7"/>
  <c r="F8" i="7"/>
  <c r="I8" i="7" s="1"/>
  <c r="G8" i="7" l="1"/>
  <c r="H8" i="7"/>
  <c r="G26" i="7"/>
  <c r="C37" i="7"/>
  <c r="D37" i="7"/>
  <c r="F5" i="7"/>
  <c r="I5" i="7" l="1"/>
  <c r="F4" i="7"/>
  <c r="F37" i="7"/>
  <c r="G5" i="7"/>
  <c r="H5" i="7"/>
  <c r="H4" i="7" l="1"/>
  <c r="G4" i="7"/>
  <c r="I4" i="7"/>
  <c r="G37" i="7"/>
  <c r="I37" i="7"/>
  <c r="H37" i="7"/>
</calcChain>
</file>

<file path=xl/sharedStrings.xml><?xml version="1.0" encoding="utf-8"?>
<sst xmlns="http://schemas.openxmlformats.org/spreadsheetml/2006/main" count="136" uniqueCount="100">
  <si>
    <t>Код дохода по классификации РФ</t>
  </si>
  <si>
    <t>Вид дохода</t>
  </si>
  <si>
    <t>Процент выполнения первоначального плана</t>
  </si>
  <si>
    <t>Налог на доходы  физических лиц</t>
  </si>
  <si>
    <t>000 1 01 02000 00 0000 110</t>
  </si>
  <si>
    <t>Акцизы по подакцизным товарам (продукции), производимым на территории Российской Федерации</t>
  </si>
  <si>
    <t>000 1 03 02000 00 0000 110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</si>
  <si>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</si>
  <si>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</si>
  <si>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</si>
  <si>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</si>
  <si>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</si>
  <si>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</si>
  <si>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</si>
  <si>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</si>
  <si>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имущество физических лиц</t>
  </si>
  <si>
    <t>Земельный налог</t>
  </si>
  <si>
    <t>000 1 06 00000 00 0000 000</t>
  </si>
  <si>
    <t xml:space="preserve">000 1 06 06000 00 0000 110 </t>
  </si>
  <si>
    <t>000 1 08 00000 00 0000 000</t>
  </si>
  <si>
    <t>000 1 09 00000 00 0000 000</t>
  </si>
  <si>
    <t>000 1 11 00000 00 0000 000</t>
  </si>
  <si>
    <t>Плата за негативное воздействие на окружающую среду</t>
  </si>
  <si>
    <t>000 1 12 01000 00 0000 120</t>
  </si>
  <si>
    <t>000 1 16 00000 00 0000 000</t>
  </si>
  <si>
    <t>000 1 13 00000 00 0000 000</t>
  </si>
  <si>
    <t>000 1 14 00000 00 0000 000</t>
  </si>
  <si>
    <t>000 1 17 00000 00 0000 000</t>
  </si>
  <si>
    <t>Прочие безвозмездные поступления в бюджеты муниципальных районов</t>
  </si>
  <si>
    <t>ВСЕГО ДОХОДОВ</t>
  </si>
  <si>
    <t>Налоги на совокупный доход, в том числе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</si>
  <si>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</si>
  <si>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</si>
  <si>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</si>
  <si>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 xml:space="preserve"> НАЛОГОВЫЕ ДОХОДЫ:</t>
  </si>
  <si>
    <t>НЕНАЛОГОВЫЕ ДОХОДЫ</t>
  </si>
  <si>
    <t>БЕЗВОЗМЕЗДНЫЕ ПОСТУПЛЕНИЯ</t>
  </si>
  <si>
    <t>Налог, взимаемый в связи с применением патентной системы налогооблажения</t>
  </si>
  <si>
    <t>Государственная пошлина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</si>
  <si>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</si>
  <si>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</si>
  <si>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</si>
  <si>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Задолженность и перерасчеты по отмененным налогам, сборам и иным обязательным платежам</t>
  </si>
  <si>
    <t>Фактическое поступление доходов от уплаты акцизов на нефтепродукты, администрируемых Федеральным казначейством.</t>
  </si>
  <si>
    <t>Увеличение в связи с поступлением денежных взысканий за нарушение условий договора купли-продажи жилого помещения</t>
  </si>
  <si>
    <t>Поступление дотаций согласно принятым уведомлениям от департамента финансов ХМАО-Югры в соответствии с Законом о бюджете автономного округа.</t>
  </si>
  <si>
    <t>Поступление субсидий согласно принятым уведомлениям от департамента финансов ХМАО-Югры в соответствии с Законом о бюджете автономного округа.</t>
  </si>
  <si>
    <t xml:space="preserve">Поступление в соответствии с заключенными соглашениями о передаче полномочий из бюджетов поселений в муниципальный район </t>
  </si>
  <si>
    <t>Фактическое поступление в соответствии с заключенными договорами пожертвования.</t>
  </si>
  <si>
    <t>Поступление субвенций  согласно принятым уведомлениям от департамента финансов ХМАО-Югры в соответствии с Законом о бюджете автономного округа.</t>
  </si>
  <si>
    <t>Поступление иных межбюджетных трансфертов  согласно принятым уведомлениям от департамента финансов ХМАО-Югры в соответствии с Законом о бюджете автономного округа.</t>
  </si>
  <si>
    <t>Произведен возврат остатков субсидий и субвенций прошлых лет</t>
  </si>
  <si>
    <t>Поступление государственной пошлины по делам, рассматриваемым в судах общей юрисдикции. Данный вид дохода носит заявительный характер.</t>
  </si>
  <si>
    <t>Прочие безвозмездные поступления от негосударственных организаций в бюджеты муниципальных районов</t>
  </si>
  <si>
    <t>000 2 04 05099 05 0000 150</t>
  </si>
  <si>
    <t>Поступления от налогоплательщиков, применяющих патентную систему налогообложения.</t>
  </si>
  <si>
    <t>000  2  02  00000  00  0000  000</t>
  </si>
  <si>
    <t>БЕЗВОЗМЕЗДНЫЕ ПОСТУПЛЕНИЯ ОТ ДРУГИХ БЮДЖЕТОВ БЮДЖЕТНОЙ СИСТЕМЫ РОССИЙСКОЙ ФЕДЕРАЦИИ, В ТОМ ЧИСЛЕ:</t>
  </si>
  <si>
    <t>Дотации бюджетам бюджетной системы Российской Федерации</t>
  </si>
  <si>
    <t>000  2 02 10000 00 0000 150</t>
  </si>
  <si>
    <t>Субсидии бюджетам бюджетной системы Российской Федерации (межбюджетные субсидии)</t>
  </si>
  <si>
    <t>000 2 02 20000 00 0000 150</t>
  </si>
  <si>
    <t>Субвенции бюджетам бюджетной системы Российской Федерации</t>
  </si>
  <si>
    <t>000 2 02 30000 00 0000 150</t>
  </si>
  <si>
    <t>000 2 02 40000 00 0000 150</t>
  </si>
  <si>
    <t>Справочно:
000 2 02 40014 05 0000 150</t>
  </si>
  <si>
    <t>000  2 07 05000 05 0000 150</t>
  </si>
  <si>
    <t>000 2 19 00000 05 0000 150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</si>
  <si>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</si>
  <si>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000 2 18 00000 05 0000 150
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</si>
  <si>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</si>
  <si>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Первоначальный план на 2020 год 
(тыс. руб.)</t>
  </si>
  <si>
    <t>Уточненный план на 2020 год
 (тыс. руб.)</t>
  </si>
  <si>
    <t>Транспортный налог</t>
  </si>
  <si>
    <t>000 1 06 04000 00 0000 110</t>
  </si>
  <si>
    <t>000 1 06 01000 00 0000 110</t>
  </si>
  <si>
    <t>НАЛОГОВЫЕ И НЕНАЛОГОВЫЕ ДОХОДЫ</t>
  </si>
  <si>
    <t>Иные межбюджетные трансферты:</t>
  </si>
  <si>
    <r>
      <rPr>
        <i/>
        <u/>
        <sz val="10"/>
        <color indexed="8"/>
        <rFont val="Times New Roman"/>
        <family val="1"/>
        <charset val="204"/>
      </rPr>
      <t>В том числе:</t>
    </r>
    <r>
      <rPr>
        <i/>
        <sz val="10"/>
        <color indexed="8"/>
        <rFont val="Times New Roman"/>
        <family val="1"/>
        <charset val="204"/>
      </rPr>
      <t xml:space="preserve">
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  </r>
  </si>
  <si>
    <t>-</t>
  </si>
  <si>
    <t>Поступление авансовых платежей от налогоплательщиков.</t>
  </si>
  <si>
    <t xml:space="preserve">Уменьшение в связи со снижением поступлений сумм по искам о возмещении вреда, причиненного окружающей среде  </t>
  </si>
  <si>
    <t>Доходы от возврата остатков субсидий, субвенций и иных межбюджетных трансфертов, имеющих целевое назначение, прошлых лет</t>
  </si>
  <si>
    <t>Причины отклонения от первоначального плана на год</t>
  </si>
  <si>
    <t>Причины отклонения от уточннного плана на год</t>
  </si>
  <si>
    <t>В связи с поступлением сумм за оказание услуг по организации предоставления муниципальных услуг, в том числе в электронной форме, по принципу "одного окна" по муниципальному контракту, а также в связи с поступлением дебиторской задолженности прошлых лет.</t>
  </si>
  <si>
    <t>Уточненный план на 01.07.2020
 (тыс. руб.)</t>
  </si>
  <si>
    <t>Исполнено на 01.07.2020 (тыс. руб.)</t>
  </si>
  <si>
    <t>Процент выполнения уточненного плана на 01.07.2020</t>
  </si>
  <si>
    <t>В связи с увеличением поступлений  платы за выбросы загрязняющих веществ, образующихся при сжигании на факельных установках и (или) рассеивании попутного нефтяного газа</t>
  </si>
  <si>
    <t>Поступление авансовых платежей и недоимки прошлых лет, срок уплаты налога 01.12.2020 г.</t>
  </si>
  <si>
    <t>Снижение в связи с тем, что арендная плата за земельные участки вносится ежеквартально до 10 числа первого месяца, следующего за истекшим кварталом. Не все арендаторы исполнили свои обязательства по оплате квартальных платежей раньше срока.</t>
  </si>
  <si>
    <t>Увеличение в связи с досрочным погашением платежей по договорам мены квартиры, а также поступление сумм по договорам купли-продажи земельных участков.</t>
  </si>
  <si>
    <t>Сведения об исполнении бюджета Нефтеюганского района за 1 полугодие 2020 года по доходам в разрезе видов доходов
 в сравнении с запланированными значениями</t>
  </si>
  <si>
    <t>Фактическое поступление. Срок уплаты до 1 декабря 2020 г.</t>
  </si>
  <si>
    <t>Процент выполнения уточненного плана на год</t>
  </si>
  <si>
    <t xml:space="preserve">Поступления по результатам деятельности предприятий. Снижение в связи с вводом режима повышенной готовности на территории Ханты-Мансийского автономного округа – Югры в соответствии с Постановлениями Губернатора Ханты-Мансийского автономного округа – Югры "О дополнительных мерах по предотвращению завоза и распространения новой коронавирусной инфекции, вызванной COVID-2019, в Ханты-Мансийском автономном округе – Югре", а также снижение поступлений в связи с переносом сроков уплаты налога в  соответствии с Постановлением Правительства РФ от 02 апреля 2020 № 409 и перечня отраслей  экономики, в наибольшей степени пострадавших в условиях ухудшения ситуации в результате распространения новой коронавирусной инфекции утвержденного постановлением Правительства  РФ от 3 апреля 2020 № 434. </t>
  </si>
  <si>
    <t xml:space="preserve">Поступления по результатм деятельности предприятий, использующих в качестве системы налогообложения единый сельскохозяйственный налог. Снижение поступлений связано с переносом сроков уплаты ЕСХН  в связи с пандемией коронавирусной инфекции COVID-2019 в  соответствии с Постановлением Правительства РФ от 02 апреля 2020 № 409. </t>
  </si>
  <si>
    <t xml:space="preserve">Поступления по результатм деятельности предприятий, использующих единый налог на вмененный доход для отдельных видов деятельности. Снижение поступлений связано с переносом сроков уплаты ЕНВД  в связи с пандемией коронавирусной инфекции COVID-2019 в  соответствии с Постановлением Правительства РФ от 02 апреля 2020 № 409. </t>
  </si>
  <si>
    <t>Снижение в связи с вводом режима повышенной готовности на территории Ханты-Мансийского автономного округа – Югры в соответствии с Постановлениями Губернатора Ханты-Мансийского автономного округа – Югры "О дополнительных мерах по предотвращению завоза и распространения новой коронавирусной инфекции, вызванной COVID-2019, в Ханты-Мансийском автономном округе – Югре", а также в соответствии с Постановлением Правительства РФ от 02 апреля 2020 № 409, а также в связи с вступлением в силу Закона Ханты-Мансийского автономного округа-Югры от 1 апреля 2020 года № 35-оз "О внесении изменений в отдельные законы Ханты-Мансийского автономного округа - Югры".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</si>
</sst>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8"/>
      <color theme="1"/>
      <name val="Times New Roman"/>
      <family val="1"/>
      <charset val="204"/>
    </font>
    <font>
      <i/>
      <u/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B9"/>
        <bgColor indexed="64"/>
      </patternFill>
    </fill>
    <fill>
      <patternFill patternType="solid">
        <fgColor rgb="FFD1FF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9CEFE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2" fillId="0" borderId="0"/>
  </cellStyleXfs>
  <cellXfs count="56">
    <xf numFmtId="0" fontId="0" fillId="0" borderId="0" xfId="0"/>
    <xf numFmtId="164" fontId="4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left" vertical="center" wrapText="1"/>
    </xf>
    <xf numFmtId="0" fontId="7" fillId="0" borderId="0" xfId="0" applyFont="1"/>
    <xf numFmtId="0" fontId="9" fillId="0" borderId="0" xfId="0" applyFont="1"/>
    <xf numFmtId="164" fontId="6" fillId="0" borderId="1" xfId="1" applyNumberFormat="1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9" fillId="4" borderId="0" xfId="0" applyFont="1" applyFill="1"/>
    <xf numFmtId="0" fontId="9" fillId="3" borderId="0" xfId="0" applyFont="1" applyFill="1"/>
    <xf numFmtId="0" fontId="11" fillId="5" borderId="0" xfId="0" applyFont="1" applyFill="1"/>
    <xf numFmtId="0" fontId="10" fillId="0" borderId="0" xfId="0" applyFont="1" applyFill="1" applyAlignment="1">
      <alignment horizontal="center" vertical="center" wrapText="1"/>
    </xf>
    <xf numFmtId="0" fontId="9" fillId="0" borderId="0" xfId="0" applyFont="1" applyFill="1"/>
    <xf numFmtId="0" fontId="7" fillId="0" borderId="0" xfId="0" applyFont="1" applyFill="1"/>
    <xf numFmtId="0" fontId="11" fillId="0" borderId="0" xfId="0" applyFont="1" applyFill="1"/>
    <xf numFmtId="164" fontId="5" fillId="0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justify" vertical="center" wrapText="1"/>
    </xf>
    <xf numFmtId="164" fontId="8" fillId="0" borderId="1" xfId="1" applyNumberFormat="1" applyFont="1" applyFill="1" applyBorder="1" applyAlignment="1">
      <alignment horizontal="justify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4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9" fontId="5" fillId="0" borderId="2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0" xfId="0" applyFont="1"/>
    <xf numFmtId="4" fontId="3" fillId="0" borderId="0" xfId="0" applyNumberFormat="1" applyFont="1"/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/>
    <xf numFmtId="4" fontId="5" fillId="0" borderId="1" xfId="0" applyNumberFormat="1" applyFont="1" applyFill="1" applyBorder="1"/>
    <xf numFmtId="9" fontId="3" fillId="0" borderId="2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/>
    <xf numFmtId="4" fontId="13" fillId="0" borderId="1" xfId="0" applyNumberFormat="1" applyFont="1" applyFill="1" applyBorder="1"/>
    <xf numFmtId="165" fontId="13" fillId="0" borderId="1" xfId="0" applyNumberFormat="1" applyFont="1" applyFill="1" applyBorder="1" applyAlignment="1">
      <alignment horizontal="center" vertical="center"/>
    </xf>
    <xf numFmtId="9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/>
    </xf>
    <xf numFmtId="0" fontId="14" fillId="0" borderId="3" xfId="0" applyFont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justify" vertical="top" wrapText="1"/>
    </xf>
    <xf numFmtId="4" fontId="5" fillId="0" borderId="1" xfId="0" applyNumberFormat="1" applyFont="1" applyFill="1" applyBorder="1" applyAlignment="1">
      <alignment horizontal="justify" vertical="top"/>
    </xf>
    <xf numFmtId="2" fontId="3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justify" vertical="top"/>
    </xf>
    <xf numFmtId="0" fontId="3" fillId="0" borderId="2" xfId="0" applyFont="1" applyFill="1" applyBorder="1" applyAlignment="1">
      <alignment vertical="top" wrapText="1"/>
    </xf>
    <xf numFmtId="2" fontId="5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/>
    </xf>
  </cellXfs>
  <cellStyles count="4">
    <cellStyle name="Обычный" xfId="0" builtinId="0"/>
    <cellStyle name="Обычный 2" xfId="3"/>
    <cellStyle name="Обычный 3" xfId="2"/>
    <cellStyle name="Обычный_Сокращенный анализ" xfId="1"/>
  </cellStyles>
  <dxfs count="0"/>
  <tableStyles count="0" defaultTableStyle="TableStyleMedium2" defaultPivotStyle="PivotStyleMedium9"/>
  <colors>
    <mruColors>
      <color rgb="FFFF438B"/>
      <color rgb="FFF9CEFE"/>
      <color rgb="FFBAF6FE"/>
      <color rgb="FFFFFFB9"/>
      <color rgb="FFFF9F9F"/>
      <color rgb="FFFFFFAB"/>
      <color rgb="FFFFC5FF"/>
      <color rgb="FFD1FFC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39"/>
  <sheetViews>
    <sheetView tabSelected="1" view="pageBreakPreview" zoomScale="80" zoomScaleNormal="80" zoomScaleSheetLayoutView="80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J7" sqref="J7"/>
    </sheetView>
  </sheetViews>
  <sheetFormatPr defaultColWidth="9.140625" defaultRowHeight="12.75" x14ac:dyDescent="0.2"/>
  <cols>
    <col min="1" max="1" width="30.28515625" style="4" customWidth="1"/>
    <col min="2" max="2" width="25.5703125" style="4" customWidth="1"/>
    <col min="3" max="3" width="19.85546875" style="31" customWidth="1"/>
    <col min="4" max="4" width="18.7109375" style="31" customWidth="1"/>
    <col min="5" max="5" width="17.140625" style="31" customWidth="1"/>
    <col min="6" max="6" width="16.42578125" style="31" customWidth="1"/>
    <col min="7" max="7" width="17.28515625" style="4" customWidth="1"/>
    <col min="8" max="8" width="14.140625" style="4" customWidth="1"/>
    <col min="9" max="9" width="15.42578125" style="4" customWidth="1"/>
    <col min="10" max="11" width="40.28515625" style="4" customWidth="1"/>
    <col min="12" max="13" width="9.140625" style="14"/>
    <col min="14" max="14" width="51.42578125" style="14" customWidth="1"/>
    <col min="15" max="96" width="9.140625" style="14"/>
    <col min="97" max="16384" width="9.140625" style="4"/>
  </cols>
  <sheetData>
    <row r="1" spans="1:96" ht="46.5" customHeight="1" x14ac:dyDescent="0.35">
      <c r="A1" s="47" t="s">
        <v>93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96" s="7" customFormat="1" ht="78.75" x14ac:dyDescent="0.25">
      <c r="A2" s="33" t="s">
        <v>1</v>
      </c>
      <c r="B2" s="33" t="s">
        <v>0</v>
      </c>
      <c r="C2" s="34" t="s">
        <v>71</v>
      </c>
      <c r="D2" s="34" t="s">
        <v>72</v>
      </c>
      <c r="E2" s="34" t="s">
        <v>86</v>
      </c>
      <c r="F2" s="34" t="s">
        <v>87</v>
      </c>
      <c r="G2" s="34" t="s">
        <v>2</v>
      </c>
      <c r="H2" s="34" t="s">
        <v>95</v>
      </c>
      <c r="I2" s="34" t="s">
        <v>88</v>
      </c>
      <c r="J2" s="34" t="s">
        <v>83</v>
      </c>
      <c r="K2" s="34" t="s">
        <v>84</v>
      </c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</row>
    <row r="3" spans="1:96" s="7" customFormat="1" ht="15.75" x14ac:dyDescent="0.25">
      <c r="A3" s="33">
        <v>1</v>
      </c>
      <c r="B3" s="33">
        <v>2</v>
      </c>
      <c r="C3" s="34">
        <v>3</v>
      </c>
      <c r="D3" s="34">
        <v>4</v>
      </c>
      <c r="E3" s="34">
        <v>5</v>
      </c>
      <c r="F3" s="34">
        <v>6</v>
      </c>
      <c r="G3" s="34">
        <v>7</v>
      </c>
      <c r="H3" s="34">
        <v>8</v>
      </c>
      <c r="I3" s="34">
        <v>9</v>
      </c>
      <c r="J3" s="34">
        <v>10</v>
      </c>
      <c r="K3" s="34">
        <v>11</v>
      </c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</row>
    <row r="4" spans="1:96" s="10" customFormat="1" ht="25.5" x14ac:dyDescent="0.2">
      <c r="A4" s="35" t="s">
        <v>76</v>
      </c>
      <c r="B4" s="36"/>
      <c r="C4" s="24">
        <f>C5+C19</f>
        <v>2488079.2000000002</v>
      </c>
      <c r="D4" s="24">
        <f>D5+D19</f>
        <v>2488079.2000000002</v>
      </c>
      <c r="E4" s="24">
        <f t="shared" ref="E4:F4" si="0">E5+E19</f>
        <v>1260541.5369599999</v>
      </c>
      <c r="F4" s="24">
        <f t="shared" si="0"/>
        <v>1109902.8601500001</v>
      </c>
      <c r="G4" s="27">
        <f t="shared" ref="G4" si="1">IF((F4/C4)&gt;200%,"Св 200",(F4/C4))</f>
        <v>0.44608823551517168</v>
      </c>
      <c r="H4" s="27">
        <f>IF((F4/D4)&gt;200%,"Св 200",(F4/D4))</f>
        <v>0.44608823551517168</v>
      </c>
      <c r="I4" s="27">
        <f>IF((F4/E4)&gt;200%,"Св 200",(F4/E4))</f>
        <v>0.88049685599945449</v>
      </c>
      <c r="J4" s="37"/>
      <c r="K4" s="37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</row>
    <row r="5" spans="1:96" s="10" customFormat="1" ht="24" customHeight="1" x14ac:dyDescent="0.2">
      <c r="A5" s="35" t="s">
        <v>34</v>
      </c>
      <c r="B5" s="36"/>
      <c r="C5" s="24">
        <f>C6+C7+C8+C13+C17+C18</f>
        <v>1473233.6</v>
      </c>
      <c r="D5" s="24">
        <f>D6+D7+D8+D13+D17+D18</f>
        <v>1473233.6</v>
      </c>
      <c r="E5" s="24">
        <f>E6+E7+E8+E13+E17+E18</f>
        <v>786555.79999999993</v>
      </c>
      <c r="F5" s="24">
        <f>F6+F7+F8+F13+F17+F18</f>
        <v>671355.95817999996</v>
      </c>
      <c r="G5" s="27">
        <f t="shared" ref="G5:G21" si="2">IF((F5/C5)&gt;200%,"Св 200",(F5/C5))</f>
        <v>0.45570231236919923</v>
      </c>
      <c r="H5" s="27">
        <f>IF((F5/D5)&gt;200%,"Св 200",(F5/D5))</f>
        <v>0.45570231236919923</v>
      </c>
      <c r="I5" s="27">
        <f>IF((F5/E5)&gt;200%,"Св 200",(F5/E5))</f>
        <v>0.85353888202210193</v>
      </c>
      <c r="J5" s="37"/>
      <c r="K5" s="37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</row>
    <row r="6" spans="1:96" s="5" customFormat="1" ht="312.75" customHeight="1" x14ac:dyDescent="0.2">
      <c r="A6" s="16" t="s">
        <v>3</v>
      </c>
      <c r="B6" s="8" t="s">
        <v>4</v>
      </c>
      <c r="C6" s="24">
        <v>1326775</v>
      </c>
      <c r="D6" s="24">
        <v>1326775</v>
      </c>
      <c r="E6" s="24">
        <v>705075</v>
      </c>
      <c r="F6" s="24">
        <v>607608.61615000002</v>
      </c>
      <c r="G6" s="25">
        <f>IF((F6/C6)&gt;200%,"Св 200",(F6/C6))</f>
        <v>0.45795904818073901</v>
      </c>
      <c r="H6" s="25">
        <f>IF((F6/D6)&gt;200%,"Св 200",(F6/D6))</f>
        <v>0.45795904818073901</v>
      </c>
      <c r="I6" s="27">
        <f>IF((F6/E6)&gt;200%,"Св 200",(F6/E6))</f>
        <v>0.86176451604439241</v>
      </c>
      <c r="J6" s="48" t="s">
        <v>96</v>
      </c>
      <c r="K6" s="48" t="s">
        <v>96</v>
      </c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</row>
    <row r="7" spans="1:96" s="5" customFormat="1" ht="38.25" x14ac:dyDescent="0.2">
      <c r="A7" s="16" t="s">
        <v>5</v>
      </c>
      <c r="B7" s="8" t="s">
        <v>6</v>
      </c>
      <c r="C7" s="24">
        <v>5851.1</v>
      </c>
      <c r="D7" s="24">
        <v>5851.1</v>
      </c>
      <c r="E7" s="24">
        <v>2925.6</v>
      </c>
      <c r="F7" s="24">
        <v>2614.2439599999998</v>
      </c>
      <c r="G7" s="25">
        <f t="shared" si="2"/>
        <v>0.44679529661089362</v>
      </c>
      <c r="H7" s="25">
        <f t="shared" ref="H7:H37" si="3">IF((F7/D7)&gt;200%,"Св 200",(F7/D7))</f>
        <v>0.44679529661089362</v>
      </c>
      <c r="I7" s="27">
        <f t="shared" ref="I7:I37" si="4">IF((F7/E7)&gt;200%,"Св 200",(F7/E7))</f>
        <v>0.89357532130161332</v>
      </c>
      <c r="J7" s="48" t="s">
        <v>43</v>
      </c>
      <c r="K7" s="48" t="s">
        <v>43</v>
      </c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</row>
    <row r="8" spans="1:96" s="5" customFormat="1" ht="25.5" x14ac:dyDescent="0.2">
      <c r="A8" s="16" t="s">
        <v>30</v>
      </c>
      <c r="B8" s="8" t="s">
        <v>10</v>
      </c>
      <c r="C8" s="24">
        <f>C9+C10+C11+C12</f>
        <v>97986.4</v>
      </c>
      <c r="D8" s="24">
        <f>D9+D10+D11+D12</f>
        <v>97986.4</v>
      </c>
      <c r="E8" s="24">
        <f t="shared" ref="E8:F8" si="5">E9+E10+E11+E12</f>
        <v>58626</v>
      </c>
      <c r="F8" s="24">
        <f t="shared" si="5"/>
        <v>40806.992089999992</v>
      </c>
      <c r="G8" s="25">
        <f t="shared" si="2"/>
        <v>0.41645567231779101</v>
      </c>
      <c r="H8" s="25">
        <f t="shared" si="3"/>
        <v>0.41645567231779101</v>
      </c>
      <c r="I8" s="27">
        <f t="shared" si="4"/>
        <v>0.69605622232456577</v>
      </c>
      <c r="J8" s="49"/>
      <c r="K8" s="49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</row>
    <row r="9" spans="1:96" ht="264" customHeight="1" x14ac:dyDescent="0.2">
      <c r="A9" s="17" t="s">
        <v>7</v>
      </c>
      <c r="B9" s="1" t="s">
        <v>11</v>
      </c>
      <c r="C9" s="28">
        <v>85260.4</v>
      </c>
      <c r="D9" s="28">
        <v>85260.4</v>
      </c>
      <c r="E9" s="28">
        <v>51460</v>
      </c>
      <c r="F9" s="28">
        <v>35759.628099999994</v>
      </c>
      <c r="G9" s="29">
        <f t="shared" si="2"/>
        <v>0.41941661193238594</v>
      </c>
      <c r="H9" s="29">
        <f t="shared" si="3"/>
        <v>0.41941661193238594</v>
      </c>
      <c r="I9" s="30">
        <f t="shared" si="4"/>
        <v>0.69490143995336173</v>
      </c>
      <c r="J9" s="48" t="s">
        <v>99</v>
      </c>
      <c r="K9" s="48" t="s">
        <v>99</v>
      </c>
    </row>
    <row r="10" spans="1:96" ht="147" customHeight="1" x14ac:dyDescent="0.2">
      <c r="A10" s="17" t="s">
        <v>8</v>
      </c>
      <c r="B10" s="1" t="s">
        <v>12</v>
      </c>
      <c r="C10" s="28">
        <v>10000</v>
      </c>
      <c r="D10" s="28">
        <v>10000</v>
      </c>
      <c r="E10" s="28">
        <v>5000</v>
      </c>
      <c r="F10" s="28">
        <v>3506.7386699999997</v>
      </c>
      <c r="G10" s="29">
        <f t="shared" si="2"/>
        <v>0.35067386699999997</v>
      </c>
      <c r="H10" s="29">
        <f t="shared" si="3"/>
        <v>0.35067386699999997</v>
      </c>
      <c r="I10" s="30">
        <f t="shared" si="4"/>
        <v>0.70134773399999994</v>
      </c>
      <c r="J10" s="48" t="s">
        <v>98</v>
      </c>
      <c r="K10" s="48" t="s">
        <v>98</v>
      </c>
    </row>
    <row r="11" spans="1:96" ht="126.75" customHeight="1" x14ac:dyDescent="0.2">
      <c r="A11" s="18" t="s">
        <v>9</v>
      </c>
      <c r="B11" s="1" t="s">
        <v>13</v>
      </c>
      <c r="C11" s="28">
        <v>1038</v>
      </c>
      <c r="D11" s="28">
        <v>1038</v>
      </c>
      <c r="E11" s="28">
        <v>956</v>
      </c>
      <c r="F11" s="28">
        <v>442.33641999999998</v>
      </c>
      <c r="G11" s="29">
        <f t="shared" si="2"/>
        <v>0.42614298651252408</v>
      </c>
      <c r="H11" s="29">
        <f t="shared" si="3"/>
        <v>0.42614298651252408</v>
      </c>
      <c r="I11" s="30">
        <f t="shared" si="4"/>
        <v>0.46269499999999997</v>
      </c>
      <c r="J11" s="48" t="s">
        <v>97</v>
      </c>
      <c r="K11" s="48" t="s">
        <v>97</v>
      </c>
    </row>
    <row r="12" spans="1:96" ht="38.25" x14ac:dyDescent="0.2">
      <c r="A12" s="18" t="s">
        <v>37</v>
      </c>
      <c r="B12" s="1" t="s">
        <v>14</v>
      </c>
      <c r="C12" s="28">
        <v>1688</v>
      </c>
      <c r="D12" s="28">
        <v>1688</v>
      </c>
      <c r="E12" s="28">
        <v>1210</v>
      </c>
      <c r="F12" s="28">
        <v>1098.2889</v>
      </c>
      <c r="G12" s="29">
        <f t="shared" si="2"/>
        <v>0.65064508293838863</v>
      </c>
      <c r="H12" s="29">
        <f t="shared" si="3"/>
        <v>0.65064508293838863</v>
      </c>
      <c r="I12" s="30">
        <f t="shared" si="4"/>
        <v>0.9076767768595041</v>
      </c>
      <c r="J12" s="50" t="s">
        <v>55</v>
      </c>
      <c r="K12" s="48" t="s">
        <v>55</v>
      </c>
    </row>
    <row r="13" spans="1:96" s="5" customFormat="1" x14ac:dyDescent="0.2">
      <c r="A13" s="16" t="s">
        <v>31</v>
      </c>
      <c r="B13" s="8" t="s">
        <v>17</v>
      </c>
      <c r="C13" s="24">
        <f>C14+C16+C15</f>
        <v>40571.1</v>
      </c>
      <c r="D13" s="24">
        <f>D14+D16+D15</f>
        <v>40571.1</v>
      </c>
      <c r="E13" s="24">
        <f t="shared" ref="E13:F13" si="6">E14+E16+E15</f>
        <v>18999.2</v>
      </c>
      <c r="F13" s="24">
        <f t="shared" si="6"/>
        <v>18713.763749999998</v>
      </c>
      <c r="G13" s="25">
        <f t="shared" si="2"/>
        <v>0.46125847586089602</v>
      </c>
      <c r="H13" s="25">
        <f t="shared" si="3"/>
        <v>0.46125847586089602</v>
      </c>
      <c r="I13" s="27">
        <f t="shared" si="4"/>
        <v>0.98497640690134314</v>
      </c>
      <c r="J13" s="51"/>
      <c r="K13" s="51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</row>
    <row r="14" spans="1:96" ht="25.5" x14ac:dyDescent="0.2">
      <c r="A14" s="17" t="s">
        <v>15</v>
      </c>
      <c r="B14" s="1" t="s">
        <v>75</v>
      </c>
      <c r="C14" s="28">
        <v>370</v>
      </c>
      <c r="D14" s="28">
        <v>370</v>
      </c>
      <c r="E14" s="28">
        <v>115</v>
      </c>
      <c r="F14" s="28">
        <v>34.005720000000004</v>
      </c>
      <c r="G14" s="29">
        <f t="shared" si="2"/>
        <v>9.1907351351351363E-2</v>
      </c>
      <c r="H14" s="29">
        <f t="shared" si="3"/>
        <v>9.1907351351351363E-2</v>
      </c>
      <c r="I14" s="38">
        <f t="shared" si="4"/>
        <v>0.29570191304347831</v>
      </c>
      <c r="J14" s="52" t="s">
        <v>94</v>
      </c>
      <c r="K14" s="52" t="s">
        <v>94</v>
      </c>
    </row>
    <row r="15" spans="1:96" ht="25.5" x14ac:dyDescent="0.2">
      <c r="A15" s="17" t="s">
        <v>73</v>
      </c>
      <c r="B15" s="1" t="s">
        <v>74</v>
      </c>
      <c r="C15" s="28">
        <v>12893.1</v>
      </c>
      <c r="D15" s="28">
        <v>12893.1</v>
      </c>
      <c r="E15" s="28">
        <v>5127.2</v>
      </c>
      <c r="F15" s="28">
        <v>5437.2860700000001</v>
      </c>
      <c r="G15" s="29">
        <f t="shared" ref="G15" si="7">IF((F15/C15)&gt;200%,"Св 200",(F15/C15))</f>
        <v>0.42172061567815344</v>
      </c>
      <c r="H15" s="29">
        <f t="shared" ref="H15" si="8">IF((F15/D15)&gt;200%,"Св 200",(F15/D15))</f>
        <v>0.42172061567815344</v>
      </c>
      <c r="I15" s="38">
        <f t="shared" ref="I15" si="9">IF((F15/E15)&gt;200%,"Св 200",(F15/E15))</f>
        <v>1.0604786374629427</v>
      </c>
      <c r="J15" s="52" t="s">
        <v>80</v>
      </c>
      <c r="K15" s="52" t="s">
        <v>80</v>
      </c>
    </row>
    <row r="16" spans="1:96" ht="25.5" x14ac:dyDescent="0.2">
      <c r="A16" s="17" t="s">
        <v>16</v>
      </c>
      <c r="B16" s="2" t="s">
        <v>18</v>
      </c>
      <c r="C16" s="28">
        <v>27308</v>
      </c>
      <c r="D16" s="28">
        <v>27308</v>
      </c>
      <c r="E16" s="28">
        <v>13757</v>
      </c>
      <c r="F16" s="28">
        <v>13242.471959999999</v>
      </c>
      <c r="G16" s="29">
        <f t="shared" si="2"/>
        <v>0.48493012889995601</v>
      </c>
      <c r="H16" s="29">
        <f t="shared" si="3"/>
        <v>0.48493012889995601</v>
      </c>
      <c r="I16" s="30">
        <f t="shared" si="4"/>
        <v>0.96259881951006754</v>
      </c>
      <c r="J16" s="48" t="s">
        <v>90</v>
      </c>
      <c r="K16" s="48" t="s">
        <v>90</v>
      </c>
    </row>
    <row r="17" spans="1:96" s="13" customFormat="1" ht="51" x14ac:dyDescent="0.2">
      <c r="A17" s="6" t="s">
        <v>38</v>
      </c>
      <c r="B17" s="8" t="s">
        <v>19</v>
      </c>
      <c r="C17" s="24">
        <v>2050</v>
      </c>
      <c r="D17" s="24">
        <v>2050</v>
      </c>
      <c r="E17" s="24">
        <v>930</v>
      </c>
      <c r="F17" s="24">
        <v>1612.34223</v>
      </c>
      <c r="G17" s="25">
        <f t="shared" si="2"/>
        <v>0.78650840487804874</v>
      </c>
      <c r="H17" s="25">
        <f t="shared" si="3"/>
        <v>0.78650840487804874</v>
      </c>
      <c r="I17" s="26">
        <f t="shared" si="4"/>
        <v>1.733701322580645</v>
      </c>
      <c r="J17" s="52" t="s">
        <v>52</v>
      </c>
      <c r="K17" s="52" t="s">
        <v>52</v>
      </c>
    </row>
    <row r="18" spans="1:96" s="13" customFormat="1" ht="38.25" x14ac:dyDescent="0.2">
      <c r="A18" s="20" t="s">
        <v>42</v>
      </c>
      <c r="B18" s="8" t="s">
        <v>20</v>
      </c>
      <c r="C18" s="24">
        <v>0</v>
      </c>
      <c r="D18" s="24">
        <v>0</v>
      </c>
      <c r="E18" s="24">
        <v>0</v>
      </c>
      <c r="F18" s="24">
        <v>0</v>
      </c>
      <c r="G18" s="25" t="s">
        <v>79</v>
      </c>
      <c r="H18" s="25" t="s">
        <v>79</v>
      </c>
      <c r="I18" s="25" t="s">
        <v>79</v>
      </c>
      <c r="J18" s="53"/>
      <c r="K18" s="53"/>
    </row>
    <row r="19" spans="1:96" s="10" customFormat="1" ht="22.5" customHeight="1" x14ac:dyDescent="0.2">
      <c r="A19" s="35" t="s">
        <v>35</v>
      </c>
      <c r="B19" s="36"/>
      <c r="C19" s="24">
        <f>C20+C21+C24+C22+C23+C25</f>
        <v>1014845.6000000001</v>
      </c>
      <c r="D19" s="24">
        <f>D20+D21+D24+D22+D23+D25</f>
        <v>1014845.6000000001</v>
      </c>
      <c r="E19" s="24">
        <f t="shared" ref="E19:F19" si="10">E20+E21+E24+E22+E23+E25</f>
        <v>473985.73696000001</v>
      </c>
      <c r="F19" s="24">
        <f t="shared" si="10"/>
        <v>438546.90197000006</v>
      </c>
      <c r="G19" s="25">
        <f t="shared" si="2"/>
        <v>0.43213164837094431</v>
      </c>
      <c r="H19" s="25">
        <f t="shared" si="3"/>
        <v>0.43213164837094431</v>
      </c>
      <c r="I19" s="27">
        <f t="shared" si="4"/>
        <v>0.92523227551678278</v>
      </c>
      <c r="J19" s="51"/>
      <c r="K19" s="51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</row>
    <row r="20" spans="1:96" s="9" customFormat="1" ht="180" customHeight="1" x14ac:dyDescent="0.2">
      <c r="A20" s="19" t="s">
        <v>32</v>
      </c>
      <c r="B20" s="8" t="s">
        <v>21</v>
      </c>
      <c r="C20" s="24">
        <v>240415</v>
      </c>
      <c r="D20" s="24">
        <v>240415</v>
      </c>
      <c r="E20" s="24">
        <v>107597.99995999999</v>
      </c>
      <c r="F20" s="24">
        <v>118294.60769</v>
      </c>
      <c r="G20" s="25">
        <f t="shared" si="2"/>
        <v>0.49204337370796331</v>
      </c>
      <c r="H20" s="25">
        <f t="shared" si="3"/>
        <v>0.49204337370796331</v>
      </c>
      <c r="I20" s="27">
        <f t="shared" si="4"/>
        <v>1.0994127003659597</v>
      </c>
      <c r="J20" s="48" t="s">
        <v>91</v>
      </c>
      <c r="K20" s="48" t="s">
        <v>91</v>
      </c>
      <c r="L20" s="13"/>
      <c r="M20" s="13"/>
      <c r="N20" s="2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</row>
    <row r="21" spans="1:96" s="9" customFormat="1" ht="153.75" customHeight="1" x14ac:dyDescent="0.2">
      <c r="A21" s="19" t="s">
        <v>22</v>
      </c>
      <c r="B21" s="8" t="s">
        <v>23</v>
      </c>
      <c r="C21" s="24">
        <v>20343.400000000001</v>
      </c>
      <c r="D21" s="24">
        <v>20343.400000000001</v>
      </c>
      <c r="E21" s="24">
        <v>10121.129999999999</v>
      </c>
      <c r="F21" s="24">
        <v>33157.948329999999</v>
      </c>
      <c r="G21" s="25">
        <f t="shared" si="2"/>
        <v>1.629911830372504</v>
      </c>
      <c r="H21" s="25">
        <f t="shared" si="3"/>
        <v>1.629911830372504</v>
      </c>
      <c r="I21" s="27" t="str">
        <f t="shared" si="4"/>
        <v>Св 200</v>
      </c>
      <c r="J21" s="54" t="s">
        <v>89</v>
      </c>
      <c r="K21" s="54" t="s">
        <v>89</v>
      </c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</row>
    <row r="22" spans="1:96" s="13" customFormat="1" ht="120.75" customHeight="1" x14ac:dyDescent="0.2">
      <c r="A22" s="19" t="s">
        <v>39</v>
      </c>
      <c r="B22" s="8" t="s">
        <v>25</v>
      </c>
      <c r="C22" s="24">
        <v>46167.8</v>
      </c>
      <c r="D22" s="24">
        <v>46167.8</v>
      </c>
      <c r="E22" s="24">
        <v>19834.406999999999</v>
      </c>
      <c r="F22" s="24">
        <v>25683.622769999998</v>
      </c>
      <c r="G22" s="25">
        <f>IF((F22/C22)&gt;200%,"Св 200",(F22/C22))</f>
        <v>0.55631030220196753</v>
      </c>
      <c r="H22" s="25">
        <f t="shared" si="3"/>
        <v>0.55631030220196753</v>
      </c>
      <c r="I22" s="27">
        <f t="shared" si="4"/>
        <v>1.2949024778003193</v>
      </c>
      <c r="J22" s="48" t="s">
        <v>85</v>
      </c>
      <c r="K22" s="48" t="s">
        <v>85</v>
      </c>
      <c r="N22" s="23"/>
    </row>
    <row r="23" spans="1:96" s="13" customFormat="1" ht="66" customHeight="1" x14ac:dyDescent="0.2">
      <c r="A23" s="19" t="s">
        <v>40</v>
      </c>
      <c r="B23" s="8" t="s">
        <v>26</v>
      </c>
      <c r="C23" s="24">
        <v>20715</v>
      </c>
      <c r="D23" s="24">
        <v>20715</v>
      </c>
      <c r="E23" s="24">
        <v>12236</v>
      </c>
      <c r="F23" s="24">
        <v>13552.830620000001</v>
      </c>
      <c r="G23" s="25">
        <f t="shared" ref="G23:G32" si="11">IF((F23/C23)&gt;200%,"Св 200",(F23/C23))</f>
        <v>0.65425202124064685</v>
      </c>
      <c r="H23" s="25">
        <f t="shared" si="3"/>
        <v>0.65425202124064685</v>
      </c>
      <c r="I23" s="27">
        <f t="shared" si="4"/>
        <v>1.1076193707093822</v>
      </c>
      <c r="J23" s="48" t="s">
        <v>92</v>
      </c>
      <c r="K23" s="48" t="s">
        <v>92</v>
      </c>
    </row>
    <row r="24" spans="1:96" s="9" customFormat="1" ht="69.75" customHeight="1" x14ac:dyDescent="0.2">
      <c r="A24" s="39" t="s">
        <v>33</v>
      </c>
      <c r="B24" s="40" t="s">
        <v>24</v>
      </c>
      <c r="C24" s="24">
        <v>686952.4</v>
      </c>
      <c r="D24" s="24">
        <v>686952.4</v>
      </c>
      <c r="E24" s="24">
        <v>324096.2</v>
      </c>
      <c r="F24" s="24">
        <v>247729.92137</v>
      </c>
      <c r="G24" s="25">
        <f t="shared" si="11"/>
        <v>0.36062166952178926</v>
      </c>
      <c r="H24" s="25">
        <f t="shared" si="3"/>
        <v>0.36062166952178926</v>
      </c>
      <c r="I24" s="27">
        <f t="shared" si="4"/>
        <v>0.76437157044729309</v>
      </c>
      <c r="J24" s="48" t="s">
        <v>81</v>
      </c>
      <c r="K24" s="48" t="s">
        <v>81</v>
      </c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</row>
    <row r="25" spans="1:96" s="13" customFormat="1" ht="38.25" x14ac:dyDescent="0.2">
      <c r="A25" s="19" t="s">
        <v>41</v>
      </c>
      <c r="B25" s="8" t="s">
        <v>27</v>
      </c>
      <c r="C25" s="24">
        <v>252</v>
      </c>
      <c r="D25" s="24">
        <v>252</v>
      </c>
      <c r="E25" s="24">
        <v>100</v>
      </c>
      <c r="F25" s="24">
        <v>127.97118999999999</v>
      </c>
      <c r="G25" s="25">
        <f t="shared" si="11"/>
        <v>0.50782218253968248</v>
      </c>
      <c r="H25" s="25">
        <f t="shared" si="3"/>
        <v>0.50782218253968248</v>
      </c>
      <c r="I25" s="27">
        <f t="shared" si="4"/>
        <v>1.2797118999999999</v>
      </c>
      <c r="J25" s="48" t="s">
        <v>44</v>
      </c>
      <c r="K25" s="48" t="s">
        <v>44</v>
      </c>
    </row>
    <row r="26" spans="1:96" s="10" customFormat="1" ht="25.5" x14ac:dyDescent="0.2">
      <c r="A26" s="8" t="s">
        <v>36</v>
      </c>
      <c r="B26" s="36"/>
      <c r="C26" s="24">
        <f>C27+C34+C35+C36+C33</f>
        <v>3438632.1265300005</v>
      </c>
      <c r="D26" s="24">
        <f>D27+D34+D35+D36+D33</f>
        <v>4065699.7754300004</v>
      </c>
      <c r="E26" s="24">
        <f t="shared" ref="E26:F26" si="12">E27+E34+E35+E36+E33</f>
        <v>1723009.1702299998</v>
      </c>
      <c r="F26" s="24">
        <f t="shared" si="12"/>
        <v>1426262.1600800003</v>
      </c>
      <c r="G26" s="25">
        <f t="shared" si="11"/>
        <v>0.41477602360426757</v>
      </c>
      <c r="H26" s="25">
        <f t="shared" si="3"/>
        <v>0.3508036104139427</v>
      </c>
      <c r="I26" s="27">
        <f t="shared" si="4"/>
        <v>0.82777398096471677</v>
      </c>
      <c r="J26" s="51"/>
      <c r="K26" s="51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</row>
    <row r="27" spans="1:96" s="9" customFormat="1" ht="72" customHeight="1" x14ac:dyDescent="0.2">
      <c r="A27" s="19" t="s">
        <v>57</v>
      </c>
      <c r="B27" s="8" t="s">
        <v>56</v>
      </c>
      <c r="C27" s="24">
        <f>C28+C29+C30+C31</f>
        <v>3438632.1265300005</v>
      </c>
      <c r="D27" s="24">
        <f>D28+D29+D30+D31</f>
        <v>4064199.7754300004</v>
      </c>
      <c r="E27" s="24">
        <f t="shared" ref="E27:F27" si="13">E28+E29+E30+E31</f>
        <v>1721509.1702299998</v>
      </c>
      <c r="F27" s="24">
        <f t="shared" si="13"/>
        <v>1434978.4395400002</v>
      </c>
      <c r="G27" s="25">
        <f t="shared" si="11"/>
        <v>0.41731083370877142</v>
      </c>
      <c r="H27" s="25">
        <f t="shared" si="3"/>
        <v>0.35307773210734372</v>
      </c>
      <c r="I27" s="27">
        <f t="shared" si="4"/>
        <v>0.83355840581916962</v>
      </c>
      <c r="J27" s="48"/>
      <c r="K27" s="48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</row>
    <row r="28" spans="1:96" ht="67.5" customHeight="1" x14ac:dyDescent="0.2">
      <c r="A28" s="18" t="s">
        <v>58</v>
      </c>
      <c r="B28" s="1" t="s">
        <v>59</v>
      </c>
      <c r="C28" s="28">
        <v>10981.1</v>
      </c>
      <c r="D28" s="28">
        <v>33331.1</v>
      </c>
      <c r="E28" s="28">
        <v>27595</v>
      </c>
      <c r="F28" s="28">
        <v>27840.600000000002</v>
      </c>
      <c r="G28" s="29" t="str">
        <f t="shared" si="11"/>
        <v>Св 200</v>
      </c>
      <c r="H28" s="29">
        <f t="shared" si="3"/>
        <v>0.83527396335554494</v>
      </c>
      <c r="I28" s="30">
        <f t="shared" si="4"/>
        <v>1.0089001630730206</v>
      </c>
      <c r="J28" s="48" t="s">
        <v>45</v>
      </c>
      <c r="K28" s="48" t="s">
        <v>45</v>
      </c>
    </row>
    <row r="29" spans="1:96" ht="68.25" customHeight="1" x14ac:dyDescent="0.2">
      <c r="A29" s="18" t="s">
        <v>60</v>
      </c>
      <c r="B29" s="1" t="s">
        <v>61</v>
      </c>
      <c r="C29" s="28">
        <v>1504157.3</v>
      </c>
      <c r="D29" s="28">
        <v>2022745.5981300001</v>
      </c>
      <c r="E29" s="28">
        <v>583176.26173999999</v>
      </c>
      <c r="F29" s="28">
        <v>310113.34668000002</v>
      </c>
      <c r="G29" s="29">
        <f t="shared" si="11"/>
        <v>0.20617082181497906</v>
      </c>
      <c r="H29" s="29">
        <f t="shared" si="3"/>
        <v>0.15331307454911555</v>
      </c>
      <c r="I29" s="30">
        <f t="shared" si="4"/>
        <v>0.53176606632568868</v>
      </c>
      <c r="J29" s="48" t="s">
        <v>46</v>
      </c>
      <c r="K29" s="48" t="s">
        <v>46</v>
      </c>
    </row>
    <row r="30" spans="1:96" ht="79.5" customHeight="1" x14ac:dyDescent="0.2">
      <c r="A30" s="18" t="s">
        <v>62</v>
      </c>
      <c r="B30" s="1" t="s">
        <v>63</v>
      </c>
      <c r="C30" s="28">
        <v>1718291.5</v>
      </c>
      <c r="D30" s="28">
        <v>1759206.5619999999</v>
      </c>
      <c r="E30" s="28">
        <v>969533.73445999995</v>
      </c>
      <c r="F30" s="28">
        <v>951109.44030000013</v>
      </c>
      <c r="G30" s="29">
        <f t="shared" si="11"/>
        <v>0.5535204243866656</v>
      </c>
      <c r="H30" s="29">
        <f t="shared" si="3"/>
        <v>0.54064682388332297</v>
      </c>
      <c r="I30" s="30">
        <f t="shared" si="4"/>
        <v>0.98099674770959711</v>
      </c>
      <c r="J30" s="48" t="s">
        <v>49</v>
      </c>
      <c r="K30" s="48" t="s">
        <v>49</v>
      </c>
    </row>
    <row r="31" spans="1:96" s="14" customFormat="1" ht="94.5" customHeight="1" x14ac:dyDescent="0.2">
      <c r="A31" s="3" t="s">
        <v>77</v>
      </c>
      <c r="B31" s="1" t="s">
        <v>64</v>
      </c>
      <c r="C31" s="28">
        <v>205202.22653000001</v>
      </c>
      <c r="D31" s="28">
        <v>248916.5153</v>
      </c>
      <c r="E31" s="28">
        <v>141204.17402999999</v>
      </c>
      <c r="F31" s="28">
        <v>145915.05256000001</v>
      </c>
      <c r="G31" s="29">
        <f t="shared" si="11"/>
        <v>0.71107928518829999</v>
      </c>
      <c r="H31" s="29">
        <f t="shared" si="3"/>
        <v>0.58620076849517111</v>
      </c>
      <c r="I31" s="30">
        <f t="shared" si="4"/>
        <v>1.0333621761705085</v>
      </c>
      <c r="J31" s="48" t="s">
        <v>50</v>
      </c>
      <c r="K31" s="48" t="s">
        <v>50</v>
      </c>
    </row>
    <row r="32" spans="1:96" s="14" customFormat="1" ht="114.75" x14ac:dyDescent="0.2">
      <c r="A32" s="21" t="s">
        <v>78</v>
      </c>
      <c r="B32" s="22" t="s">
        <v>65</v>
      </c>
      <c r="C32" s="28">
        <v>203792.02653</v>
      </c>
      <c r="D32" s="28">
        <v>213901.39730000001</v>
      </c>
      <c r="E32" s="28">
        <v>131406.02403</v>
      </c>
      <c r="F32" s="28">
        <v>136274.88256</v>
      </c>
      <c r="G32" s="29">
        <f t="shared" si="11"/>
        <v>0.66869585076695393</v>
      </c>
      <c r="H32" s="29">
        <f t="shared" si="3"/>
        <v>0.63709206335324853</v>
      </c>
      <c r="I32" s="30">
        <f t="shared" si="4"/>
        <v>1.0370520192353467</v>
      </c>
      <c r="J32" s="48" t="s">
        <v>47</v>
      </c>
      <c r="K32" s="48" t="s">
        <v>47</v>
      </c>
    </row>
    <row r="33" spans="1:96" s="14" customFormat="1" ht="51" x14ac:dyDescent="0.2">
      <c r="A33" s="20" t="s">
        <v>53</v>
      </c>
      <c r="B33" s="8" t="s">
        <v>54</v>
      </c>
      <c r="C33" s="24">
        <v>0</v>
      </c>
      <c r="D33" s="24">
        <v>1500</v>
      </c>
      <c r="E33" s="24">
        <v>1500</v>
      </c>
      <c r="F33" s="24">
        <v>2200</v>
      </c>
      <c r="G33" s="25" t="s">
        <v>79</v>
      </c>
      <c r="H33" s="25">
        <f t="shared" ref="H33" si="14">IF((F33/D33)&gt;200%,"Св 200",(F33/D33))</f>
        <v>1.4666666666666666</v>
      </c>
      <c r="I33" s="27">
        <f t="shared" ref="I33" si="15">IF((F33/E33)&gt;200%,"Св 200",(F33/E33))</f>
        <v>1.4666666666666666</v>
      </c>
      <c r="J33" s="48" t="s">
        <v>48</v>
      </c>
      <c r="K33" s="48" t="s">
        <v>48</v>
      </c>
    </row>
    <row r="34" spans="1:96" s="13" customFormat="1" ht="38.25" x14ac:dyDescent="0.2">
      <c r="A34" s="20" t="s">
        <v>28</v>
      </c>
      <c r="B34" s="8" t="s">
        <v>66</v>
      </c>
      <c r="C34" s="24">
        <v>0</v>
      </c>
      <c r="D34" s="24">
        <v>0</v>
      </c>
      <c r="E34" s="24">
        <v>0</v>
      </c>
      <c r="F34" s="24">
        <v>0</v>
      </c>
      <c r="G34" s="25" t="s">
        <v>79</v>
      </c>
      <c r="H34" s="25" t="s">
        <v>79</v>
      </c>
      <c r="I34" s="25" t="s">
        <v>79</v>
      </c>
      <c r="J34" s="48"/>
      <c r="K34" s="48"/>
    </row>
    <row r="35" spans="1:96" s="13" customFormat="1" ht="162.75" customHeight="1" x14ac:dyDescent="0.2">
      <c r="A35" s="20" t="s">
        <v>70</v>
      </c>
      <c r="B35" s="8" t="s">
        <v>69</v>
      </c>
      <c r="C35" s="24">
        <v>0</v>
      </c>
      <c r="D35" s="24">
        <v>0</v>
      </c>
      <c r="E35" s="24">
        <v>0</v>
      </c>
      <c r="F35" s="24">
        <v>352.70132999999998</v>
      </c>
      <c r="G35" s="25" t="s">
        <v>79</v>
      </c>
      <c r="H35" s="25" t="s">
        <v>79</v>
      </c>
      <c r="I35" s="25" t="s">
        <v>79</v>
      </c>
      <c r="J35" s="55" t="s">
        <v>82</v>
      </c>
      <c r="K35" s="55" t="s">
        <v>82</v>
      </c>
    </row>
    <row r="36" spans="1:96" s="13" customFormat="1" ht="76.5" x14ac:dyDescent="0.2">
      <c r="A36" s="20" t="s">
        <v>68</v>
      </c>
      <c r="B36" s="8" t="s">
        <v>67</v>
      </c>
      <c r="C36" s="24">
        <v>0</v>
      </c>
      <c r="D36" s="24">
        <v>0</v>
      </c>
      <c r="E36" s="24">
        <v>0</v>
      </c>
      <c r="F36" s="24">
        <v>-11268.98079</v>
      </c>
      <c r="G36" s="25" t="s">
        <v>79</v>
      </c>
      <c r="H36" s="25" t="s">
        <v>79</v>
      </c>
      <c r="I36" s="25" t="s">
        <v>79</v>
      </c>
      <c r="J36" s="48" t="s">
        <v>51</v>
      </c>
      <c r="K36" s="48" t="s">
        <v>51</v>
      </c>
    </row>
    <row r="37" spans="1:96" s="11" customFormat="1" ht="15.75" x14ac:dyDescent="0.25">
      <c r="A37" s="41" t="s">
        <v>29</v>
      </c>
      <c r="B37" s="42"/>
      <c r="C37" s="43">
        <f>C5+C19+C26</f>
        <v>5926711.3265300002</v>
      </c>
      <c r="D37" s="43">
        <f>D5+D19+D26</f>
        <v>6553778.9754300006</v>
      </c>
      <c r="E37" s="43">
        <f>E5+E19+E26</f>
        <v>2983550.7071899995</v>
      </c>
      <c r="F37" s="43">
        <f>F5+F19+F26</f>
        <v>2536165.0202300004</v>
      </c>
      <c r="G37" s="44">
        <f>IF((F37/C37)&gt;200%,"Св 200",(F37/C37))</f>
        <v>0.4279211320580526</v>
      </c>
      <c r="H37" s="44">
        <f t="shared" si="3"/>
        <v>0.38697750255814811</v>
      </c>
      <c r="I37" s="45">
        <f t="shared" si="4"/>
        <v>0.85004924304391638</v>
      </c>
      <c r="J37" s="46"/>
      <c r="K37" s="4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</row>
    <row r="38" spans="1:96" x14ac:dyDescent="0.2">
      <c r="G38" s="31"/>
      <c r="H38" s="31"/>
      <c r="I38" s="31"/>
      <c r="J38" s="31"/>
      <c r="K38" s="31"/>
    </row>
    <row r="39" spans="1:96" x14ac:dyDescent="0.2">
      <c r="D39" s="32"/>
      <c r="E39" s="32"/>
    </row>
  </sheetData>
  <mergeCells count="1">
    <mergeCell ref="A1:K1"/>
  </mergeCells>
  <pageMargins left="0.23622047244094491" right="0.23622047244094491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полугодие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2020-08-12T05:42:47Z</dcterms:modified>
</cp:coreProperties>
</file>