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995" yWindow="135" windowWidth="18870" windowHeight="12150"/>
  </bookViews>
  <sheets>
    <sheet name="9 месяцев 2019" sheetId="8" r:id="rId1"/>
  </sheets>
  <calcPr calcId="145621"/>
</workbook>
</file>

<file path=xl/calcChain.xml><?xml version="1.0" encoding="utf-8"?>
<calcChain xmlns="http://schemas.openxmlformats.org/spreadsheetml/2006/main">
  <c r="F25" i="8" l="1"/>
  <c r="F24" i="8" s="1"/>
  <c r="F17" i="8"/>
  <c r="F12" i="8"/>
  <c r="F7" i="8"/>
  <c r="F4" i="8" s="1"/>
  <c r="E12" i="8"/>
  <c r="E4" i="8" s="1"/>
  <c r="D12" i="8"/>
  <c r="E7" i="8"/>
  <c r="D7" i="8"/>
  <c r="D24" i="8"/>
  <c r="E25" i="8"/>
  <c r="D25" i="8"/>
  <c r="F34" i="8" l="1"/>
  <c r="I32" i="8"/>
  <c r="I31" i="8"/>
  <c r="I30" i="8"/>
  <c r="G30" i="8"/>
  <c r="I28" i="8"/>
  <c r="I27" i="8"/>
  <c r="C24" i="8"/>
  <c r="I33" i="8"/>
  <c r="H31" i="8"/>
  <c r="I29" i="8"/>
  <c r="H28" i="8"/>
  <c r="G27" i="8"/>
  <c r="I26" i="8"/>
  <c r="H25" i="8"/>
  <c r="E24" i="8"/>
  <c r="I23" i="8"/>
  <c r="I22" i="8"/>
  <c r="H21" i="8"/>
  <c r="G20" i="8"/>
  <c r="I20" i="8"/>
  <c r="I19" i="8"/>
  <c r="I18" i="8"/>
  <c r="E17" i="8"/>
  <c r="H16" i="8"/>
  <c r="G15" i="8"/>
  <c r="I14" i="8"/>
  <c r="H13" i="8"/>
  <c r="H11" i="8"/>
  <c r="G10" i="8"/>
  <c r="I10" i="8"/>
  <c r="G9" i="8"/>
  <c r="I8" i="8"/>
  <c r="G7" i="8"/>
  <c r="G6" i="8"/>
  <c r="I6" i="8"/>
  <c r="G5" i="8"/>
  <c r="H5" i="8"/>
  <c r="I5" i="8"/>
  <c r="G8" i="8"/>
  <c r="H8" i="8"/>
  <c r="H9" i="8"/>
  <c r="I9" i="8"/>
  <c r="G11" i="8"/>
  <c r="G12" i="8"/>
  <c r="G13" i="8"/>
  <c r="G14" i="8"/>
  <c r="H14" i="8"/>
  <c r="H15" i="8"/>
  <c r="I15" i="8"/>
  <c r="H30" i="8"/>
  <c r="G29" i="8"/>
  <c r="H27" i="8"/>
  <c r="H26" i="8"/>
  <c r="G26" i="8"/>
  <c r="H23" i="8"/>
  <c r="G23" i="8"/>
  <c r="G22" i="8"/>
  <c r="I21" i="8"/>
  <c r="H20" i="8"/>
  <c r="H19" i="8"/>
  <c r="G19" i="8"/>
  <c r="G18" i="8"/>
  <c r="D17" i="8"/>
  <c r="C17" i="8"/>
  <c r="I17" i="8" l="1"/>
  <c r="G28" i="8"/>
  <c r="H29" i="8"/>
  <c r="H33" i="8"/>
  <c r="E34" i="8"/>
  <c r="G17" i="8"/>
  <c r="H17" i="8"/>
  <c r="H18" i="8"/>
  <c r="G21" i="8"/>
  <c r="H22" i="8"/>
  <c r="I16" i="8"/>
  <c r="I13" i="8"/>
  <c r="I11" i="8"/>
  <c r="H10" i="8"/>
  <c r="H7" i="8"/>
  <c r="H6" i="8"/>
  <c r="I7" i="8"/>
  <c r="H12" i="8"/>
  <c r="I12" i="8"/>
  <c r="C4" i="8"/>
  <c r="C34" i="8" s="1"/>
  <c r="G24" i="8"/>
  <c r="I4" i="8"/>
  <c r="G25" i="8"/>
  <c r="G4" i="8"/>
  <c r="H24" i="8"/>
  <c r="I25" i="8"/>
  <c r="D4" i="8"/>
  <c r="I24" i="8"/>
  <c r="D34" i="8" l="1"/>
  <c r="H34" i="8" s="1"/>
  <c r="H4" i="8"/>
  <c r="I34" i="8"/>
  <c r="G34" i="8"/>
</calcChain>
</file>

<file path=xl/sharedStrings.xml><?xml version="1.0" encoding="utf-8"?>
<sst xmlns="http://schemas.openxmlformats.org/spreadsheetml/2006/main" count="112" uniqueCount="95">
  <si>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</si>
  <si>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</si>
  <si>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</si>
  <si>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</si>
  <si>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</si>
  <si>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</si>
  <si>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</si>
  <si>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</si>
  <si>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</si>
  <si>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</si>
  <si>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</si>
  <si>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</si>
  <si>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</si>
  <si>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</si>
  <si>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</si>
  <si>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</si>
  <si>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</si>
  <si>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</si>
  <si>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</si>
  <si>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</si>
  <si>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</si>
  <si>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</si>
  <si>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</si>
  <si>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</si>
  <si>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</si>
  <si>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</si>
  <si>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</si>
  <si>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</si>
  <si>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Безвозмездные поступления от других бюджетов бюджетной системы Российской Федерации, В ТОМ ЧИСЛЕ: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</si>
  <si>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</si>
  <si>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</si>
  <si>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</si>
  <si>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</si>
  <si>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</si>
  <si>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</si>
  <si>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</si>
  <si>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</si>
  <si>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</si>
  <si>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</si>
  <si>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</si>
  <si>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</si>
  <si>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</si>
  <si>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</si>
  <si>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</si>
  <si>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</si>
  <si>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</si>
  <si>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Причины отклонения от первоначального плана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</si>
  <si>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</si>
  <si>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</si>
  <si>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</si>
  <si>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</si>
  <si>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Причины отклонения от уточннного плана</t>
  </si>
  <si>
    <t>Задолженность и перерасчеты по отмененным налогам, сборам и иным обязательным платежам</t>
  </si>
  <si>
    <t>Доходы от возврата остатков субсидий, субвенций и иных межбюджетных трансфертов</t>
  </si>
  <si>
    <t>Возврат остатков субсидий и субвенций прошлых лет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</si>
  <si>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</si>
  <si>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</si>
  <si>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использующих единый налог на вмененный доход для отдельных видов деятельности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</si>
  <si>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</si>
  <si>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</si>
  <si>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</si>
  <si>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</si>
  <si>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</si>
  <si>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</si>
  <si>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</si>
  <si>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</si>
  <si>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Наибольший объем составляют суммы по искам о возмещении вреда, причиненного окружающей среде.</t>
  </si>
  <si>
    <t>000 2 02 40000 00 0000 150</t>
  </si>
  <si>
    <t>000 2 02 30000 00 0000 150</t>
  </si>
  <si>
    <t>000 2 02 20000 00 0000 150</t>
  </si>
  <si>
    <t>000 2 02 10000 00 0000 150</t>
  </si>
  <si>
    <t>000 2 02 00000 00 0000 150</t>
  </si>
  <si>
    <t>Справочно:
000 2 02 40014 05 0000 150</t>
  </si>
  <si>
    <t>000 2 07 05000 05 0000 150</t>
  </si>
  <si>
    <t>Произведен возврат остатков субсидий прошлых лет</t>
  </si>
  <si>
    <t>000 1 06 01000 00 0000 110</t>
  </si>
  <si>
    <t xml:space="preserve">Поступления по результатам деятельности предприятий. </t>
  </si>
  <si>
    <t>На текущий момент поступают авансовые платежи и недоимка прошлых лет, срок уплаты налога 01.12.2019г.</t>
  </si>
  <si>
    <t>На текущий момент поступают авансовые платежи и недоимка прошлых лет, срок уплаты налога 01.12.2019 г.</t>
  </si>
  <si>
    <t>Снижение в связи с уменьшением возвратов дебиторской задолжености прошлых лет.
Отклонение менее 5%.</t>
  </si>
  <si>
    <t>Фактические поступления денежных средств  по договорам найма муниципального имущества. Поступления зависят от платежей граждан. Проводится постоянная работа с населением по оплате задолженности по договорам найма.
Увеличение количества заключенных договоров аренды муниципального имущества.</t>
  </si>
  <si>
    <t>В связи с увеличением поступлений  платы за выбросы загрязняющих веществ в атмосферный воздух стационарными объектами, а также увеличение поступлений платы за выбросы загрязняющих веществ, образующихся при сжигании на факельных установках и (или) рассеивании попутного нефтяного газа.</t>
  </si>
  <si>
    <t>В связи с увеличением поступлений платы за выбросы загрязняющих веществ в атмосферный воздух стационарными объектами, а также увеличение поступлений платы за выбросы загрязняющих веществ, образующихся при сжигании на факельных установках и (или) рассеивании попутного нефтяного газа</t>
  </si>
  <si>
    <t>Данный вид дохода носит заявительный характер.</t>
  </si>
  <si>
    <t xml:space="preserve">Увеличение в связи с погашением гражданами штрафных неустоек за нарушение условий договора купли-продажи жилого помещения. </t>
  </si>
  <si>
    <t>Поступления по результатам деятельности предприятий.</t>
  </si>
  <si>
    <t>Поступления от налогоплательщиков, применяющих патентную систему налогообложения.</t>
  </si>
  <si>
    <t>Снижение в связи с уменьшением возвратов дебиторской задолжености прошлых лет.</t>
  </si>
  <si>
    <t>Поступление государственной пошлины по делам, рассматриваемым в судах общей юрисдикции. Поступления имеют заявительный характер.</t>
  </si>
  <si>
    <t>Первоначальный план на 2019 год 
(тыс. руб.)</t>
  </si>
  <si>
    <t>Уточненный план на 2019 год
(тыс. руб.)</t>
  </si>
  <si>
    <t>Уточненный план на 01.10.2019
(тыс. руб.)</t>
  </si>
  <si>
    <t>Исполнено на 01.10.2019
(тыс. руб.)</t>
  </si>
  <si>
    <t>Процент выполнения уточненного плана на 01.10.2019</t>
  </si>
  <si>
    <t>Сведения об исполнении бюджета Нефтеюганского района за 9 месяцев 2019 года по доходам в разрезе видов доходов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</si>
</sst>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57">
    <xf numFmtId="0" fontId="0" fillId="0" borderId="0" xfId="0"/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left" vertical="center" wrapText="1"/>
    </xf>
    <xf numFmtId="0" fontId="8" fillId="0" borderId="0" xfId="0" applyFont="1"/>
    <xf numFmtId="0" fontId="10" fillId="0" borderId="0" xfId="0" applyFont="1"/>
    <xf numFmtId="164" fontId="7" fillId="0" borderId="1" xfId="1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10" fillId="4" borderId="0" xfId="0" applyFont="1" applyFill="1"/>
    <xf numFmtId="0" fontId="10" fillId="3" borderId="0" xfId="0" applyFont="1" applyFill="1"/>
    <xf numFmtId="0" fontId="12" fillId="5" borderId="0" xfId="0" applyFont="1" applyFill="1"/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/>
    <xf numFmtId="0" fontId="12" fillId="0" borderId="0" xfId="0" applyFont="1" applyFill="1"/>
    <xf numFmtId="164" fontId="6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justify" vertical="center" wrapText="1"/>
    </xf>
    <xf numFmtId="164" fontId="9" fillId="0" borderId="1" xfId="1" applyNumberFormat="1" applyFont="1" applyFill="1" applyBorder="1" applyAlignment="1">
      <alignment horizontal="justify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horizontal="justify" vertical="center"/>
    </xf>
    <xf numFmtId="4" fontId="6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0" fillId="0" borderId="1" xfId="4" applyFont="1" applyFill="1" applyBorder="1" applyAlignment="1">
      <alignment horizontal="justify" vertic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4" fontId="16" fillId="0" borderId="1" xfId="0" applyNumberFormat="1" applyFont="1" applyFill="1" applyBorder="1"/>
    <xf numFmtId="4" fontId="16" fillId="0" borderId="1" xfId="0" applyNumberFormat="1" applyFont="1" applyFill="1" applyBorder="1" applyAlignment="1">
      <alignment horizontal="justify" vertical="center"/>
    </xf>
    <xf numFmtId="9" fontId="4" fillId="0" borderId="2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/>
    <xf numFmtId="4" fontId="18" fillId="0" borderId="1" xfId="0" applyNumberFormat="1" applyFont="1" applyFill="1" applyBorder="1"/>
    <xf numFmtId="9" fontId="18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justify"/>
    </xf>
    <xf numFmtId="0" fontId="4" fillId="0" borderId="0" xfId="0" applyFont="1" applyFill="1"/>
    <xf numFmtId="4" fontId="17" fillId="0" borderId="0" xfId="0" applyNumberFormat="1" applyFont="1" applyFill="1"/>
    <xf numFmtId="0" fontId="17" fillId="0" borderId="0" xfId="0" applyFont="1" applyFill="1"/>
  </cellXfs>
  <cellStyles count="29">
    <cellStyle name="Обычный" xfId="0" builtinId="0"/>
    <cellStyle name="Обычный 10" xfId="13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17" xfId="20"/>
    <cellStyle name="Обычный 18" xfId="21"/>
    <cellStyle name="Обычный 19" xfId="22"/>
    <cellStyle name="Обычный 2" xfId="3"/>
    <cellStyle name="Обычный 2 2" xfId="5"/>
    <cellStyle name="Обычный 20" xfId="23"/>
    <cellStyle name="Обычный 21" xfId="24"/>
    <cellStyle name="Обычный 22" xfId="25"/>
    <cellStyle name="Обычный 23" xfId="26"/>
    <cellStyle name="Обычный 24" xfId="27"/>
    <cellStyle name="Обычный 25" xfId="28"/>
    <cellStyle name="Обычный 26" xfId="4"/>
    <cellStyle name="Обычный 3" xfId="2"/>
    <cellStyle name="Обычный 3 2" xfId="6"/>
    <cellStyle name="Обычный 4" xfId="7"/>
    <cellStyle name="Обычный 5" xfId="8"/>
    <cellStyle name="Обычный 6" xfId="9"/>
    <cellStyle name="Обычный 7" xfId="10"/>
    <cellStyle name="Обычный 8" xfId="11"/>
    <cellStyle name="Обычный 9" xfId="1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6"/>
  <sheetViews>
    <sheetView tabSelected="1" view="pageBreakPreview" zoomScale="60" zoomScaleNormal="70" workbookViewId="0">
      <pane xSplit="2" ySplit="3" topLeftCell="C25" activePane="bottomRight" state="frozen"/>
      <selection pane="topRight" activeCell="C1" sqref="C1"/>
      <selection pane="bottomLeft" activeCell="A3" sqref="A3"/>
      <selection pane="bottomRight" activeCell="O7" sqref="O7"/>
    </sheetView>
  </sheetViews>
  <sheetFormatPr defaultRowHeight="12.75" x14ac:dyDescent="0.2"/>
  <cols>
    <col min="1" max="1" width="27.140625" style="14" customWidth="1"/>
    <col min="2" max="2" width="25.140625" style="14" customWidth="1"/>
    <col min="3" max="3" width="19.85546875" style="54" customWidth="1"/>
    <col min="4" max="5" width="18.7109375" style="56" customWidth="1"/>
    <col min="6" max="6" width="18.28515625" style="56" customWidth="1"/>
    <col min="7" max="7" width="19.42578125" style="54" customWidth="1"/>
    <col min="8" max="9" width="17" style="54" customWidth="1"/>
    <col min="10" max="11" width="30" style="56" customWidth="1"/>
    <col min="12" max="96" width="9.140625" style="14"/>
    <col min="97" max="16384" width="9.140625" style="4"/>
  </cols>
  <sheetData>
    <row r="1" spans="1:96" ht="69.75" customHeight="1" x14ac:dyDescent="0.4">
      <c r="A1" s="35" t="s">
        <v>94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96" s="7" customFormat="1" ht="78.75" x14ac:dyDescent="0.25">
      <c r="A2" s="38" t="s">
        <v>1</v>
      </c>
      <c r="B2" s="38" t="s">
        <v>0</v>
      </c>
      <c r="C2" s="39" t="s">
        <v>89</v>
      </c>
      <c r="D2" s="39" t="s">
        <v>90</v>
      </c>
      <c r="E2" s="39" t="s">
        <v>91</v>
      </c>
      <c r="F2" s="39" t="s">
        <v>92</v>
      </c>
      <c r="G2" s="39" t="s">
        <v>2</v>
      </c>
      <c r="H2" s="39" t="s">
        <v>55</v>
      </c>
      <c r="I2" s="39" t="s">
        <v>93</v>
      </c>
      <c r="J2" s="39" t="s">
        <v>46</v>
      </c>
      <c r="K2" s="39" t="s">
        <v>51</v>
      </c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</row>
    <row r="3" spans="1:96" s="7" customFormat="1" ht="15.75" x14ac:dyDescent="0.25">
      <c r="A3" s="38">
        <v>1</v>
      </c>
      <c r="B3" s="38">
        <v>2</v>
      </c>
      <c r="C3" s="39">
        <v>3</v>
      </c>
      <c r="D3" s="39">
        <v>4</v>
      </c>
      <c r="E3" s="39">
        <v>5</v>
      </c>
      <c r="F3" s="39">
        <v>6</v>
      </c>
      <c r="G3" s="39">
        <v>7</v>
      </c>
      <c r="H3" s="39">
        <v>8</v>
      </c>
      <c r="I3" s="39">
        <v>9</v>
      </c>
      <c r="J3" s="39">
        <v>10</v>
      </c>
      <c r="K3" s="39">
        <v>11</v>
      </c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</row>
    <row r="4" spans="1:96" s="10" customFormat="1" x14ac:dyDescent="0.2">
      <c r="A4" s="40" t="s">
        <v>39</v>
      </c>
      <c r="B4" s="41"/>
      <c r="C4" s="25">
        <f>C5+C6+C7+C12+C15+C16</f>
        <v>1384361.1</v>
      </c>
      <c r="D4" s="25">
        <f>D5+D6+D7+D12+D15+D16</f>
        <v>1387319.4549200002</v>
      </c>
      <c r="E4" s="25">
        <f>E5+E6+E7+E12+E15+E16</f>
        <v>1036098.1540199999</v>
      </c>
      <c r="F4" s="25">
        <f>F5+F6+F7+F12+F15+F16</f>
        <v>982065.59431000019</v>
      </c>
      <c r="G4" s="27">
        <f t="shared" ref="G4:G19" si="0">IF((F4/C4)&gt;200%,"Св 200",(F4/C4))</f>
        <v>0.70939987717799935</v>
      </c>
      <c r="H4" s="27">
        <f>IF((F4/D4)&gt;200%,"Св 200",(F4/D4))</f>
        <v>0.70788713502661216</v>
      </c>
      <c r="I4" s="27">
        <f>IF((F4/E4)&gt;200%,"Св 200",(F4/E4))</f>
        <v>0.94784996044983139</v>
      </c>
      <c r="J4" s="42"/>
      <c r="K4" s="42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</row>
    <row r="5" spans="1:96" s="5" customFormat="1" ht="25.5" x14ac:dyDescent="0.2">
      <c r="A5" s="16" t="s">
        <v>3</v>
      </c>
      <c r="B5" s="8" t="s">
        <v>4</v>
      </c>
      <c r="C5" s="25">
        <v>1254999</v>
      </c>
      <c r="D5" s="25">
        <v>1254999</v>
      </c>
      <c r="E5" s="25">
        <v>929405</v>
      </c>
      <c r="F5" s="25">
        <v>874380.44805000001</v>
      </c>
      <c r="G5" s="27">
        <f t="shared" si="0"/>
        <v>0.69671804363987544</v>
      </c>
      <c r="H5" s="27">
        <f t="shared" ref="H5:H34" si="1">IF((F5/D5)&gt;200%,"Св 200",(F5/D5))</f>
        <v>0.69671804363987544</v>
      </c>
      <c r="I5" s="27">
        <f t="shared" ref="I5:I34" si="2">IF((F5/E5)&gt;200%,"Св 200",(F5/E5))</f>
        <v>0.94079593723941657</v>
      </c>
      <c r="J5" s="31" t="s">
        <v>76</v>
      </c>
      <c r="K5" s="31" t="s">
        <v>85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</row>
    <row r="6" spans="1:96" s="5" customFormat="1" ht="63.75" x14ac:dyDescent="0.2">
      <c r="A6" s="16" t="s">
        <v>5</v>
      </c>
      <c r="B6" s="8" t="s">
        <v>6</v>
      </c>
      <c r="C6" s="25">
        <v>5727.1</v>
      </c>
      <c r="D6" s="25">
        <v>5727.1</v>
      </c>
      <c r="E6" s="25">
        <v>4294.7991000000002</v>
      </c>
      <c r="F6" s="25">
        <v>4640.9673200000007</v>
      </c>
      <c r="G6" s="27">
        <f t="shared" si="0"/>
        <v>0.8103520664908942</v>
      </c>
      <c r="H6" s="27">
        <f t="shared" si="1"/>
        <v>0.8103520664908942</v>
      </c>
      <c r="I6" s="27">
        <f t="shared" si="2"/>
        <v>1.080601725934049</v>
      </c>
      <c r="J6" s="31" t="s">
        <v>56</v>
      </c>
      <c r="K6" s="31" t="s">
        <v>56</v>
      </c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</row>
    <row r="7" spans="1:96" s="5" customFormat="1" ht="25.5" x14ac:dyDescent="0.2">
      <c r="A7" s="16" t="s">
        <v>35</v>
      </c>
      <c r="B7" s="8" t="s">
        <v>10</v>
      </c>
      <c r="C7" s="25">
        <v>93390</v>
      </c>
      <c r="D7" s="25">
        <f>D8+D9+D10+D11</f>
        <v>96348.354919999998</v>
      </c>
      <c r="E7" s="25">
        <f>E8+E9+E10+E11</f>
        <v>80083.354919999998</v>
      </c>
      <c r="F7" s="25">
        <f>F8+F9+F10+F11</f>
        <v>80145.167050000018</v>
      </c>
      <c r="G7" s="27">
        <f t="shared" si="0"/>
        <v>0.85817718224649342</v>
      </c>
      <c r="H7" s="27">
        <f t="shared" si="1"/>
        <v>0.83182704174395283</v>
      </c>
      <c r="I7" s="27">
        <f t="shared" si="2"/>
        <v>1.0007718474090124</v>
      </c>
      <c r="J7" s="43"/>
      <c r="K7" s="4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</row>
    <row r="8" spans="1:96" ht="76.5" x14ac:dyDescent="0.2">
      <c r="A8" s="17" t="s">
        <v>7</v>
      </c>
      <c r="B8" s="1" t="s">
        <v>11</v>
      </c>
      <c r="C8" s="26">
        <v>81000</v>
      </c>
      <c r="D8" s="26">
        <v>86245.691640000005</v>
      </c>
      <c r="E8" s="26">
        <v>72215.691640000005</v>
      </c>
      <c r="F8" s="26">
        <v>72068.655500000008</v>
      </c>
      <c r="G8" s="29">
        <f t="shared" si="0"/>
        <v>0.88973648765432112</v>
      </c>
      <c r="H8" s="29">
        <f t="shared" si="1"/>
        <v>0.83562035540074664</v>
      </c>
      <c r="I8" s="29">
        <f t="shared" si="2"/>
        <v>0.9979639308762287</v>
      </c>
      <c r="J8" s="31" t="s">
        <v>58</v>
      </c>
      <c r="K8" s="31" t="s">
        <v>58</v>
      </c>
    </row>
    <row r="9" spans="1:96" ht="63.75" x14ac:dyDescent="0.2">
      <c r="A9" s="17" t="s">
        <v>8</v>
      </c>
      <c r="B9" s="1" t="s">
        <v>12</v>
      </c>
      <c r="C9" s="26">
        <v>10000</v>
      </c>
      <c r="D9" s="26">
        <v>7500</v>
      </c>
      <c r="E9" s="26">
        <v>5840</v>
      </c>
      <c r="F9" s="26">
        <v>5816.4301599999999</v>
      </c>
      <c r="G9" s="29">
        <f t="shared" si="0"/>
        <v>0.58164301600000001</v>
      </c>
      <c r="H9" s="29">
        <f t="shared" si="1"/>
        <v>0.77552402133333331</v>
      </c>
      <c r="I9" s="29">
        <f t="shared" si="2"/>
        <v>0.99596406849315067</v>
      </c>
      <c r="J9" s="31" t="s">
        <v>57</v>
      </c>
      <c r="K9" s="31" t="s">
        <v>57</v>
      </c>
    </row>
    <row r="10" spans="1:96" ht="63.75" x14ac:dyDescent="0.2">
      <c r="A10" s="18" t="s">
        <v>9</v>
      </c>
      <c r="B10" s="1" t="s">
        <v>13</v>
      </c>
      <c r="C10" s="26">
        <v>680</v>
      </c>
      <c r="D10" s="26">
        <v>892.66327999999999</v>
      </c>
      <c r="E10" s="26">
        <v>882.66327999999999</v>
      </c>
      <c r="F10" s="26">
        <v>884.12205000000006</v>
      </c>
      <c r="G10" s="29">
        <f t="shared" si="0"/>
        <v>1.3001794852941178</v>
      </c>
      <c r="H10" s="29">
        <f t="shared" si="1"/>
        <v>0.99043174487921137</v>
      </c>
      <c r="I10" s="29">
        <f t="shared" si="2"/>
        <v>1.0016526913864594</v>
      </c>
      <c r="J10" s="31" t="s">
        <v>59</v>
      </c>
      <c r="K10" s="31" t="s">
        <v>59</v>
      </c>
    </row>
    <row r="11" spans="1:96" ht="51" x14ac:dyDescent="0.2">
      <c r="A11" s="18" t="s">
        <v>42</v>
      </c>
      <c r="B11" s="1" t="s">
        <v>14</v>
      </c>
      <c r="C11" s="26">
        <v>1710</v>
      </c>
      <c r="D11" s="26">
        <v>1710</v>
      </c>
      <c r="E11" s="26">
        <v>1145</v>
      </c>
      <c r="F11" s="26">
        <v>1375.9593400000001</v>
      </c>
      <c r="G11" s="29">
        <f t="shared" si="0"/>
        <v>0.8046545847953217</v>
      </c>
      <c r="H11" s="29">
        <f t="shared" si="1"/>
        <v>0.8046545847953217</v>
      </c>
      <c r="I11" s="29">
        <f t="shared" si="2"/>
        <v>1.2017112139737993</v>
      </c>
      <c r="J11" s="31" t="s">
        <v>86</v>
      </c>
      <c r="K11" s="31" t="s">
        <v>86</v>
      </c>
    </row>
    <row r="12" spans="1:96" s="5" customFormat="1" x14ac:dyDescent="0.2">
      <c r="A12" s="16" t="s">
        <v>36</v>
      </c>
      <c r="B12" s="8" t="s">
        <v>17</v>
      </c>
      <c r="C12" s="25">
        <v>28345</v>
      </c>
      <c r="D12" s="25">
        <f>D13+D14</f>
        <v>28345</v>
      </c>
      <c r="E12" s="25">
        <f>E13+E14</f>
        <v>20815</v>
      </c>
      <c r="F12" s="25">
        <f>F13+F14</f>
        <v>21137.788610000003</v>
      </c>
      <c r="G12" s="27">
        <f t="shared" si="0"/>
        <v>0.74573253166343278</v>
      </c>
      <c r="H12" s="27">
        <f t="shared" si="1"/>
        <v>0.74573253166343278</v>
      </c>
      <c r="I12" s="27">
        <f t="shared" si="2"/>
        <v>1.0155074998798945</v>
      </c>
      <c r="J12" s="24"/>
      <c r="K12" s="24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</row>
    <row r="13" spans="1:96" ht="51" x14ac:dyDescent="0.2">
      <c r="A13" s="17" t="s">
        <v>15</v>
      </c>
      <c r="B13" s="1" t="s">
        <v>75</v>
      </c>
      <c r="C13" s="26">
        <v>385</v>
      </c>
      <c r="D13" s="26">
        <v>385</v>
      </c>
      <c r="E13" s="26">
        <v>155</v>
      </c>
      <c r="F13" s="26">
        <v>238.29776000000001</v>
      </c>
      <c r="G13" s="29">
        <f t="shared" si="0"/>
        <v>0.61895522077922083</v>
      </c>
      <c r="H13" s="29">
        <f t="shared" si="1"/>
        <v>0.61895522077922083</v>
      </c>
      <c r="I13" s="44">
        <f t="shared" si="2"/>
        <v>1.5374049032258066</v>
      </c>
      <c r="J13" s="32" t="s">
        <v>77</v>
      </c>
      <c r="K13" s="32" t="s">
        <v>78</v>
      </c>
    </row>
    <row r="14" spans="1:96" x14ac:dyDescent="0.2">
      <c r="A14" s="17" t="s">
        <v>16</v>
      </c>
      <c r="B14" s="2" t="s">
        <v>18</v>
      </c>
      <c r="C14" s="26">
        <v>27960</v>
      </c>
      <c r="D14" s="26">
        <v>27960</v>
      </c>
      <c r="E14" s="26">
        <v>20660</v>
      </c>
      <c r="F14" s="26">
        <v>20899.490850000002</v>
      </c>
      <c r="G14" s="29">
        <f t="shared" si="0"/>
        <v>0.74747821351931343</v>
      </c>
      <c r="H14" s="29">
        <f t="shared" si="1"/>
        <v>0.74747821351931343</v>
      </c>
      <c r="I14" s="29">
        <f t="shared" si="2"/>
        <v>1.0115920062923525</v>
      </c>
      <c r="J14" s="45"/>
      <c r="K14" s="45"/>
    </row>
    <row r="15" spans="1:96" s="13" customFormat="1" ht="63.75" x14ac:dyDescent="0.2">
      <c r="A15" s="6" t="s">
        <v>47</v>
      </c>
      <c r="B15" s="8" t="s">
        <v>19</v>
      </c>
      <c r="C15" s="25">
        <v>1900</v>
      </c>
      <c r="D15" s="25">
        <v>1900</v>
      </c>
      <c r="E15" s="25">
        <v>1500</v>
      </c>
      <c r="F15" s="25">
        <v>1761.2232799999999</v>
      </c>
      <c r="G15" s="27">
        <f t="shared" si="0"/>
        <v>0.92695962105263152</v>
      </c>
      <c r="H15" s="27">
        <f t="shared" si="1"/>
        <v>0.92695962105263152</v>
      </c>
      <c r="I15" s="28">
        <f t="shared" si="2"/>
        <v>1.1741488533333333</v>
      </c>
      <c r="J15" s="32" t="s">
        <v>88</v>
      </c>
      <c r="K15" s="32" t="s">
        <v>88</v>
      </c>
    </row>
    <row r="16" spans="1:96" s="13" customFormat="1" ht="51" x14ac:dyDescent="0.2">
      <c r="A16" s="20" t="s">
        <v>52</v>
      </c>
      <c r="B16" s="8" t="s">
        <v>20</v>
      </c>
      <c r="C16" s="25">
        <v>0</v>
      </c>
      <c r="D16" s="25">
        <v>0</v>
      </c>
      <c r="E16" s="25">
        <v>0</v>
      </c>
      <c r="F16" s="25">
        <v>0</v>
      </c>
      <c r="G16" s="27"/>
      <c r="H16" s="27" t="e">
        <f t="shared" si="1"/>
        <v>#DIV/0!</v>
      </c>
      <c r="I16" s="27" t="e">
        <f t="shared" si="2"/>
        <v>#DIV/0!</v>
      </c>
      <c r="J16" s="30"/>
      <c r="K16" s="30"/>
    </row>
    <row r="17" spans="1:96" s="10" customFormat="1" x14ac:dyDescent="0.2">
      <c r="A17" s="40" t="s">
        <v>40</v>
      </c>
      <c r="B17" s="41"/>
      <c r="C17" s="25">
        <f>C18+C19+C22+C20+C21+C23</f>
        <v>1089514.6000000001</v>
      </c>
      <c r="D17" s="25">
        <f t="shared" ref="D17:E17" si="3">D18+D19+D22+D20+D21+D23</f>
        <v>1086556.24508</v>
      </c>
      <c r="E17" s="25">
        <f t="shared" si="3"/>
        <v>799868.85233999998</v>
      </c>
      <c r="F17" s="25">
        <f t="shared" ref="F17" si="4">F18+F19+F22+F20+F21+F23</f>
        <v>984658.68180999998</v>
      </c>
      <c r="G17" s="27">
        <f t="shared" si="0"/>
        <v>0.903759051792422</v>
      </c>
      <c r="H17" s="27">
        <f t="shared" si="1"/>
        <v>0.90621970677413244</v>
      </c>
      <c r="I17" s="27">
        <f t="shared" si="2"/>
        <v>1.2310251598488942</v>
      </c>
      <c r="J17" s="24"/>
      <c r="K17" s="24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</row>
    <row r="18" spans="1:96" s="9" customFormat="1" ht="140.25" x14ac:dyDescent="0.2">
      <c r="A18" s="19" t="s">
        <v>37</v>
      </c>
      <c r="B18" s="8" t="s">
        <v>21</v>
      </c>
      <c r="C18" s="25">
        <v>228357.4</v>
      </c>
      <c r="D18" s="25">
        <v>235073.71542000002</v>
      </c>
      <c r="E18" s="25">
        <v>167782.40834000002</v>
      </c>
      <c r="F18" s="25">
        <v>209231.17416</v>
      </c>
      <c r="G18" s="27">
        <f t="shared" si="0"/>
        <v>0.91624433523940985</v>
      </c>
      <c r="H18" s="27">
        <f t="shared" si="1"/>
        <v>0.89006622363615673</v>
      </c>
      <c r="I18" s="27">
        <f t="shared" si="2"/>
        <v>1.2470388059754558</v>
      </c>
      <c r="J18" s="31" t="s">
        <v>80</v>
      </c>
      <c r="K18" s="31" t="s">
        <v>80</v>
      </c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</row>
    <row r="19" spans="1:96" s="9" customFormat="1" ht="140.25" x14ac:dyDescent="0.2">
      <c r="A19" s="19" t="s">
        <v>22</v>
      </c>
      <c r="B19" s="8" t="s">
        <v>23</v>
      </c>
      <c r="C19" s="25">
        <v>4939.5</v>
      </c>
      <c r="D19" s="25">
        <v>20282.65957</v>
      </c>
      <c r="E19" s="25">
        <v>19047.78457</v>
      </c>
      <c r="F19" s="25">
        <v>17982.756710000001</v>
      </c>
      <c r="G19" s="27" t="str">
        <f t="shared" si="0"/>
        <v>Св 200</v>
      </c>
      <c r="H19" s="27">
        <f t="shared" si="1"/>
        <v>0.88660743172942791</v>
      </c>
      <c r="I19" s="27">
        <f t="shared" si="2"/>
        <v>0.94408652323391973</v>
      </c>
      <c r="J19" s="33" t="s">
        <v>81</v>
      </c>
      <c r="K19" s="33" t="s">
        <v>82</v>
      </c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</row>
    <row r="20" spans="1:96" s="13" customFormat="1" ht="66.75" customHeight="1" x14ac:dyDescent="0.2">
      <c r="A20" s="19" t="s">
        <v>48</v>
      </c>
      <c r="B20" s="8" t="s">
        <v>25</v>
      </c>
      <c r="C20" s="25">
        <v>47010.8</v>
      </c>
      <c r="D20" s="25">
        <v>48843.362710000001</v>
      </c>
      <c r="E20" s="25">
        <v>36324.17469</v>
      </c>
      <c r="F20" s="25">
        <v>34073.310109999999</v>
      </c>
      <c r="G20" s="27">
        <f>IF((F20/C20)&gt;200%,"Св 200",(F20/C20))</f>
        <v>0.72479749568184326</v>
      </c>
      <c r="H20" s="27">
        <f t="shared" si="1"/>
        <v>0.69760369105430087</v>
      </c>
      <c r="I20" s="27">
        <f t="shared" si="2"/>
        <v>0.93803397877007622</v>
      </c>
      <c r="J20" s="34" t="s">
        <v>87</v>
      </c>
      <c r="K20" s="34" t="s">
        <v>79</v>
      </c>
    </row>
    <row r="21" spans="1:96" s="13" customFormat="1" ht="38.25" x14ac:dyDescent="0.2">
      <c r="A21" s="19" t="s">
        <v>49</v>
      </c>
      <c r="B21" s="8" t="s">
        <v>26</v>
      </c>
      <c r="C21" s="25">
        <v>18900</v>
      </c>
      <c r="D21" s="25">
        <v>24588.128779999999</v>
      </c>
      <c r="E21" s="25">
        <v>16506.686730000001</v>
      </c>
      <c r="F21" s="25">
        <v>17950.63797</v>
      </c>
      <c r="G21" s="27">
        <f t="shared" ref="G21:G30" si="5">IF((F21/C21)&gt;200%,"Св 200",(F21/C21))</f>
        <v>0.94976920476190474</v>
      </c>
      <c r="H21" s="27">
        <f t="shared" si="1"/>
        <v>0.73005303212016126</v>
      </c>
      <c r="I21" s="27">
        <f t="shared" si="2"/>
        <v>1.087476745855708</v>
      </c>
      <c r="J21" s="31" t="s">
        <v>83</v>
      </c>
      <c r="K21" s="31" t="s">
        <v>83</v>
      </c>
    </row>
    <row r="22" spans="1:96" s="9" customFormat="1" ht="51" x14ac:dyDescent="0.2">
      <c r="A22" s="46" t="s">
        <v>38</v>
      </c>
      <c r="B22" s="47" t="s">
        <v>24</v>
      </c>
      <c r="C22" s="25">
        <v>790058.9</v>
      </c>
      <c r="D22" s="25">
        <v>757425.59209000005</v>
      </c>
      <c r="E22" s="25">
        <v>559937.36349999998</v>
      </c>
      <c r="F22" s="25">
        <v>705071.05564999999</v>
      </c>
      <c r="G22" s="27">
        <f t="shared" si="5"/>
        <v>0.89242847039632101</v>
      </c>
      <c r="H22" s="27">
        <f t="shared" si="1"/>
        <v>0.93087831070569493</v>
      </c>
      <c r="I22" s="27">
        <f t="shared" si="2"/>
        <v>1.2591962987481546</v>
      </c>
      <c r="J22" s="31" t="s">
        <v>66</v>
      </c>
      <c r="K22" s="31" t="s">
        <v>66</v>
      </c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</row>
    <row r="23" spans="1:96" s="13" customFormat="1" ht="63.75" x14ac:dyDescent="0.2">
      <c r="A23" s="19" t="s">
        <v>50</v>
      </c>
      <c r="B23" s="8" t="s">
        <v>27</v>
      </c>
      <c r="C23" s="25">
        <v>248</v>
      </c>
      <c r="D23" s="25">
        <v>342.78651000000002</v>
      </c>
      <c r="E23" s="25">
        <v>270.43450999999999</v>
      </c>
      <c r="F23" s="25">
        <v>349.74721</v>
      </c>
      <c r="G23" s="27">
        <f t="shared" si="5"/>
        <v>1.4102710080645162</v>
      </c>
      <c r="H23" s="27">
        <f t="shared" si="1"/>
        <v>1.020306225002845</v>
      </c>
      <c r="I23" s="27">
        <f t="shared" si="2"/>
        <v>1.293278768305125</v>
      </c>
      <c r="J23" s="31" t="s">
        <v>84</v>
      </c>
      <c r="K23" s="31" t="s">
        <v>84</v>
      </c>
    </row>
    <row r="24" spans="1:96" s="10" customFormat="1" ht="25.5" x14ac:dyDescent="0.2">
      <c r="A24" s="8" t="s">
        <v>41</v>
      </c>
      <c r="B24" s="41"/>
      <c r="C24" s="25">
        <f>C25+C31+C32+C33</f>
        <v>2394616.8089999999</v>
      </c>
      <c r="D24" s="25">
        <f>D25+D31+D32+D33</f>
        <v>3162021.76706</v>
      </c>
      <c r="E24" s="25">
        <f>E25+E31+E32+E33</f>
        <v>1984187.3164299999</v>
      </c>
      <c r="F24" s="25">
        <f>F25+F31+F32+F33</f>
        <v>1644952.4881800001</v>
      </c>
      <c r="G24" s="27">
        <f t="shared" si="5"/>
        <v>0.68693766868985517</v>
      </c>
      <c r="H24" s="27">
        <f t="shared" si="1"/>
        <v>0.52022174714801284</v>
      </c>
      <c r="I24" s="27">
        <f t="shared" si="2"/>
        <v>0.8290308453032752</v>
      </c>
      <c r="J24" s="24"/>
      <c r="K24" s="24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</row>
    <row r="25" spans="1:96" s="9" customFormat="1" ht="63.75" x14ac:dyDescent="0.2">
      <c r="A25" s="19" t="s">
        <v>28</v>
      </c>
      <c r="B25" s="8" t="s">
        <v>71</v>
      </c>
      <c r="C25" s="25">
        <v>2394616.8089999999</v>
      </c>
      <c r="D25" s="25">
        <f>D26+D27+D28+D29+D30</f>
        <v>3159721.76706</v>
      </c>
      <c r="E25" s="25">
        <f>E26+E27+E28+E29+E30</f>
        <v>1981887.3164299999</v>
      </c>
      <c r="F25" s="25">
        <f>F26+F27+F28+F29+F30</f>
        <v>1923600.81495</v>
      </c>
      <c r="G25" s="27">
        <f t="shared" si="5"/>
        <v>0.80330214325744342</v>
      </c>
      <c r="H25" s="27">
        <f t="shared" si="1"/>
        <v>0.60878803792266711</v>
      </c>
      <c r="I25" s="27">
        <f t="shared" si="2"/>
        <v>0.97059040592429235</v>
      </c>
      <c r="J25" s="48"/>
      <c r="K25" s="48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</row>
    <row r="26" spans="1:96" ht="63.75" x14ac:dyDescent="0.2">
      <c r="A26" s="18" t="s">
        <v>43</v>
      </c>
      <c r="B26" s="1" t="s">
        <v>70</v>
      </c>
      <c r="C26" s="26">
        <v>0</v>
      </c>
      <c r="D26" s="26">
        <v>111452.3</v>
      </c>
      <c r="E26" s="26">
        <v>54360.404559999995</v>
      </c>
      <c r="F26" s="26">
        <v>99598.595829999991</v>
      </c>
      <c r="G26" s="29" t="e">
        <f t="shared" si="5"/>
        <v>#DIV/0!</v>
      </c>
      <c r="H26" s="29">
        <f t="shared" si="1"/>
        <v>0.89364325213566687</v>
      </c>
      <c r="I26" s="29">
        <f t="shared" si="2"/>
        <v>1.8321901140391366</v>
      </c>
      <c r="J26" s="31" t="s">
        <v>60</v>
      </c>
      <c r="K26" s="31" t="s">
        <v>60</v>
      </c>
    </row>
    <row r="27" spans="1:96" ht="63.75" x14ac:dyDescent="0.2">
      <c r="A27" s="18" t="s">
        <v>44</v>
      </c>
      <c r="B27" s="1" t="s">
        <v>69</v>
      </c>
      <c r="C27" s="26">
        <v>513876.9</v>
      </c>
      <c r="D27" s="26">
        <v>1145057.44416</v>
      </c>
      <c r="E27" s="26">
        <v>561144.84887999995</v>
      </c>
      <c r="F27" s="26">
        <v>392080.69733</v>
      </c>
      <c r="G27" s="29">
        <f t="shared" si="5"/>
        <v>0.7629856437018282</v>
      </c>
      <c r="H27" s="29">
        <f t="shared" si="1"/>
        <v>0.34241137798778781</v>
      </c>
      <c r="I27" s="29">
        <f t="shared" si="2"/>
        <v>0.69871566693084963</v>
      </c>
      <c r="J27" s="31" t="s">
        <v>61</v>
      </c>
      <c r="K27" s="31" t="s">
        <v>61</v>
      </c>
    </row>
    <row r="28" spans="1:96" ht="63.75" x14ac:dyDescent="0.2">
      <c r="A28" s="18" t="s">
        <v>45</v>
      </c>
      <c r="B28" s="1" t="s">
        <v>68</v>
      </c>
      <c r="C28" s="26">
        <v>1685599.5</v>
      </c>
      <c r="D28" s="26">
        <v>1681820.3019999999</v>
      </c>
      <c r="E28" s="26">
        <v>1179148.574</v>
      </c>
      <c r="F28" s="26">
        <v>1248051.87442</v>
      </c>
      <c r="G28" s="29">
        <f t="shared" si="5"/>
        <v>0.74042017360588919</v>
      </c>
      <c r="H28" s="29">
        <f t="shared" si="1"/>
        <v>0.74208396279663891</v>
      </c>
      <c r="I28" s="29">
        <f t="shared" si="2"/>
        <v>1.0584347909494227</v>
      </c>
      <c r="J28" s="31" t="s">
        <v>64</v>
      </c>
      <c r="K28" s="31" t="s">
        <v>64</v>
      </c>
    </row>
    <row r="29" spans="1:96" s="14" customFormat="1" ht="76.5" x14ac:dyDescent="0.2">
      <c r="A29" s="3" t="s">
        <v>29</v>
      </c>
      <c r="B29" s="1" t="s">
        <v>67</v>
      </c>
      <c r="C29" s="26">
        <v>1429.1</v>
      </c>
      <c r="D29" s="26">
        <v>12488.54</v>
      </c>
      <c r="E29" s="26">
        <v>11590.695</v>
      </c>
      <c r="F29" s="26">
        <v>11854.211929999999</v>
      </c>
      <c r="G29" s="29" t="str">
        <f t="shared" si="5"/>
        <v>Св 200</v>
      </c>
      <c r="H29" s="29">
        <f t="shared" si="1"/>
        <v>0.94920718754954536</v>
      </c>
      <c r="I29" s="29">
        <f t="shared" si="2"/>
        <v>1.0227352138935586</v>
      </c>
      <c r="J29" s="31" t="s">
        <v>65</v>
      </c>
      <c r="K29" s="31" t="s">
        <v>65</v>
      </c>
    </row>
    <row r="30" spans="1:96" s="14" customFormat="1" ht="114.75" x14ac:dyDescent="0.2">
      <c r="A30" s="21" t="s">
        <v>30</v>
      </c>
      <c r="B30" s="22" t="s">
        <v>72</v>
      </c>
      <c r="C30" s="26">
        <v>193711.30900000001</v>
      </c>
      <c r="D30" s="26">
        <v>208903.18090000001</v>
      </c>
      <c r="E30" s="26">
        <v>175642.79399000001</v>
      </c>
      <c r="F30" s="26">
        <v>172015.43544</v>
      </c>
      <c r="G30" s="29">
        <f t="shared" si="5"/>
        <v>0.88799893164729993</v>
      </c>
      <c r="H30" s="29">
        <f t="shared" si="1"/>
        <v>0.82342181051968844</v>
      </c>
      <c r="I30" s="29">
        <f t="shared" si="2"/>
        <v>0.97934809355055852</v>
      </c>
      <c r="J30" s="31" t="s">
        <v>62</v>
      </c>
      <c r="K30" s="31" t="s">
        <v>62</v>
      </c>
    </row>
    <row r="31" spans="1:96" s="13" customFormat="1" ht="38.25" x14ac:dyDescent="0.2">
      <c r="A31" s="6" t="s">
        <v>31</v>
      </c>
      <c r="B31" s="8" t="s">
        <v>73</v>
      </c>
      <c r="C31" s="25">
        <v>0</v>
      </c>
      <c r="D31" s="25">
        <v>2300</v>
      </c>
      <c r="E31" s="25">
        <v>2300</v>
      </c>
      <c r="F31" s="25">
        <v>2300</v>
      </c>
      <c r="G31" s="27"/>
      <c r="H31" s="27">
        <f t="shared" si="1"/>
        <v>1</v>
      </c>
      <c r="I31" s="27">
        <f t="shared" si="2"/>
        <v>1</v>
      </c>
      <c r="J31" s="31" t="s">
        <v>63</v>
      </c>
      <c r="K31" s="31" t="s">
        <v>63</v>
      </c>
    </row>
    <row r="32" spans="1:96" s="13" customFormat="1" ht="38.25" x14ac:dyDescent="0.2">
      <c r="A32" s="23" t="s">
        <v>53</v>
      </c>
      <c r="B32" s="8" t="s">
        <v>32</v>
      </c>
      <c r="C32" s="25">
        <v>0</v>
      </c>
      <c r="D32" s="25">
        <v>0</v>
      </c>
      <c r="E32" s="25">
        <v>0</v>
      </c>
      <c r="F32" s="25">
        <v>0</v>
      </c>
      <c r="G32" s="27"/>
      <c r="H32" s="27"/>
      <c r="I32" s="27" t="e">
        <f t="shared" si="2"/>
        <v>#DIV/0!</v>
      </c>
      <c r="J32" s="24"/>
      <c r="K32" s="24"/>
    </row>
    <row r="33" spans="1:96" s="13" customFormat="1" ht="25.5" x14ac:dyDescent="0.2">
      <c r="A33" s="20" t="s">
        <v>54</v>
      </c>
      <c r="B33" s="8" t="s">
        <v>33</v>
      </c>
      <c r="C33" s="25">
        <v>0</v>
      </c>
      <c r="D33" s="25">
        <v>0</v>
      </c>
      <c r="E33" s="25">
        <v>0</v>
      </c>
      <c r="F33" s="25">
        <v>-280948.32676999999</v>
      </c>
      <c r="G33" s="27"/>
      <c r="H33" s="27" t="e">
        <f t="shared" si="1"/>
        <v>#DIV/0!</v>
      </c>
      <c r="I33" s="27" t="e">
        <f t="shared" si="2"/>
        <v>#DIV/0!</v>
      </c>
      <c r="J33" s="31" t="s">
        <v>74</v>
      </c>
      <c r="K33" s="31" t="s">
        <v>74</v>
      </c>
    </row>
    <row r="34" spans="1:96" s="11" customFormat="1" ht="15.75" x14ac:dyDescent="0.25">
      <c r="A34" s="49" t="s">
        <v>34</v>
      </c>
      <c r="B34" s="50"/>
      <c r="C34" s="51">
        <f>C4+C17+C24</f>
        <v>4868492.5089999996</v>
      </c>
      <c r="D34" s="51">
        <f>D4+D17+D24</f>
        <v>5635897.4670599997</v>
      </c>
      <c r="E34" s="51">
        <f>E4+E17+E24</f>
        <v>3820154.3227899997</v>
      </c>
      <c r="F34" s="51">
        <f>F4+F17+F24</f>
        <v>3611676.7642999999</v>
      </c>
      <c r="G34" s="52">
        <f>IF((F34/C34)&gt;200%,"Св 200",(F34/C34))</f>
        <v>0.74184704148632807</v>
      </c>
      <c r="H34" s="52">
        <f t="shared" si="1"/>
        <v>0.64083436318866405</v>
      </c>
      <c r="I34" s="52">
        <f t="shared" si="2"/>
        <v>0.94542692758607172</v>
      </c>
      <c r="J34" s="53"/>
      <c r="K34" s="53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</row>
    <row r="36" spans="1:96" x14ac:dyDescent="0.2">
      <c r="D36" s="55"/>
      <c r="E36" s="55"/>
    </row>
  </sheetData>
  <mergeCells count="1">
    <mergeCell ref="A1:K1"/>
  </mergeCells>
  <pageMargins left="0" right="0" top="0.78740157480314965" bottom="0" header="0.31496062992125984" footer="0.31496062992125984"/>
  <pageSetup paperSize="9" scale="59" fitToHeight="0" orientation="landscape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2019-11-13T06:57:16Z</dcterms:modified>
</cp:coreProperties>
</file>