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35" yWindow="180" windowWidth="18525" windowHeight="12150"/>
  </bookViews>
  <sheets>
    <sheet name="1 квартал 2019" sheetId="7" r:id="rId1"/>
  </sheets>
  <calcPr calcId="144525"/>
</workbook>
</file>

<file path=xl/calcChain.xml><?xml version="1.0" encoding="utf-8"?>
<calcChain xmlns="http://schemas.openxmlformats.org/spreadsheetml/2006/main">
  <c r="E25" i="7" l="1"/>
  <c r="E17" i="7"/>
  <c r="E12" i="7"/>
  <c r="E7" i="7"/>
  <c r="I33" i="7"/>
  <c r="I32" i="7"/>
  <c r="I31" i="7"/>
  <c r="I30" i="7"/>
  <c r="I29" i="7"/>
  <c r="I28" i="7"/>
  <c r="I27" i="7"/>
  <c r="I26" i="7"/>
  <c r="I23" i="7"/>
  <c r="I22" i="7"/>
  <c r="I21" i="7"/>
  <c r="I20" i="7"/>
  <c r="I19" i="7"/>
  <c r="I18" i="7"/>
  <c r="I16" i="7"/>
  <c r="I15" i="7"/>
  <c r="I14" i="7"/>
  <c r="I13" i="7"/>
  <c r="I11" i="7"/>
  <c r="I10" i="7"/>
  <c r="I9" i="7"/>
  <c r="I8" i="7"/>
  <c r="I6" i="7"/>
  <c r="I5" i="7"/>
  <c r="E4" i="7" l="1"/>
  <c r="E24" i="7"/>
  <c r="H33" i="7"/>
  <c r="H16" i="7"/>
  <c r="E34" i="7" l="1"/>
  <c r="D25" i="7"/>
  <c r="D24" i="7" s="1"/>
  <c r="F25" i="7"/>
  <c r="I25" i="7" s="1"/>
  <c r="C25" i="7"/>
  <c r="H31" i="7" l="1"/>
  <c r="H30" i="7"/>
  <c r="H29" i="7"/>
  <c r="H28" i="7"/>
  <c r="H27" i="7"/>
  <c r="H26" i="7"/>
  <c r="H23" i="7"/>
  <c r="H22" i="7"/>
  <c r="H21" i="7"/>
  <c r="H20" i="7"/>
  <c r="H19" i="7"/>
  <c r="H18" i="7"/>
  <c r="H15" i="7"/>
  <c r="H14" i="7"/>
  <c r="H13" i="7"/>
  <c r="H11" i="7"/>
  <c r="H10" i="7"/>
  <c r="H9" i="7"/>
  <c r="H8" i="7"/>
  <c r="H6" i="7"/>
  <c r="H5" i="7"/>
  <c r="G30" i="7"/>
  <c r="G29" i="7"/>
  <c r="G28" i="7"/>
  <c r="G27" i="7"/>
  <c r="G26" i="7"/>
  <c r="G23" i="7"/>
  <c r="G22" i="7"/>
  <c r="G21" i="7"/>
  <c r="G19" i="7"/>
  <c r="G18" i="7"/>
  <c r="G15" i="7"/>
  <c r="G14" i="7"/>
  <c r="G13" i="7"/>
  <c r="G11" i="7"/>
  <c r="G10" i="7"/>
  <c r="G9" i="7"/>
  <c r="G8" i="7"/>
  <c r="G6" i="7"/>
  <c r="G5" i="7"/>
  <c r="G20" i="7"/>
  <c r="C7" i="7"/>
  <c r="C4" i="7" s="1"/>
  <c r="D12" i="7"/>
  <c r="F12" i="7"/>
  <c r="I12" i="7" s="1"/>
  <c r="C12" i="7"/>
  <c r="G12" i="7" l="1"/>
  <c r="H12" i="7"/>
  <c r="F24" i="7"/>
  <c r="I24" i="7" s="1"/>
  <c r="D17" i="7"/>
  <c r="F17" i="7"/>
  <c r="I17" i="7" s="1"/>
  <c r="C17" i="7"/>
  <c r="H17" i="7" l="1"/>
  <c r="G17" i="7"/>
  <c r="H24" i="7"/>
  <c r="H25" i="7"/>
  <c r="C24" i="7"/>
  <c r="G25" i="7"/>
  <c r="F7" i="7"/>
  <c r="I7" i="7" s="1"/>
  <c r="D7" i="7"/>
  <c r="G7" i="7" l="1"/>
  <c r="H7" i="7"/>
  <c r="G24" i="7"/>
  <c r="C34" i="7"/>
  <c r="D4" i="7"/>
  <c r="D34" i="7" s="1"/>
  <c r="F4" i="7"/>
  <c r="I4" i="7" s="1"/>
  <c r="F34" i="7" l="1"/>
  <c r="G4" i="7"/>
  <c r="H4" i="7"/>
  <c r="G34" i="7" l="1"/>
  <c r="I34" i="7"/>
  <c r="H34" i="7"/>
</calcChain>
</file>

<file path=xl/sharedStrings.xml><?xml version="1.0" encoding="utf-8"?>
<sst xmlns="http://schemas.openxmlformats.org/spreadsheetml/2006/main" count="114" uniqueCount="92">
  <si>
    <t>Код дохода по классификации РФ</t>
  </si>
  <si>
    <t>Вид дохода</t>
  </si>
  <si>
    <t>Процент выполнения первоначального плана</t>
  </si>
  <si>
    <t>Налог на доходы  физических лиц</t>
  </si>
  <si>
    <t>000 1 01 02000 00 0000 110</t>
  </si>
  <si>
    <t>Акцизы по подакцизным товарам (продукции), производимым на территории Российской Федерации</t>
  </si>
  <si>
    <t>000 1 03 02000 00 0000 110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</si>
  <si>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</si>
  <si>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</si>
  <si>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</si>
  <si>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000 1 05 00000 00 0000 000</t>
  </si>
  <si>
    <t>000 1 05 01000 00 0000 110</t>
  </si>
  <si>
    <t>000 1 05 02000 00 0000 110</t>
  </si>
  <si>
    <t>000 1 05 03000 00 0000 110</t>
  </si>
  <si>
    <t>000 1 05 04000 00 0000 110</t>
  </si>
  <si>
    <t>Налог на имущество физических лиц</t>
  </si>
  <si>
    <t>Земельный налог</t>
  </si>
  <si>
    <t>000 1 06 00000 00 0000 000</t>
  </si>
  <si>
    <t>000 1 06 01000 00 0000 000</t>
  </si>
  <si>
    <t xml:space="preserve">000 1 06 06000 00 0000 110 </t>
  </si>
  <si>
    <t>000 1 08 00000 00 0000 000</t>
  </si>
  <si>
    <t>000 1 09 00000 00 0000 000</t>
  </si>
  <si>
    <t>000 1 11 00000 00 0000 000</t>
  </si>
  <si>
    <t>Плата за негативное воздействие на окружающую среду</t>
  </si>
  <si>
    <t>000 1 12 01000 00 0000 120</t>
  </si>
  <si>
    <t>000 1 16 00000 00 0000 000</t>
  </si>
  <si>
    <t>000 1 13 00000 00 0000 000</t>
  </si>
  <si>
    <t>000 1 14 00000 00 0000 000</t>
  </si>
  <si>
    <t>000 1 17 00000 00 0000 000</t>
  </si>
  <si>
    <t>Безвозмездные поступления от других бюджетов бюджетной системы Российской Федерации, В ТОМ ЧИСЛЕ:</t>
  </si>
  <si>
    <t>Иные межбюджетные трансферты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</si>
  <si>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заклюенными соглашениями</t>
  </si>
  <si>
    <t>Прочие безвозмездные поступления в бюджеты муниципальных районов</t>
  </si>
  <si>
    <t>000 2 18 00000 00 0000 000</t>
  </si>
  <si>
    <t>000 2 19 00000 00 0000 000</t>
  </si>
  <si>
    <t>ВСЕГО ДОХОДОВ</t>
  </si>
  <si>
    <t>Налоги на совокупный доход, в том числе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</si>
  <si>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</si>
  <si>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</si>
  <si>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</si>
  <si>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 xml:space="preserve"> НАЛОГОВЫЕ ДОХОДЫ:</t>
  </si>
  <si>
    <t>НЕНАЛОГОВЫЕ ДОХОДЫ</t>
  </si>
  <si>
    <t>БЕЗВОЗМЕЗДНЫЕ ПОСТУПЛЕНИЯ</t>
  </si>
  <si>
    <t>Налог, взимаемый в связи с применением патентной системы налогооблажения</t>
  </si>
  <si>
    <t>Дотации</t>
  </si>
  <si>
    <t xml:space="preserve">Субсидии </t>
  </si>
  <si>
    <t>Субвенции</t>
  </si>
  <si>
    <t>Причины отклонения от первоначального плана</t>
  </si>
  <si>
    <t>Государственная пошлина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</si>
  <si>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</si>
  <si>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</si>
  <si>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</si>
  <si>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Причины отклонения от уточннного плана</t>
  </si>
  <si>
    <t>Задолженность и перерасчеты по отмененным налогам, сборам и иным обязательным платежам</t>
  </si>
  <si>
    <t>Доходы от возврата остатков субсидий, субвенций и иных межбюджетных трансфертов</t>
  </si>
  <si>
    <t>Возврат остатков субсидий и субвенций прошлых лет</t>
  </si>
  <si>
    <t>Процент выполнения уточненного плана</t>
  </si>
  <si>
    <t>Отклонение менее 5%</t>
  </si>
  <si>
    <t>Поступления по результатм деятельности предприятий</t>
  </si>
  <si>
    <t>Поступление государственной пошлины по делам, рассматриваемым в судах общей юрисдикции</t>
  </si>
  <si>
    <t>Увеличение в связи с поступлением платы за выбросы загрязняющих веществ в атмосферный воздух стационарными объектами</t>
  </si>
  <si>
    <t>Поступления по результатам деятельности предприятий. Отклонение менее 5%.</t>
  </si>
  <si>
    <t>Фактическое поступление доходов от уплаты акцизов на нефтепродукты, администрируемых Федеральным казначейством.</t>
  </si>
  <si>
    <t>Поступления по результатм деятельности предприятий, использующих единый налог на вмененный доход для отдельных видов деятельности</t>
  </si>
  <si>
    <t>Поступления по результатм деятельности предприятий, применяющих упрощенную систему налогообложения, объектом налогооблажения которых являются доходы</t>
  </si>
  <si>
    <t>Поступления по результатм деятельности предприятий, использующих в качестве системы налогообложения единый сельскохозяйственный налог</t>
  </si>
  <si>
    <t>Увеличение в связи с поступлением денежных взысканий за нарушение условий договора купли-продажи жилого помещения</t>
  </si>
  <si>
    <t>Поступление дотаций согласно принятым уведомлениям от департамента финансов ХМАО-Югры в соответствии с Законом о бюджете автономного округа.</t>
  </si>
  <si>
    <t>Поступление субсидий согласно принятым уведомлениям от департамента финансов ХМАО-Югры в соответствии с Законом о бюджете автономного округа.</t>
  </si>
  <si>
    <t xml:space="preserve">Поступление в соответствии с заключенными соглашениями о передаче полномочий из бюджетов поселений в муниципальный район </t>
  </si>
  <si>
    <t>Фактическое поступление в соответствии с заключенными договорами пожертвования.</t>
  </si>
  <si>
    <t>Поступление субвенций  согласно принятым уведомлениям от департамента финансов ХМАО-Югры в соответствии с Законом о бюджете автономного округа.</t>
  </si>
  <si>
    <t>Поступление иных межбюджетных трансфертов  согласно принятым уведомлениям от департамента финансов ХМАО-Югры в соответствии с Законом о бюджете автономного округа.</t>
  </si>
  <si>
    <t>Наибольший объем составляют суммы по искам о возмещении вреда, причиненного окружающей среде.</t>
  </si>
  <si>
    <t>Исполнение бюджета Нефтеюганского района по доходам за 1 квартал 2019 года</t>
  </si>
  <si>
    <t>Первоначальный план на 2019 год 
(руб.)</t>
  </si>
  <si>
    <t>Уточненный план на 2019 год
 (руб.)</t>
  </si>
  <si>
    <t>Уточненный план на 01.04.2019
 (руб.)</t>
  </si>
  <si>
    <t>Исполнено на 01.04.2019 (руб.)</t>
  </si>
  <si>
    <t>Процент выполнения уточненного плана на 01.04.2019</t>
  </si>
  <si>
    <t>000 2 02 40000 00 0000 150</t>
  </si>
  <si>
    <t>000 2 02 30000 00 0000 150</t>
  </si>
  <si>
    <t>000 2 02 20000 00 0000 150</t>
  </si>
  <si>
    <t>000 2 02 10000 00 0000 150</t>
  </si>
  <si>
    <t>000 2 02 00000 00 0000 150</t>
  </si>
  <si>
    <t>Справочно:
000 2 02 40014 05 0000 150</t>
  </si>
  <si>
    <t>000 2 07 05000 05 0000 150</t>
  </si>
  <si>
    <t>Снижение в связи с уменьшением возвратов дебиторской задолжености прошлых лет</t>
  </si>
  <si>
    <t>Произведен возврат остатков субсидий прошлых лет</t>
  </si>
  <si>
    <t>Поступление денежных средств по договорам купли-продажи квартир. Отклонение менее 5%.</t>
  </si>
  <si>
    <t>Поступление авансовых платежей и недоимки прошлых лет по земельному налогу от организаций.</t>
  </si>
  <si>
    <t>Срок уплаты аренды за земельные участки до 10 числа месяца, следующего за отчетным кварталом. Проводится постоянная работа с населением по оплате задолженности по договорам найма.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</si>
</sst>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2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9"/>
        <bgColor indexed="64"/>
      </patternFill>
    </fill>
    <fill>
      <patternFill patternType="solid">
        <fgColor rgb="FFD1FFC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9CEFE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9">
    <xf numFmtId="0" fontId="0" fillId="0" borderId="0"/>
    <xf numFmtId="0" fontId="3" fillId="0" borderId="0"/>
    <xf numFmtId="0" fontId="2" fillId="0" borderId="0"/>
    <xf numFmtId="0" fontId="13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</cellStyleXfs>
  <cellXfs count="76">
    <xf numFmtId="0" fontId="0" fillId="0" borderId="0" xfId="0"/>
    <xf numFmtId="164" fontId="5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left" vertical="center" wrapText="1"/>
    </xf>
    <xf numFmtId="0" fontId="8" fillId="0" borderId="0" xfId="0" applyFont="1"/>
    <xf numFmtId="0" fontId="10" fillId="0" borderId="0" xfId="0" applyFont="1"/>
    <xf numFmtId="164" fontId="7" fillId="0" borderId="1" xfId="1" applyNumberFormat="1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64" fontId="7" fillId="3" borderId="1" xfId="1" applyNumberFormat="1" applyFont="1" applyFill="1" applyBorder="1" applyAlignment="1">
      <alignment horizontal="center" vertical="center" wrapText="1"/>
    </xf>
    <xf numFmtId="164" fontId="7" fillId="4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0" fontId="10" fillId="4" borderId="0" xfId="0" applyFont="1" applyFill="1"/>
    <xf numFmtId="164" fontId="7" fillId="4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/>
    <xf numFmtId="0" fontId="10" fillId="3" borderId="0" xfId="0" applyFont="1" applyFill="1"/>
    <xf numFmtId="0" fontId="12" fillId="5" borderId="1" xfId="0" applyFont="1" applyFill="1" applyBorder="1"/>
    <xf numFmtId="0" fontId="12" fillId="5" borderId="0" xfId="0" applyFont="1" applyFill="1"/>
    <xf numFmtId="0" fontId="11" fillId="0" borderId="0" xfId="0" applyFont="1" applyFill="1" applyAlignment="1">
      <alignment horizontal="center" vertical="center" wrapText="1"/>
    </xf>
    <xf numFmtId="0" fontId="10" fillId="0" borderId="0" xfId="0" applyFont="1" applyFill="1"/>
    <xf numFmtId="0" fontId="8" fillId="0" borderId="0" xfId="0" applyFont="1" applyFill="1"/>
    <xf numFmtId="0" fontId="12" fillId="0" borderId="0" xfId="0" applyFont="1" applyFill="1"/>
    <xf numFmtId="0" fontId="12" fillId="5" borderId="1" xfId="0" applyFont="1" applyFill="1" applyBorder="1" applyAlignment="1">
      <alignment horizontal="center"/>
    </xf>
    <xf numFmtId="164" fontId="6" fillId="0" borderId="1" xfId="1" applyNumberFormat="1" applyFont="1" applyFill="1" applyBorder="1" applyAlignment="1">
      <alignment vertical="center" wrapText="1"/>
    </xf>
    <xf numFmtId="164" fontId="6" fillId="4" borderId="1" xfId="1" applyNumberFormat="1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vertical="center" wrapText="1"/>
    </xf>
    <xf numFmtId="164" fontId="5" fillId="0" borderId="1" xfId="1" applyNumberFormat="1" applyFont="1" applyFill="1" applyBorder="1" applyAlignment="1">
      <alignment vertical="center" wrapText="1"/>
    </xf>
    <xf numFmtId="164" fontId="7" fillId="4" borderId="1" xfId="1" applyNumberFormat="1" applyFont="1" applyFill="1" applyBorder="1" applyAlignment="1">
      <alignment vertical="center" wrapText="1"/>
    </xf>
    <xf numFmtId="164" fontId="7" fillId="4" borderId="1" xfId="0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vertical="center" wrapText="1"/>
    </xf>
    <xf numFmtId="4" fontId="10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10" fillId="3" borderId="1" xfId="0" applyNumberFormat="1" applyFont="1" applyFill="1" applyBorder="1" applyAlignment="1">
      <alignment horizontal="center" vertical="center"/>
    </xf>
    <xf numFmtId="4" fontId="10" fillId="4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justify" vertical="center" wrapText="1"/>
    </xf>
    <xf numFmtId="4" fontId="10" fillId="0" borderId="1" xfId="0" applyNumberFormat="1" applyFont="1" applyFill="1" applyBorder="1" applyAlignment="1">
      <alignment horizontal="center" vertical="center"/>
    </xf>
    <xf numFmtId="164" fontId="9" fillId="0" borderId="1" xfId="1" applyNumberFormat="1" applyFont="1" applyFill="1" applyBorder="1" applyAlignment="1">
      <alignment horizontal="justify" vertical="center" wrapText="1"/>
    </xf>
    <xf numFmtId="164" fontId="9" fillId="0" borderId="1" xfId="1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wrapText="1"/>
    </xf>
    <xf numFmtId="165" fontId="12" fillId="5" borderId="1" xfId="0" applyNumberFormat="1" applyFont="1" applyFill="1" applyBorder="1"/>
    <xf numFmtId="165" fontId="8" fillId="0" borderId="1" xfId="0" applyNumberFormat="1" applyFont="1" applyFill="1" applyBorder="1" applyAlignment="1">
      <alignment horizontal="center" vertical="center"/>
    </xf>
    <xf numFmtId="4" fontId="16" fillId="3" borderId="1" xfId="0" applyNumberFormat="1" applyFont="1" applyFill="1" applyBorder="1"/>
    <xf numFmtId="4" fontId="16" fillId="0" borderId="1" xfId="0" applyNumberFormat="1" applyFont="1" applyBorder="1" applyAlignment="1">
      <alignment horizontal="justify" vertical="center"/>
    </xf>
    <xf numFmtId="0" fontId="16" fillId="4" borderId="1" xfId="0" applyFont="1" applyFill="1" applyBorder="1" applyAlignment="1">
      <alignment horizontal="justify" vertical="center"/>
    </xf>
    <xf numFmtId="0" fontId="16" fillId="3" borderId="1" xfId="0" applyFont="1" applyFill="1" applyBorder="1" applyAlignment="1">
      <alignment horizontal="justify" vertical="center"/>
    </xf>
    <xf numFmtId="2" fontId="17" fillId="4" borderId="1" xfId="0" applyNumberFormat="1" applyFont="1" applyFill="1" applyBorder="1" applyAlignment="1">
      <alignment horizontal="justify" vertical="center" wrapText="1"/>
    </xf>
    <xf numFmtId="0" fontId="16" fillId="0" borderId="1" xfId="0" applyFont="1" applyFill="1" applyBorder="1" applyAlignment="1">
      <alignment horizontal="justify" vertical="center"/>
    </xf>
    <xf numFmtId="0" fontId="15" fillId="5" borderId="1" xfId="0" applyFont="1" applyFill="1" applyBorder="1" applyAlignment="1">
      <alignment horizontal="justify"/>
    </xf>
    <xf numFmtId="4" fontId="17" fillId="0" borderId="0" xfId="0" applyNumberFormat="1" applyFont="1"/>
    <xf numFmtId="0" fontId="17" fillId="0" borderId="0" xfId="0" applyFont="1"/>
    <xf numFmtId="0" fontId="18" fillId="2" borderId="1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18" fillId="5" borderId="1" xfId="0" applyNumberFormat="1" applyFont="1" applyFill="1" applyBorder="1"/>
    <xf numFmtId="9" fontId="6" fillId="3" borderId="1" xfId="0" applyNumberFormat="1" applyFont="1" applyFill="1" applyBorder="1" applyAlignment="1">
      <alignment horizontal="center" vertical="center"/>
    </xf>
    <xf numFmtId="9" fontId="6" fillId="4" borderId="1" xfId="0" applyNumberFormat="1" applyFont="1" applyFill="1" applyBorder="1" applyAlignment="1">
      <alignment horizontal="center" vertical="center"/>
    </xf>
    <xf numFmtId="9" fontId="4" fillId="4" borderId="1" xfId="0" applyNumberFormat="1" applyFont="1" applyFill="1" applyBorder="1" applyAlignment="1">
      <alignment horizontal="center" vertical="center"/>
    </xf>
    <xf numFmtId="9" fontId="4" fillId="4" borderId="2" xfId="0" applyNumberFormat="1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/>
    </xf>
    <xf numFmtId="9" fontId="6" fillId="0" borderId="2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9" fontId="18" fillId="5" borderId="1" xfId="0" applyNumberFormat="1" applyFont="1" applyFill="1" applyBorder="1" applyAlignment="1">
      <alignment horizontal="center" vertical="center"/>
    </xf>
    <xf numFmtId="0" fontId="4" fillId="0" borderId="0" xfId="0" applyFont="1"/>
    <xf numFmtId="2" fontId="4" fillId="0" borderId="1" xfId="0" applyNumberFormat="1" applyFont="1" applyFill="1" applyBorder="1" applyAlignment="1">
      <alignment horizontal="justify" vertical="center" wrapText="1"/>
    </xf>
    <xf numFmtId="2" fontId="4" fillId="0" borderId="1" xfId="0" applyNumberFormat="1" applyFont="1" applyBorder="1" applyAlignment="1">
      <alignment horizontal="justify" vertical="center" wrapText="1"/>
    </xf>
    <xf numFmtId="2" fontId="6" fillId="0" borderId="1" xfId="0" applyNumberFormat="1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19" fillId="0" borderId="1" xfId="4" applyFont="1" applyFill="1" applyBorder="1" applyAlignment="1">
      <alignment horizontal="justify" vertical="center" wrapText="1"/>
    </xf>
    <xf numFmtId="0" fontId="14" fillId="0" borderId="3" xfId="0" applyFont="1" applyBorder="1" applyAlignment="1">
      <alignment horizontal="center"/>
    </xf>
  </cellXfs>
  <cellStyles count="29">
    <cellStyle name="Обычный" xfId="0" builtinId="0"/>
    <cellStyle name="Обычный 10" xfId="13"/>
    <cellStyle name="Обычный 11" xfId="14"/>
    <cellStyle name="Обычный 12" xfId="15"/>
    <cellStyle name="Обычный 13" xfId="16"/>
    <cellStyle name="Обычный 14" xfId="17"/>
    <cellStyle name="Обычный 15" xfId="18"/>
    <cellStyle name="Обычный 16" xfId="19"/>
    <cellStyle name="Обычный 17" xfId="20"/>
    <cellStyle name="Обычный 18" xfId="21"/>
    <cellStyle name="Обычный 19" xfId="22"/>
    <cellStyle name="Обычный 2" xfId="3"/>
    <cellStyle name="Обычный 2 2" xfId="5"/>
    <cellStyle name="Обычный 20" xfId="23"/>
    <cellStyle name="Обычный 21" xfId="24"/>
    <cellStyle name="Обычный 22" xfId="25"/>
    <cellStyle name="Обычный 23" xfId="26"/>
    <cellStyle name="Обычный 24" xfId="27"/>
    <cellStyle name="Обычный 25" xfId="28"/>
    <cellStyle name="Обычный 26" xfId="4"/>
    <cellStyle name="Обычный 3" xfId="2"/>
    <cellStyle name="Обычный 3 2" xfId="6"/>
    <cellStyle name="Обычный 4" xfId="7"/>
    <cellStyle name="Обычный 5" xfId="8"/>
    <cellStyle name="Обычный 6" xfId="9"/>
    <cellStyle name="Обычный 7" xfId="10"/>
    <cellStyle name="Обычный 8" xfId="11"/>
    <cellStyle name="Обычный 9" xfId="12"/>
    <cellStyle name="Обычный_Сокращенный анализ" xfId="1"/>
  </cellStyles>
  <dxfs count="0"/>
  <tableStyles count="0" defaultTableStyle="TableStyleMedium2" defaultPivotStyle="PivotStyleMedium9"/>
  <colors>
    <mruColors>
      <color rgb="FFF9CEFE"/>
      <color rgb="FFFF438B"/>
      <color rgb="FFFF9F9F"/>
      <color rgb="FFFFFFAB"/>
      <color rgb="FFBAF6FE"/>
      <color rgb="FFFFC5FF"/>
      <color rgb="FFD1FFCD"/>
      <color rgb="FFFFFFB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6"/>
  <sheetViews>
    <sheetView tabSelected="1" zoomScale="70" zoomScaleNormal="70" workbookViewId="0">
      <pane xSplit="2" ySplit="3" topLeftCell="C4" activePane="bottomRight" state="frozen"/>
      <selection pane="topRight" activeCell="C1" sqref="C1"/>
      <selection pane="bottomLeft" activeCell="A3" sqref="A3"/>
      <selection pane="bottomRight" activeCell="C10" sqref="C10"/>
    </sheetView>
  </sheetViews>
  <sheetFormatPr defaultRowHeight="12.75" x14ac:dyDescent="0.2"/>
  <cols>
    <col min="1" max="1" width="27.140625" style="4" customWidth="1"/>
    <col min="2" max="2" width="25.140625" style="4" customWidth="1"/>
    <col min="3" max="3" width="19.85546875" style="4" customWidth="1"/>
    <col min="4" max="5" width="18.7109375" style="51" customWidth="1"/>
    <col min="6" max="6" width="16.42578125" style="51" customWidth="1"/>
    <col min="7" max="7" width="19.42578125" style="68" customWidth="1"/>
    <col min="8" max="9" width="17" style="68" customWidth="1"/>
    <col min="10" max="11" width="30" style="51" customWidth="1"/>
    <col min="12" max="96" width="9.140625" style="21"/>
    <col min="97" max="16384" width="9.140625" style="4"/>
  </cols>
  <sheetData>
    <row r="1" spans="1:96" ht="30" customHeight="1" x14ac:dyDescent="0.4">
      <c r="A1" s="75" t="s">
        <v>74</v>
      </c>
      <c r="B1" s="75"/>
      <c r="C1" s="75"/>
      <c r="D1" s="75"/>
      <c r="E1" s="75"/>
      <c r="F1" s="75"/>
      <c r="G1" s="75"/>
      <c r="H1" s="75"/>
      <c r="I1" s="75"/>
      <c r="J1" s="75"/>
      <c r="K1" s="75"/>
    </row>
    <row r="2" spans="1:96" s="7" customFormat="1" ht="78.75" x14ac:dyDescent="0.25">
      <c r="A2" s="9" t="s">
        <v>1</v>
      </c>
      <c r="B2" s="9" t="s">
        <v>0</v>
      </c>
      <c r="C2" s="9" t="s">
        <v>75</v>
      </c>
      <c r="D2" s="52" t="s">
        <v>76</v>
      </c>
      <c r="E2" s="52" t="s">
        <v>77</v>
      </c>
      <c r="F2" s="52" t="s">
        <v>78</v>
      </c>
      <c r="G2" s="52" t="s">
        <v>2</v>
      </c>
      <c r="H2" s="52" t="s">
        <v>56</v>
      </c>
      <c r="I2" s="52" t="s">
        <v>79</v>
      </c>
      <c r="J2" s="52" t="s">
        <v>47</v>
      </c>
      <c r="K2" s="52" t="s">
        <v>52</v>
      </c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</row>
    <row r="3" spans="1:96" s="7" customFormat="1" ht="15.75" x14ac:dyDescent="0.25">
      <c r="A3" s="9">
        <v>1</v>
      </c>
      <c r="B3" s="9">
        <v>2</v>
      </c>
      <c r="C3" s="9">
        <v>3</v>
      </c>
      <c r="D3" s="52">
        <v>4</v>
      </c>
      <c r="E3" s="52">
        <v>5</v>
      </c>
      <c r="F3" s="52">
        <v>6</v>
      </c>
      <c r="G3" s="52">
        <v>7</v>
      </c>
      <c r="H3" s="52">
        <v>8</v>
      </c>
      <c r="I3" s="52">
        <v>9</v>
      </c>
      <c r="J3" s="52">
        <v>10</v>
      </c>
      <c r="K3" s="52">
        <v>11</v>
      </c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</row>
    <row r="4" spans="1:96" s="16" customFormat="1" x14ac:dyDescent="0.2">
      <c r="A4" s="8" t="s">
        <v>40</v>
      </c>
      <c r="B4" s="15"/>
      <c r="C4" s="33">
        <f>C5+C6+C7+C12+C15+C16</f>
        <v>1384361100</v>
      </c>
      <c r="D4" s="56">
        <f>D5+D6+D7+D12+D15+D16</f>
        <v>1384361100</v>
      </c>
      <c r="E4" s="56">
        <f>E5+E6+E7+E12+E15+E16</f>
        <v>358461599.69999999</v>
      </c>
      <c r="F4" s="56">
        <f>F5+F6+F7+F12+F15+F16</f>
        <v>305289197.95000005</v>
      </c>
      <c r="G4" s="60">
        <f t="shared" ref="G4:G19" si="0">IF((F4/C4)&gt;200%,"Св 200",(F4/C4))</f>
        <v>0.22052714277365931</v>
      </c>
      <c r="H4" s="60">
        <f>IF((F4/D4)&gt;200%,"Св 200",(F4/D4))</f>
        <v>0.22052714277365931</v>
      </c>
      <c r="I4" s="60">
        <f>IF((F4/E4)&gt;200%,"Св 200",(F4/E4))</f>
        <v>0.85166499899989168</v>
      </c>
      <c r="J4" s="43"/>
      <c r="K4" s="43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</row>
    <row r="5" spans="1:96" s="5" customFormat="1" ht="38.25" x14ac:dyDescent="0.2">
      <c r="A5" s="24" t="s">
        <v>3</v>
      </c>
      <c r="B5" s="12" t="s">
        <v>4</v>
      </c>
      <c r="C5" s="31">
        <v>1254999000</v>
      </c>
      <c r="D5" s="53">
        <v>1254999000</v>
      </c>
      <c r="E5" s="53">
        <v>325245000</v>
      </c>
      <c r="F5" s="53">
        <v>277401807.66000003</v>
      </c>
      <c r="G5" s="61">
        <f t="shared" si="0"/>
        <v>0.22103747306571561</v>
      </c>
      <c r="H5" s="61">
        <f t="shared" ref="H5:H34" si="1">IF((F5/D5)&gt;200%,"Св 200",(F5/D5))</f>
        <v>0.22103747306571561</v>
      </c>
      <c r="I5" s="61">
        <f t="shared" ref="I5:I34" si="2">IF((F5/E5)&gt;200%,"Св 200",(F5/E5))</f>
        <v>0.85290106737997518</v>
      </c>
      <c r="J5" s="70" t="s">
        <v>61</v>
      </c>
      <c r="K5" s="70" t="s">
        <v>61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  <c r="CI5" s="20"/>
      <c r="CJ5" s="20"/>
      <c r="CK5" s="20"/>
      <c r="CL5" s="20"/>
      <c r="CM5" s="20"/>
      <c r="CN5" s="20"/>
      <c r="CO5" s="20"/>
      <c r="CP5" s="20"/>
      <c r="CQ5" s="20"/>
      <c r="CR5" s="20"/>
    </row>
    <row r="6" spans="1:96" s="5" customFormat="1" ht="63.75" x14ac:dyDescent="0.2">
      <c r="A6" s="24" t="s">
        <v>5</v>
      </c>
      <c r="B6" s="12" t="s">
        <v>6</v>
      </c>
      <c r="C6" s="31">
        <v>5727100</v>
      </c>
      <c r="D6" s="53">
        <v>5727100</v>
      </c>
      <c r="E6" s="53">
        <v>1431599.7</v>
      </c>
      <c r="F6" s="53">
        <v>1511964.5</v>
      </c>
      <c r="G6" s="61">
        <f t="shared" si="0"/>
        <v>0.26400176354524979</v>
      </c>
      <c r="H6" s="61">
        <f t="shared" si="1"/>
        <v>0.26400176354524979</v>
      </c>
      <c r="I6" s="61">
        <f t="shared" si="2"/>
        <v>1.0561363626997129</v>
      </c>
      <c r="J6" s="70" t="s">
        <v>62</v>
      </c>
      <c r="K6" s="70" t="s">
        <v>62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</row>
    <row r="7" spans="1:96" s="5" customFormat="1" ht="25.5" x14ac:dyDescent="0.2">
      <c r="A7" s="25" t="s">
        <v>36</v>
      </c>
      <c r="B7" s="11" t="s">
        <v>10</v>
      </c>
      <c r="C7" s="31">
        <f>C8+C9+C10+C11</f>
        <v>93390000</v>
      </c>
      <c r="D7" s="53">
        <f t="shared" ref="D7:F7" si="3">D8+D9+D10+D11</f>
        <v>93390000</v>
      </c>
      <c r="E7" s="53">
        <f t="shared" si="3"/>
        <v>24230000</v>
      </c>
      <c r="F7" s="53">
        <f t="shared" si="3"/>
        <v>18762024.620000001</v>
      </c>
      <c r="G7" s="61">
        <f t="shared" si="0"/>
        <v>0.20089971752864333</v>
      </c>
      <c r="H7" s="61">
        <f t="shared" si="1"/>
        <v>0.20089971752864333</v>
      </c>
      <c r="I7" s="61">
        <f t="shared" si="2"/>
        <v>0.77433035988444077</v>
      </c>
      <c r="J7" s="44"/>
      <c r="K7" s="44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</row>
    <row r="8" spans="1:96" ht="76.5" x14ac:dyDescent="0.2">
      <c r="A8" s="26" t="s">
        <v>7</v>
      </c>
      <c r="B8" s="1" t="s">
        <v>11</v>
      </c>
      <c r="C8" s="32">
        <v>81000000</v>
      </c>
      <c r="D8" s="54">
        <v>81000000</v>
      </c>
      <c r="E8" s="54">
        <v>19300000</v>
      </c>
      <c r="F8" s="54">
        <v>15670153.32</v>
      </c>
      <c r="G8" s="62">
        <f t="shared" si="0"/>
        <v>0.19345868296296298</v>
      </c>
      <c r="H8" s="62">
        <f t="shared" si="1"/>
        <v>0.19345868296296298</v>
      </c>
      <c r="I8" s="62">
        <f t="shared" si="2"/>
        <v>0.81192504248704667</v>
      </c>
      <c r="J8" s="69" t="s">
        <v>64</v>
      </c>
      <c r="K8" s="69" t="s">
        <v>64</v>
      </c>
    </row>
    <row r="9" spans="1:96" ht="63.75" x14ac:dyDescent="0.2">
      <c r="A9" s="26" t="s">
        <v>8</v>
      </c>
      <c r="B9" s="1" t="s">
        <v>12</v>
      </c>
      <c r="C9" s="32">
        <v>10000000</v>
      </c>
      <c r="D9" s="54">
        <v>10000000</v>
      </c>
      <c r="E9" s="54">
        <v>3650000</v>
      </c>
      <c r="F9" s="54">
        <v>1785978.5</v>
      </c>
      <c r="G9" s="62">
        <f t="shared" si="0"/>
        <v>0.17859785</v>
      </c>
      <c r="H9" s="62">
        <f t="shared" si="1"/>
        <v>0.17859785</v>
      </c>
      <c r="I9" s="62">
        <f t="shared" si="2"/>
        <v>0.48930917808219176</v>
      </c>
      <c r="J9" s="69" t="s">
        <v>63</v>
      </c>
      <c r="K9" s="69" t="s">
        <v>63</v>
      </c>
    </row>
    <row r="10" spans="1:96" ht="63.75" x14ac:dyDescent="0.2">
      <c r="A10" s="27" t="s">
        <v>9</v>
      </c>
      <c r="B10" s="1" t="s">
        <v>13</v>
      </c>
      <c r="C10" s="32">
        <v>680000</v>
      </c>
      <c r="D10" s="54">
        <v>680000</v>
      </c>
      <c r="E10" s="54">
        <v>510000</v>
      </c>
      <c r="F10" s="54">
        <v>654278.98</v>
      </c>
      <c r="G10" s="62">
        <f t="shared" si="0"/>
        <v>0.96217497058823531</v>
      </c>
      <c r="H10" s="62">
        <f t="shared" si="1"/>
        <v>0.96217497058823531</v>
      </c>
      <c r="I10" s="62">
        <f t="shared" si="2"/>
        <v>1.2828999607843137</v>
      </c>
      <c r="J10" s="69" t="s">
        <v>65</v>
      </c>
      <c r="K10" s="69" t="s">
        <v>65</v>
      </c>
    </row>
    <row r="11" spans="1:96" ht="38.25" x14ac:dyDescent="0.2">
      <c r="A11" s="27" t="s">
        <v>43</v>
      </c>
      <c r="B11" s="1" t="s">
        <v>14</v>
      </c>
      <c r="C11" s="32">
        <v>1710000</v>
      </c>
      <c r="D11" s="54">
        <v>1710000</v>
      </c>
      <c r="E11" s="54">
        <v>770000</v>
      </c>
      <c r="F11" s="54">
        <v>651613.81999999995</v>
      </c>
      <c r="G11" s="62">
        <f t="shared" si="0"/>
        <v>0.38106071345029235</v>
      </c>
      <c r="H11" s="62">
        <f t="shared" si="1"/>
        <v>0.38106071345029235</v>
      </c>
      <c r="I11" s="62">
        <f t="shared" si="2"/>
        <v>0.84625171428571422</v>
      </c>
      <c r="J11" s="69" t="s">
        <v>58</v>
      </c>
      <c r="K11" s="69" t="s">
        <v>58</v>
      </c>
    </row>
    <row r="12" spans="1:96" s="5" customFormat="1" x14ac:dyDescent="0.2">
      <c r="A12" s="25" t="s">
        <v>37</v>
      </c>
      <c r="B12" s="11" t="s">
        <v>17</v>
      </c>
      <c r="C12" s="31">
        <f>C13+C14</f>
        <v>28345000</v>
      </c>
      <c r="D12" s="53">
        <f t="shared" ref="D12:F12" si="4">D13+D14</f>
        <v>28345000</v>
      </c>
      <c r="E12" s="53">
        <f t="shared" si="4"/>
        <v>7055000</v>
      </c>
      <c r="F12" s="53">
        <f t="shared" si="4"/>
        <v>7079437.4199999999</v>
      </c>
      <c r="G12" s="61">
        <f t="shared" si="0"/>
        <v>0.2497596549656024</v>
      </c>
      <c r="H12" s="61">
        <f t="shared" si="1"/>
        <v>0.2497596549656024</v>
      </c>
      <c r="I12" s="61">
        <f t="shared" si="2"/>
        <v>1.0034638440822112</v>
      </c>
      <c r="J12" s="45"/>
      <c r="K12" s="45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</row>
    <row r="13" spans="1:96" ht="25.5" x14ac:dyDescent="0.2">
      <c r="A13" s="26" t="s">
        <v>15</v>
      </c>
      <c r="B13" s="1" t="s">
        <v>18</v>
      </c>
      <c r="C13" s="32">
        <v>385000</v>
      </c>
      <c r="D13" s="54">
        <v>385000</v>
      </c>
      <c r="E13" s="54">
        <v>15000</v>
      </c>
      <c r="F13" s="54">
        <v>86641.37</v>
      </c>
      <c r="G13" s="62">
        <f t="shared" si="0"/>
        <v>0.22504251948051948</v>
      </c>
      <c r="H13" s="62">
        <f t="shared" si="1"/>
        <v>0.22504251948051948</v>
      </c>
      <c r="I13" s="63" t="str">
        <f t="shared" si="2"/>
        <v>Св 200</v>
      </c>
      <c r="J13" s="72" t="s">
        <v>57</v>
      </c>
      <c r="K13" s="72" t="s">
        <v>57</v>
      </c>
    </row>
    <row r="14" spans="1:96" ht="51" x14ac:dyDescent="0.2">
      <c r="A14" s="26" t="s">
        <v>16</v>
      </c>
      <c r="B14" s="2" t="s">
        <v>19</v>
      </c>
      <c r="C14" s="32">
        <v>27960000</v>
      </c>
      <c r="D14" s="54">
        <v>27960000</v>
      </c>
      <c r="E14" s="54">
        <v>7040000</v>
      </c>
      <c r="F14" s="54">
        <v>6992796.0499999998</v>
      </c>
      <c r="G14" s="62">
        <f t="shared" si="0"/>
        <v>0.25010000178826897</v>
      </c>
      <c r="H14" s="62">
        <f t="shared" si="1"/>
        <v>0.25010000178826897</v>
      </c>
      <c r="I14" s="62">
        <f t="shared" si="2"/>
        <v>0.99329489346590905</v>
      </c>
      <c r="J14" s="69" t="s">
        <v>90</v>
      </c>
      <c r="K14" s="69" t="s">
        <v>90</v>
      </c>
    </row>
    <row r="15" spans="1:96" s="20" customFormat="1" ht="51" x14ac:dyDescent="0.2">
      <c r="A15" s="6" t="s">
        <v>48</v>
      </c>
      <c r="B15" s="12" t="s">
        <v>20</v>
      </c>
      <c r="C15" s="37">
        <v>1900000</v>
      </c>
      <c r="D15" s="55">
        <v>1900000</v>
      </c>
      <c r="E15" s="55">
        <v>500000</v>
      </c>
      <c r="F15" s="55">
        <v>533963.75</v>
      </c>
      <c r="G15" s="64">
        <f t="shared" si="0"/>
        <v>0.28103355263157892</v>
      </c>
      <c r="H15" s="64">
        <f t="shared" si="1"/>
        <v>0.28103355263157892</v>
      </c>
      <c r="I15" s="65">
        <f t="shared" si="2"/>
        <v>1.0679274999999999</v>
      </c>
      <c r="J15" s="72" t="s">
        <v>59</v>
      </c>
      <c r="K15" s="72" t="s">
        <v>59</v>
      </c>
    </row>
    <row r="16" spans="1:96" s="20" customFormat="1" ht="51" x14ac:dyDescent="0.2">
      <c r="A16" s="36" t="s">
        <v>53</v>
      </c>
      <c r="B16" s="12" t="s">
        <v>21</v>
      </c>
      <c r="C16" s="37">
        <v>0</v>
      </c>
      <c r="D16" s="55">
        <v>0</v>
      </c>
      <c r="E16" s="55">
        <v>0</v>
      </c>
      <c r="F16" s="55">
        <v>0</v>
      </c>
      <c r="G16" s="64"/>
      <c r="H16" s="64" t="e">
        <f t="shared" si="1"/>
        <v>#DIV/0!</v>
      </c>
      <c r="I16" s="64" t="e">
        <f t="shared" si="2"/>
        <v>#DIV/0!</v>
      </c>
      <c r="J16" s="71"/>
      <c r="K16" s="71"/>
    </row>
    <row r="17" spans="1:96" s="16" customFormat="1" x14ac:dyDescent="0.2">
      <c r="A17" s="8" t="s">
        <v>41</v>
      </c>
      <c r="B17" s="15"/>
      <c r="C17" s="33">
        <f>C18+C19+C22+C20+C21+C23</f>
        <v>1089514600</v>
      </c>
      <c r="D17" s="56">
        <f t="shared" ref="D17:F17" si="5">D18+D19+D22+D20+D21+D23</f>
        <v>1089514600</v>
      </c>
      <c r="E17" s="56">
        <f t="shared" si="5"/>
        <v>259857268.16</v>
      </c>
      <c r="F17" s="56">
        <f t="shared" si="5"/>
        <v>450821046.86000001</v>
      </c>
      <c r="G17" s="60">
        <f t="shared" si="0"/>
        <v>0.41378155635546326</v>
      </c>
      <c r="H17" s="60">
        <f t="shared" si="1"/>
        <v>0.41378155635546326</v>
      </c>
      <c r="I17" s="60">
        <f t="shared" si="2"/>
        <v>1.7348794977034059</v>
      </c>
      <c r="J17" s="46"/>
      <c r="K17" s="46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</row>
    <row r="18" spans="1:96" s="13" customFormat="1" ht="89.25" x14ac:dyDescent="0.2">
      <c r="A18" s="28" t="s">
        <v>38</v>
      </c>
      <c r="B18" s="11" t="s">
        <v>22</v>
      </c>
      <c r="C18" s="34">
        <v>228357400</v>
      </c>
      <c r="D18" s="57">
        <v>228357400</v>
      </c>
      <c r="E18" s="57">
        <v>44686800</v>
      </c>
      <c r="F18" s="57">
        <v>41787631.5</v>
      </c>
      <c r="G18" s="61">
        <f t="shared" si="0"/>
        <v>0.18299223716857874</v>
      </c>
      <c r="H18" s="61">
        <f t="shared" si="1"/>
        <v>0.18299223716857874</v>
      </c>
      <c r="I18" s="61">
        <f t="shared" si="2"/>
        <v>0.93512248583474311</v>
      </c>
      <c r="J18" s="70" t="s">
        <v>91</v>
      </c>
      <c r="K18" s="70" t="s">
        <v>91</v>
      </c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</row>
    <row r="19" spans="1:96" s="13" customFormat="1" ht="63.75" x14ac:dyDescent="0.2">
      <c r="A19" s="28" t="s">
        <v>23</v>
      </c>
      <c r="B19" s="11" t="s">
        <v>24</v>
      </c>
      <c r="C19" s="34">
        <v>4939500</v>
      </c>
      <c r="D19" s="57">
        <v>4939500</v>
      </c>
      <c r="E19" s="57">
        <v>1234875</v>
      </c>
      <c r="F19" s="57">
        <v>5226040.0599999996</v>
      </c>
      <c r="G19" s="61">
        <f t="shared" si="0"/>
        <v>1.0580099321793703</v>
      </c>
      <c r="H19" s="61">
        <f t="shared" si="1"/>
        <v>1.0580099321793703</v>
      </c>
      <c r="I19" s="61" t="str">
        <f t="shared" si="2"/>
        <v>Св 200</v>
      </c>
      <c r="J19" s="73" t="s">
        <v>60</v>
      </c>
      <c r="K19" s="73" t="s">
        <v>60</v>
      </c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</row>
    <row r="20" spans="1:96" s="20" customFormat="1" ht="66.75" customHeight="1" x14ac:dyDescent="0.2">
      <c r="A20" s="30" t="s">
        <v>49</v>
      </c>
      <c r="B20" s="12" t="s">
        <v>26</v>
      </c>
      <c r="C20" s="37">
        <v>47010800</v>
      </c>
      <c r="D20" s="55">
        <v>47010800</v>
      </c>
      <c r="E20" s="55">
        <v>11761818.15</v>
      </c>
      <c r="F20" s="55">
        <v>8542191.8399999999</v>
      </c>
      <c r="G20" s="64">
        <f>IF((F20/C20)&gt;200%,"Св 200",(F20/C20))</f>
        <v>0.18170700860227862</v>
      </c>
      <c r="H20" s="64">
        <f t="shared" si="1"/>
        <v>0.18170700860227862</v>
      </c>
      <c r="I20" s="64">
        <f t="shared" si="2"/>
        <v>0.72626457330493577</v>
      </c>
      <c r="J20" s="74" t="s">
        <v>87</v>
      </c>
      <c r="K20" s="74" t="s">
        <v>87</v>
      </c>
    </row>
    <row r="21" spans="1:96" s="20" customFormat="1" ht="38.25" x14ac:dyDescent="0.2">
      <c r="A21" s="30" t="s">
        <v>50</v>
      </c>
      <c r="B21" s="12" t="s">
        <v>27</v>
      </c>
      <c r="C21" s="37">
        <v>18900000</v>
      </c>
      <c r="D21" s="55">
        <v>18900000</v>
      </c>
      <c r="E21" s="55">
        <v>5317000</v>
      </c>
      <c r="F21" s="55">
        <v>4510285.4800000004</v>
      </c>
      <c r="G21" s="64">
        <f t="shared" ref="G21:G30" si="6">IF((F21/C21)&gt;200%,"Св 200",(F21/C21))</f>
        <v>0.23863944338624341</v>
      </c>
      <c r="H21" s="64">
        <f t="shared" si="1"/>
        <v>0.23863944338624341</v>
      </c>
      <c r="I21" s="64">
        <f t="shared" si="2"/>
        <v>0.84827637389505373</v>
      </c>
      <c r="J21" s="70" t="s">
        <v>89</v>
      </c>
      <c r="K21" s="70" t="s">
        <v>89</v>
      </c>
    </row>
    <row r="22" spans="1:96" s="13" customFormat="1" ht="51" x14ac:dyDescent="0.2">
      <c r="A22" s="29" t="s">
        <v>39</v>
      </c>
      <c r="B22" s="14" t="s">
        <v>25</v>
      </c>
      <c r="C22" s="34">
        <v>790058900</v>
      </c>
      <c r="D22" s="57">
        <v>790058900</v>
      </c>
      <c r="E22" s="57">
        <v>196802375.00999999</v>
      </c>
      <c r="F22" s="57">
        <v>390632640.17000002</v>
      </c>
      <c r="G22" s="61">
        <f t="shared" si="6"/>
        <v>0.49443483285866413</v>
      </c>
      <c r="H22" s="61">
        <f t="shared" si="1"/>
        <v>0.49443483285866413</v>
      </c>
      <c r="I22" s="61">
        <f t="shared" si="2"/>
        <v>1.9848979980559232</v>
      </c>
      <c r="J22" s="69" t="s">
        <v>73</v>
      </c>
      <c r="K22" s="69" t="s">
        <v>73</v>
      </c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</row>
    <row r="23" spans="1:96" s="20" customFormat="1" ht="63.75" x14ac:dyDescent="0.2">
      <c r="A23" s="30" t="s">
        <v>51</v>
      </c>
      <c r="B23" s="12" t="s">
        <v>28</v>
      </c>
      <c r="C23" s="37">
        <v>248000</v>
      </c>
      <c r="D23" s="55">
        <v>248000</v>
      </c>
      <c r="E23" s="55">
        <v>54400</v>
      </c>
      <c r="F23" s="55">
        <v>122257.81</v>
      </c>
      <c r="G23" s="64">
        <f t="shared" si="6"/>
        <v>0.49297504032258066</v>
      </c>
      <c r="H23" s="64">
        <f t="shared" si="1"/>
        <v>0.49297504032258066</v>
      </c>
      <c r="I23" s="64" t="str">
        <f t="shared" si="2"/>
        <v>Св 200</v>
      </c>
      <c r="J23" s="70" t="s">
        <v>66</v>
      </c>
      <c r="K23" s="70" t="s">
        <v>66</v>
      </c>
    </row>
    <row r="24" spans="1:96" s="16" customFormat="1" ht="25.5" x14ac:dyDescent="0.2">
      <c r="A24" s="10" t="s">
        <v>42</v>
      </c>
      <c r="B24" s="15"/>
      <c r="C24" s="33">
        <f>C25+C31+C32+C33</f>
        <v>2394616809</v>
      </c>
      <c r="D24" s="56">
        <f>D25+D31+D32+D33</f>
        <v>2997135741.1399999</v>
      </c>
      <c r="E24" s="56">
        <f>E25+E31+E32+E33</f>
        <v>378255261.50999999</v>
      </c>
      <c r="F24" s="56">
        <f t="shared" ref="F24" si="7">F25+F31+F32+F33</f>
        <v>-80782669.110000014</v>
      </c>
      <c r="G24" s="60">
        <f t="shared" si="6"/>
        <v>-3.373511319488947E-2</v>
      </c>
      <c r="H24" s="60">
        <f t="shared" si="1"/>
        <v>-2.6953290103328208E-2</v>
      </c>
      <c r="I24" s="60">
        <f t="shared" si="2"/>
        <v>-0.21356654442165465</v>
      </c>
      <c r="J24" s="46"/>
      <c r="K24" s="46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</row>
    <row r="25" spans="1:96" s="13" customFormat="1" ht="63.75" x14ac:dyDescent="0.2">
      <c r="A25" s="28" t="s">
        <v>29</v>
      </c>
      <c r="B25" s="11" t="s">
        <v>84</v>
      </c>
      <c r="C25" s="34">
        <f>C26+C27+C28+C29+C30</f>
        <v>2394616809</v>
      </c>
      <c r="D25" s="57">
        <f t="shared" ref="D25:F25" si="8">D26+D27+D28+D29+D30</f>
        <v>2997135741.1399999</v>
      </c>
      <c r="E25" s="57">
        <f t="shared" si="8"/>
        <v>378255261.50999999</v>
      </c>
      <c r="F25" s="57">
        <f t="shared" si="8"/>
        <v>432877713.38999999</v>
      </c>
      <c r="G25" s="61">
        <f t="shared" si="6"/>
        <v>0.18077118299807274</v>
      </c>
      <c r="H25" s="61">
        <f t="shared" si="1"/>
        <v>0.14443046654448466</v>
      </c>
      <c r="I25" s="61">
        <f t="shared" si="2"/>
        <v>1.1444063240837588</v>
      </c>
      <c r="J25" s="47"/>
      <c r="K25" s="47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</row>
    <row r="26" spans="1:96" ht="63.75" x14ac:dyDescent="0.2">
      <c r="A26" s="27" t="s">
        <v>44</v>
      </c>
      <c r="B26" s="1" t="s">
        <v>83</v>
      </c>
      <c r="C26" s="32">
        <v>0</v>
      </c>
      <c r="D26" s="54">
        <v>82948600</v>
      </c>
      <c r="E26" s="54">
        <v>0</v>
      </c>
      <c r="F26" s="54">
        <v>10932287.640000001</v>
      </c>
      <c r="G26" s="62" t="e">
        <f t="shared" si="6"/>
        <v>#DIV/0!</v>
      </c>
      <c r="H26" s="62">
        <f t="shared" si="1"/>
        <v>0.13179592711631058</v>
      </c>
      <c r="I26" s="62" t="e">
        <f t="shared" si="2"/>
        <v>#DIV/0!</v>
      </c>
      <c r="J26" s="70" t="s">
        <v>67</v>
      </c>
      <c r="K26" s="70" t="s">
        <v>67</v>
      </c>
    </row>
    <row r="27" spans="1:96" ht="63.75" x14ac:dyDescent="0.2">
      <c r="A27" s="27" t="s">
        <v>45</v>
      </c>
      <c r="B27" s="1" t="s">
        <v>82</v>
      </c>
      <c r="C27" s="32">
        <v>513876900</v>
      </c>
      <c r="D27" s="54">
        <v>1017050452.14</v>
      </c>
      <c r="E27" s="54">
        <v>9288974.5099999998</v>
      </c>
      <c r="F27" s="54">
        <v>23419967.5</v>
      </c>
      <c r="G27" s="62">
        <f t="shared" si="6"/>
        <v>4.5575054064504551E-2</v>
      </c>
      <c r="H27" s="62">
        <f t="shared" si="1"/>
        <v>2.3027340925635981E-2</v>
      </c>
      <c r="I27" s="62" t="str">
        <f t="shared" si="2"/>
        <v>Св 200</v>
      </c>
      <c r="J27" s="70" t="s">
        <v>68</v>
      </c>
      <c r="K27" s="70" t="s">
        <v>68</v>
      </c>
    </row>
    <row r="28" spans="1:96" ht="63.75" x14ac:dyDescent="0.2">
      <c r="A28" s="27" t="s">
        <v>46</v>
      </c>
      <c r="B28" s="1" t="s">
        <v>81</v>
      </c>
      <c r="C28" s="32">
        <v>1685599500</v>
      </c>
      <c r="D28" s="54">
        <v>1697502700</v>
      </c>
      <c r="E28" s="54">
        <v>317283381</v>
      </c>
      <c r="F28" s="54">
        <v>332036304.06</v>
      </c>
      <c r="G28" s="62">
        <f t="shared" si="6"/>
        <v>0.19698410213102222</v>
      </c>
      <c r="H28" s="62">
        <f t="shared" si="1"/>
        <v>0.19560281350951608</v>
      </c>
      <c r="I28" s="62">
        <f t="shared" si="2"/>
        <v>1.0464976230822503</v>
      </c>
      <c r="J28" s="70" t="s">
        <v>71</v>
      </c>
      <c r="K28" s="70" t="s">
        <v>71</v>
      </c>
    </row>
    <row r="29" spans="1:96" s="21" customFormat="1" ht="76.5" x14ac:dyDescent="0.2">
      <c r="A29" s="3" t="s">
        <v>30</v>
      </c>
      <c r="B29" s="1" t="s">
        <v>80</v>
      </c>
      <c r="C29" s="35">
        <v>1429100</v>
      </c>
      <c r="D29" s="58">
        <v>1477700</v>
      </c>
      <c r="E29" s="58">
        <v>67450</v>
      </c>
      <c r="F29" s="58">
        <v>248775</v>
      </c>
      <c r="G29" s="66">
        <f t="shared" si="6"/>
        <v>0.17407809110629066</v>
      </c>
      <c r="H29" s="66">
        <f t="shared" si="1"/>
        <v>0.16835284563849226</v>
      </c>
      <c r="I29" s="66" t="str">
        <f t="shared" si="2"/>
        <v>Св 200</v>
      </c>
      <c r="J29" s="70" t="s">
        <v>72</v>
      </c>
      <c r="K29" s="70" t="s">
        <v>72</v>
      </c>
    </row>
    <row r="30" spans="1:96" s="21" customFormat="1" ht="114.75" x14ac:dyDescent="0.2">
      <c r="A30" s="38" t="s">
        <v>31</v>
      </c>
      <c r="B30" s="39" t="s">
        <v>85</v>
      </c>
      <c r="C30" s="42">
        <v>193711309</v>
      </c>
      <c r="D30" s="58">
        <v>198156289</v>
      </c>
      <c r="E30" s="58">
        <v>51615456</v>
      </c>
      <c r="F30" s="58">
        <v>66240379.189999998</v>
      </c>
      <c r="G30" s="66">
        <f t="shared" si="6"/>
        <v>0.34195411476982995</v>
      </c>
      <c r="H30" s="66">
        <f t="shared" si="1"/>
        <v>0.334283506843429</v>
      </c>
      <c r="I30" s="66">
        <f t="shared" si="2"/>
        <v>1.2833438726183102</v>
      </c>
      <c r="J30" s="70" t="s">
        <v>69</v>
      </c>
      <c r="K30" s="70" t="s">
        <v>69</v>
      </c>
    </row>
    <row r="31" spans="1:96" s="20" customFormat="1" ht="38.25" x14ac:dyDescent="0.2">
      <c r="A31" s="6" t="s">
        <v>32</v>
      </c>
      <c r="B31" s="12" t="s">
        <v>86</v>
      </c>
      <c r="C31" s="37">
        <v>0</v>
      </c>
      <c r="D31" s="55"/>
      <c r="E31" s="55"/>
      <c r="F31" s="55">
        <v>100000</v>
      </c>
      <c r="G31" s="64"/>
      <c r="H31" s="64" t="e">
        <f t="shared" si="1"/>
        <v>#DIV/0!</v>
      </c>
      <c r="I31" s="64" t="e">
        <f t="shared" si="2"/>
        <v>#DIV/0!</v>
      </c>
      <c r="J31" s="70" t="s">
        <v>70</v>
      </c>
      <c r="K31" s="70" t="s">
        <v>70</v>
      </c>
    </row>
    <row r="32" spans="1:96" s="20" customFormat="1" ht="38.25" x14ac:dyDescent="0.2">
      <c r="A32" s="40" t="s">
        <v>54</v>
      </c>
      <c r="B32" s="12" t="s">
        <v>33</v>
      </c>
      <c r="C32" s="37">
        <v>0</v>
      </c>
      <c r="D32" s="55"/>
      <c r="E32" s="55"/>
      <c r="F32" s="55">
        <v>0</v>
      </c>
      <c r="G32" s="64"/>
      <c r="H32" s="64"/>
      <c r="I32" s="64" t="e">
        <f t="shared" si="2"/>
        <v>#DIV/0!</v>
      </c>
      <c r="J32" s="48"/>
      <c r="K32" s="48"/>
    </row>
    <row r="33" spans="1:96" s="20" customFormat="1" ht="25.5" x14ac:dyDescent="0.2">
      <c r="A33" s="36" t="s">
        <v>55</v>
      </c>
      <c r="B33" s="12" t="s">
        <v>34</v>
      </c>
      <c r="C33" s="37">
        <v>0</v>
      </c>
      <c r="D33" s="55"/>
      <c r="E33" s="55"/>
      <c r="F33" s="55">
        <v>-513760382.5</v>
      </c>
      <c r="G33" s="64"/>
      <c r="H33" s="64" t="e">
        <f t="shared" si="1"/>
        <v>#DIV/0!</v>
      </c>
      <c r="I33" s="64" t="e">
        <f t="shared" si="2"/>
        <v>#DIV/0!</v>
      </c>
      <c r="J33" s="70" t="s">
        <v>88</v>
      </c>
      <c r="K33" s="70" t="s">
        <v>88</v>
      </c>
    </row>
    <row r="34" spans="1:96" s="18" customFormat="1" ht="15.75" x14ac:dyDescent="0.25">
      <c r="A34" s="23" t="s">
        <v>35</v>
      </c>
      <c r="B34" s="17"/>
      <c r="C34" s="41">
        <f>C4+C17+C24</f>
        <v>4868492509</v>
      </c>
      <c r="D34" s="59">
        <f>D4+D17+D24</f>
        <v>5471011441.1399994</v>
      </c>
      <c r="E34" s="59">
        <f>E4+E17+E24</f>
        <v>996574129.37</v>
      </c>
      <c r="F34" s="59">
        <f>F4+F17+F24</f>
        <v>675327575.70000005</v>
      </c>
      <c r="G34" s="67">
        <f>IF((F34/C34)&gt;200%,"Св 200",(F34/C34))</f>
        <v>0.13871389849148888</v>
      </c>
      <c r="H34" s="67">
        <f t="shared" si="1"/>
        <v>0.12343742705814584</v>
      </c>
      <c r="I34" s="67">
        <f t="shared" si="2"/>
        <v>0.67764911389674443</v>
      </c>
      <c r="J34" s="49"/>
      <c r="K34" s="49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</row>
    <row r="36" spans="1:96" x14ac:dyDescent="0.2">
      <c r="D36" s="50"/>
      <c r="E36" s="50"/>
    </row>
  </sheetData>
  <mergeCells count="1">
    <mergeCell ref="A1:K1"/>
  </mergeCells>
  <pageMargins left="0" right="0" top="0" bottom="0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квартал 2019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2019-05-20T09:45:19Z</dcterms:modified>
</cp:coreProperties>
</file>