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EEEACCA9-3255-4787-A672-6CE9ABC2A487}" xr6:coauthVersionLast="47" xr6:coauthVersionMax="47" xr10:uidLastSave="{00000000-0000-0000-0000-000000000000}"/>
  <bookViews>
    <workbookView xWindow="540" yWindow="0" windowWidth="25875" windowHeight="15600" xr2:uid="{00000000-000D-0000-FFFF-FFFF00000000}"/>
  </bookViews>
  <sheets>
    <sheet name="  2022 год" sheetId="7" r:id="rId1"/>
  </sheets>
  <definedNames>
    <definedName name="_xlnm.Print_Area" localSheetId="0">'  2022 год'!$A$1:$K$38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7" l="1"/>
  <c r="H10" i="7"/>
  <c r="F8" i="7" l="1"/>
  <c r="H33" i="7" l="1"/>
  <c r="G28" i="7"/>
  <c r="D27" i="7" l="1"/>
  <c r="D26" i="7" s="1"/>
  <c r="E27" i="7"/>
  <c r="E26" i="7" s="1"/>
  <c r="D19" i="7"/>
  <c r="E19" i="7"/>
  <c r="D13" i="7"/>
  <c r="E13" i="7"/>
  <c r="D8" i="7"/>
  <c r="E8" i="7"/>
  <c r="C8" i="7"/>
  <c r="D5" i="7" l="1"/>
  <c r="D37" i="7" s="1"/>
  <c r="E5" i="7"/>
  <c r="E4" i="7" s="1"/>
  <c r="I6" i="7"/>
  <c r="I7" i="7"/>
  <c r="I8" i="7"/>
  <c r="I9" i="7"/>
  <c r="I11" i="7"/>
  <c r="I12" i="7"/>
  <c r="I14" i="7"/>
  <c r="I15" i="7"/>
  <c r="I16" i="7"/>
  <c r="I17" i="7"/>
  <c r="I20" i="7"/>
  <c r="I21" i="7"/>
  <c r="I22" i="7"/>
  <c r="I23" i="7"/>
  <c r="I24" i="7"/>
  <c r="I25" i="7"/>
  <c r="I28" i="7"/>
  <c r="I29" i="7"/>
  <c r="I30" i="7"/>
  <c r="I31" i="7"/>
  <c r="I32" i="7"/>
  <c r="I33" i="7"/>
  <c r="E37" i="7" l="1"/>
  <c r="D4" i="7"/>
  <c r="H25" i="7"/>
  <c r="G25" i="7"/>
  <c r="F27" i="7" l="1"/>
  <c r="C27" i="7"/>
  <c r="C26" i="7" s="1"/>
  <c r="H15" i="7"/>
  <c r="G15" i="7"/>
  <c r="F13" i="7"/>
  <c r="I13" i="7" s="1"/>
  <c r="C13" i="7"/>
  <c r="G6" i="7"/>
  <c r="H6" i="7"/>
  <c r="F26" i="7" l="1"/>
  <c r="I26" i="7" s="1"/>
  <c r="I27" i="7"/>
  <c r="H32" i="7"/>
  <c r="H31" i="7"/>
  <c r="H30" i="7"/>
  <c r="H29" i="7"/>
  <c r="H28" i="7"/>
  <c r="H24" i="7"/>
  <c r="H23" i="7"/>
  <c r="H22" i="7"/>
  <c r="H21" i="7"/>
  <c r="H20" i="7"/>
  <c r="H17" i="7"/>
  <c r="H16" i="7"/>
  <c r="H14" i="7"/>
  <c r="H12" i="7"/>
  <c r="H11" i="7"/>
  <c r="H9" i="7"/>
  <c r="H7" i="7"/>
  <c r="G32" i="7"/>
  <c r="G31" i="7"/>
  <c r="G30" i="7"/>
  <c r="G29" i="7"/>
  <c r="G24" i="7"/>
  <c r="G23" i="7"/>
  <c r="G21" i="7"/>
  <c r="G20" i="7"/>
  <c r="G17" i="7"/>
  <c r="G16" i="7"/>
  <c r="G14" i="7"/>
  <c r="G12" i="7"/>
  <c r="G11" i="7"/>
  <c r="G9" i="7"/>
  <c r="G7" i="7"/>
  <c r="G22" i="7"/>
  <c r="C5" i="7"/>
  <c r="G13" i="7" l="1"/>
  <c r="H13" i="7"/>
  <c r="F19" i="7"/>
  <c r="I19" i="7" s="1"/>
  <c r="C19" i="7"/>
  <c r="C4" i="7" s="1"/>
  <c r="H19" i="7" l="1"/>
  <c r="G19" i="7"/>
  <c r="H26" i="7"/>
  <c r="H27" i="7"/>
  <c r="G27" i="7"/>
  <c r="G8" i="7" l="1"/>
  <c r="H8" i="7"/>
  <c r="G26" i="7"/>
  <c r="C37" i="7"/>
  <c r="F5" i="7"/>
  <c r="I5" i="7" s="1"/>
  <c r="F4" i="7" l="1"/>
  <c r="I4" i="7" s="1"/>
  <c r="F37" i="7"/>
  <c r="I37" i="7" s="1"/>
  <c r="G5" i="7"/>
  <c r="H5" i="7"/>
  <c r="H4" i="7" l="1"/>
  <c r="G4" i="7"/>
  <c r="G37" i="7"/>
  <c r="H37" i="7"/>
</calcChain>
</file>

<file path=xl/sharedStrings.xml><?xml version="1.0" encoding="utf-8"?>
<sst xmlns="http://schemas.openxmlformats.org/spreadsheetml/2006/main" count="133" uniqueCount="107">
  <si>
    <t>Код дохода по классификации РФ</t>
  </si>
  <si>
    <t>Вид дохода</t>
  </si>
  <si>
    <t>Процент выполнения первоначального плана</t>
  </si>
  <si>
    <t>Налог на доходы 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</si>
  <si>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</si>
  <si>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</si>
  <si>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</si>
  <si>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</si>
  <si>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000 1 05 00000 00 0000 000</t>
  </si>
  <si>
    <t>000 1 05 01000 00 0000 110</t>
  </si>
  <si>
    <t>Налог на имущество физических лиц</t>
  </si>
  <si>
    <t>Земельный налог</t>
  </si>
  <si>
    <t>000 1 06 00000 00 0000 000</t>
  </si>
  <si>
    <t xml:space="preserve">000 1 06 06000 00 0000 110 </t>
  </si>
  <si>
    <t>000 1 08 00000 00 0000 000</t>
  </si>
  <si>
    <t>000 1 09 00000 00 0000 000</t>
  </si>
  <si>
    <t>000 1 11 00000 00 0000 000</t>
  </si>
  <si>
    <t>Плата за негативное воздействие на окружающую среду</t>
  </si>
  <si>
    <t>000 1 16 00000 00 0000 000</t>
  </si>
  <si>
    <t>000 1 13 00000 00 0000 000</t>
  </si>
  <si>
    <t>000 1 14 00000 00 0000 000</t>
  </si>
  <si>
    <t>000 1 17 00000 00 0000 000</t>
  </si>
  <si>
    <t>Прочие безвозмездные поступления в бюджеты муниципальных районов</t>
  </si>
  <si>
    <t>ВСЕГО ДОХОДОВ</t>
  </si>
  <si>
    <t>Налоги на совокупный доход, в том числе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</si>
  <si>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</si>
  <si>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</si>
  <si>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</si>
  <si>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 xml:space="preserve"> НАЛОГОВЫЕ ДОХОДЫ:</t>
  </si>
  <si>
    <t>НЕНАЛОГОВЫЕ ДОХОДЫ</t>
  </si>
  <si>
    <t>БЕЗВОЗМЕЗДНЫЕ ПОСТУПЛЕНИЯ</t>
  </si>
  <si>
    <t>Налог, взимаемый в связи с применением патентной системы налогооблажения</t>
  </si>
  <si>
    <t>Государственная пошлина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</si>
  <si>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</si>
  <si>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</si>
  <si>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</si>
  <si>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Задолженность и перерасчеты по отмененным налогам, сборам и иным обязательным платежам</t>
  </si>
  <si>
    <t>Процент выполнения уточненного плана</t>
  </si>
  <si>
    <t>Фактическое поступление доходов от уплаты акцизов на нефтепродукты, администрируемых Федеральным казначейством.</t>
  </si>
  <si>
    <t>Поступления по результатм деятельности предприятий, применяющих упрощенную систему налогообложения, объектом налогооблажения которых являются доходы</t>
  </si>
  <si>
    <t>Поступления по результатм деятельности предприятий, использующих в качестве системы налогообложения единый сельскохозяйственный налог</t>
  </si>
  <si>
    <t xml:space="preserve">Поступление в соответствии с заключенными соглашениями о передаче полномочий из бюджетов поселений в муниципальный район </t>
  </si>
  <si>
    <t>Фактическое поступление в соответствии с заключенными договорами пожертвования.</t>
  </si>
  <si>
    <t>Произведен возврат остатков субсидий и субвенций прошлых лет</t>
  </si>
  <si>
    <t>Поступление государственной пошлины по делам, рассматриваемым в судах общей юрисдикции. Данный вид дохода носит заявительный характер.</t>
  </si>
  <si>
    <t>Прочие безвозмездные поступления от негосударственных организаций в бюджеты муниципальных районов</t>
  </si>
  <si>
    <t xml:space="preserve">Поступления по результатам деятельности предприятий. </t>
  </si>
  <si>
    <t>Поступления от налогоплательщиков, применяющих патентную систему налогообложения.</t>
  </si>
  <si>
    <t>000  2  02  00000  00  0000  000</t>
  </si>
  <si>
    <t>БЕЗВОЗМЕЗДНЫЕ ПОСТУПЛЕНИЯ ОТ ДРУГИХ БЮДЖЕТОВ БЮДЖЕТНОЙ СИСТЕМЫ РОССИЙСКОЙ ФЕДЕРАЦИИ, В ТОМ ЧИСЛЕ:</t>
  </si>
  <si>
    <t>Дотации бюджетам бюджетной системы Российской Федерации</t>
  </si>
  <si>
    <t>000  2 02 10000 00 0000 150</t>
  </si>
  <si>
    <t>Субсидии бюджетам бюджетной системы Российской Федерации (межбюджетные субсидии)</t>
  </si>
  <si>
    <t>000 2 02 20000 00 0000 150</t>
  </si>
  <si>
    <t>Субвенции бюджетам бюджетной системы Российской Федерации</t>
  </si>
  <si>
    <t>000 2 02 30000 00 0000 150</t>
  </si>
  <si>
    <t>000 2 02 40000 00 0000 150</t>
  </si>
  <si>
    <t>Справочно:
000 2 02 40014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</si>
  <si>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</si>
  <si>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</si>
  <si>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Транспортный налог</t>
  </si>
  <si>
    <t>000 1 06 01000 00 0000 110</t>
  </si>
  <si>
    <t>НАЛОГОВЫЕ И НЕНАЛОГОВЫЕ ДОХОДЫ</t>
  </si>
  <si>
    <t>Иные межбюджетные трансферты:</t>
  </si>
  <si>
    <t>-</t>
  </si>
  <si>
    <t>Поступления по результатам деятельности предприятий.</t>
  </si>
  <si>
    <t>Поступления по результатм деятельности предприятий, применяющих упрощенную систему налогообложения, объектом налогооблажения которых являются доходы.</t>
  </si>
  <si>
    <t xml:space="preserve">Поступления по результатм деятельности предприятий, использующих в качестве системы налогообложения единый сельскохозяйственный налог. </t>
  </si>
  <si>
    <t>Причины отклонения от первоначального плана на год</t>
  </si>
  <si>
    <t>В связи с поступлением дебиторской задолженности прошлых лет.</t>
  </si>
  <si>
    <t xml:space="preserve">Поступление авансовых платежей за  муниципальное имущество предоставленное в аренду.  </t>
  </si>
  <si>
    <r>
      <rPr>
        <i/>
        <u/>
        <sz val="10"/>
        <rFont val="Times New Roman"/>
        <family val="1"/>
        <charset val="204"/>
      </rPr>
      <t>В том числе:</t>
    </r>
    <r>
      <rPr>
        <i/>
        <sz val="10"/>
        <rFont val="Times New Roman"/>
        <family val="1"/>
        <charset val="204"/>
      </rPr>
      <t xml:space="preserve">
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  </r>
  </si>
  <si>
    <t>Поступление иных межбюджетных трансфертов  согласно принятым уведомлениям от департамента финансов ХМАО-Югры в соответствии с Законом о бюджете автономного округа Югры.</t>
  </si>
  <si>
    <t>Поступление иных межбюджетных трансфертов  согласно принятым уведомлениям от департамента финансов ХМАО-Югры в соответствии с Законом о бюджете автономного округа Югры .</t>
  </si>
  <si>
    <t>Поступление субвенций  согласно принятым уведомлениям от департамента финансов ХМАО-Югры в соответствии с Законом о бюджете автономного округа Югры .</t>
  </si>
  <si>
    <t>Поступление субвенций  согласно принятым уведомлениям от департамента финансов ХМАО-Югры в соответствии с Законом о бюджете автономного округа Югры.</t>
  </si>
  <si>
    <t>Поступление субсидий согласно принятым уведомлениям от департамента финансов ХМАО-Югры в соответствии с Законом о бюджете автономного округа Югры.</t>
  </si>
  <si>
    <t>Поступление субсидий согласно принятым уведомлениям от департамента финансов ХМАО-Югры в соответствии с Законом о бюджете автономного округа Югры .</t>
  </si>
  <si>
    <t>Поступление дотаций согласно принятым уведомлениям от департамента финансов ХМАО-Югры в соответствии с Законом о бюджете автономного округа Югры.</t>
  </si>
  <si>
    <t>000 1 01 02000 01 0000 110</t>
  </si>
  <si>
    <t>000 1 03 02000 01 0000 110</t>
  </si>
  <si>
    <t>000 1 05 02000 02 0000 110</t>
  </si>
  <si>
    <t>000 1 05 03000 01 0000 110</t>
  </si>
  <si>
    <t>000 1 05 04000 02 0000 110</t>
  </si>
  <si>
    <t>000 1 12 00000 00 0000 000</t>
  </si>
  <si>
    <t>000 2 04 00000 00 0000 000</t>
  </si>
  <si>
    <t>000  2 07 00000 00 0000 000</t>
  </si>
  <si>
    <t xml:space="preserve">000 2 18 00000 00 0000 000
</t>
  </si>
  <si>
    <t>000 2 19 00000 00 0000 000</t>
  </si>
  <si>
    <t xml:space="preserve">Поступление задолженности по налогу за прошлые периоды.
</t>
  </si>
  <si>
    <t>В связи с увеличением поступлений платы за выбросы загрязняющих веществ в атмосферный воздух стационарными объектами, а также платы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</si>
  <si>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Фактическое поступление по налогу на имущество физических лиц, а также погашение задолженности прошлых лет. </t>
  </si>
  <si>
    <t xml:space="preserve">Поступление земельного налога за счет погашения задолженности прошлых лет. </t>
  </si>
  <si>
    <t>Фактическое поступление прочих неналоговых доходов, имеющих разовый характер.</t>
  </si>
  <si>
    <t>000 1 06 04000 02 0000 110</t>
  </si>
  <si>
    <t>Первоначальный план на 2022 год 
(тыс. руб.)</t>
  </si>
  <si>
    <t>Уточненный план на 2022 год
 (тыс. руб.)</t>
  </si>
  <si>
    <t>Снижение в связи с отсутствием поступлений сумм за нарушение правил санитарной безопасности в лесах  и платежей по искам о возмещении вреда, причиненного окружающей среде в 2022 году. Данный вид поступлений имеет разовый и непостоянный характер.</t>
  </si>
  <si>
    <t>Причины отклонения от уточненного плана на год</t>
  </si>
  <si>
    <t>Поступление задолженности прошлых периодов и авансовых платежей по налогу.</t>
  </si>
  <si>
    <t>Уточненный план на 01.10.2022
 (тыс. руб.)</t>
  </si>
  <si>
    <t>Исполнено на 01.10.2022
 (тыс. руб.)</t>
  </si>
  <si>
    <t>Процент выполнения уточненного плана на 01.10.2022</t>
  </si>
  <si>
    <t xml:space="preserve">Увеличение в связи с поступлением сумм от продажи имущества. Данный вид дохода носит заявительный характер.                      </t>
  </si>
  <si>
    <t xml:space="preserve">Увеличение в связи с поступлением сумм от продажи имущества. Данный вид дохода носит заявительный характер.     </t>
  </si>
  <si>
    <t>В связи с увеличением поступлений  платы за выбросы загрязняющих веществ, образующихся при сжигании на факельных установках и (или) рассеивании попутного нефтяного газа</t>
  </si>
  <si>
    <t>Сведения об исполнении бюджета Нефтеюганского района за 9 месяцев 2022 года по доходам в разрезе видов доходов  в сравнении с запланированными значениями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</si>
</sst>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u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6" fillId="0" borderId="0"/>
    <xf numFmtId="0" fontId="15" fillId="0" borderId="0"/>
  </cellStyleXfs>
  <cellXfs count="46">
    <xf numFmtId="0" fontId="0" fillId="0" borderId="0" xfId="0"/>
    <xf numFmtId="0" fontId="5" fillId="0" borderId="0" xfId="0" applyFont="1" applyFill="1"/>
    <xf numFmtId="164" fontId="4" fillId="0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/>
    <xf numFmtId="0" fontId="7" fillId="0" borderId="1" xfId="0" applyFont="1" applyFill="1" applyBorder="1" applyAlignment="1">
      <alignment horizontal="justify"/>
    </xf>
    <xf numFmtId="0" fontId="3" fillId="0" borderId="0" xfId="0" applyFont="1" applyFill="1"/>
    <xf numFmtId="0" fontId="8" fillId="0" borderId="0" xfId="0" applyFont="1" applyFill="1"/>
    <xf numFmtId="0" fontId="9" fillId="0" borderId="0" xfId="0" applyFont="1" applyFill="1" applyAlignment="1">
      <alignment horizontal="center" vertical="center" wrapText="1"/>
    </xf>
    <xf numFmtId="0" fontId="4" fillId="0" borderId="0" xfId="0" applyFont="1" applyFill="1"/>
    <xf numFmtId="164" fontId="4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justify" vertical="center" wrapText="1"/>
    </xf>
    <xf numFmtId="0" fontId="4" fillId="0" borderId="0" xfId="0" applyFont="1" applyFill="1" applyAlignment="1">
      <alignment wrapText="1"/>
    </xf>
    <xf numFmtId="164" fontId="4" fillId="0" borderId="1" xfId="0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horizontal="left" vertical="center" wrapText="1"/>
    </xf>
    <xf numFmtId="164" fontId="10" fillId="0" borderId="1" xfId="1" applyNumberFormat="1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7" fillId="0" borderId="0" xfId="0" applyFont="1" applyFill="1"/>
    <xf numFmtId="0" fontId="13" fillId="0" borderId="0" xfId="0" applyFont="1" applyFill="1"/>
    <xf numFmtId="4" fontId="13" fillId="0" borderId="0" xfId="0" applyNumberFormat="1" applyFont="1" applyFill="1"/>
    <xf numFmtId="2" fontId="13" fillId="0" borderId="1" xfId="0" applyNumberFormat="1" applyFont="1" applyFill="1" applyBorder="1" applyAlignment="1">
      <alignment horizontal="justify" vertical="center" wrapText="1"/>
    </xf>
    <xf numFmtId="4" fontId="12" fillId="0" borderId="1" xfId="0" applyNumberFormat="1" applyFont="1" applyFill="1" applyBorder="1" applyAlignment="1">
      <alignment horizontal="justify" vertical="center"/>
    </xf>
    <xf numFmtId="0" fontId="12" fillId="0" borderId="1" xfId="0" applyFont="1" applyFill="1" applyBorder="1" applyAlignment="1">
      <alignment horizontal="justify" vertical="center"/>
    </xf>
    <xf numFmtId="2" fontId="12" fillId="0" borderId="1" xfId="0" applyNumberFormat="1" applyFont="1" applyFill="1" applyBorder="1" applyAlignment="1">
      <alignment horizontal="justify" vertical="center" wrapText="1"/>
    </xf>
    <xf numFmtId="2" fontId="3" fillId="0" borderId="1" xfId="0" applyNumberFormat="1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/>
    </xf>
    <xf numFmtId="0" fontId="0" fillId="0" borderId="0" xfId="0" applyAlignment="1">
      <alignment wrapText="1"/>
    </xf>
    <xf numFmtId="0" fontId="12" fillId="0" borderId="1" xfId="0" applyFont="1" applyFill="1" applyBorder="1"/>
    <xf numFmtId="164" fontId="4" fillId="0" borderId="1" xfId="1" applyNumberFormat="1" applyFont="1" applyFill="1" applyBorder="1" applyAlignment="1">
      <alignment horizontal="justify" vertical="top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3" fillId="0" borderId="1" xfId="0" applyFont="1" applyFill="1" applyBorder="1" applyAlignment="1">
      <alignment horizontal="justify" vertical="top" wrapText="1"/>
    </xf>
    <xf numFmtId="164" fontId="10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left" wrapText="1"/>
    </xf>
    <xf numFmtId="4" fontId="4" fillId="2" borderId="1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 xr:uid="{00000000-0005-0000-0000-000001000000}"/>
    <cellStyle name="Обычный 3" xfId="2" xr:uid="{00000000-0005-0000-0000-000002000000}"/>
    <cellStyle name="Обычный_Сокращенный анализ" xfId="1" xr:uid="{00000000-0005-0000-0000-000003000000}"/>
    <cellStyle name="Обычный_Ханты" xfId="4" xr:uid="{00000000-0005-0000-0000-000004000000}"/>
  </cellStyles>
  <dxfs count="0"/>
  <tableStyles count="0" defaultTableStyle="TableStyleMedium2" defaultPivotStyle="PivotStyleMedium9"/>
  <colors>
    <mruColors>
      <color rgb="FF0000FF"/>
      <color rgb="FFF9CEFE"/>
      <color rgb="FFFF438B"/>
      <color rgb="FFFF9F9F"/>
      <color rgb="FFFFFFAB"/>
      <color rgb="FFBAF6FE"/>
      <color rgb="FFFFC5FF"/>
      <color rgb="FFD1FFCD"/>
      <color rgb="FFFFFF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0"/>
  <sheetViews>
    <sheetView tabSelected="1" view="pageBreakPreview" zoomScaleNormal="95" zoomScaleSheetLayoutView="100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A2" sqref="A2"/>
    </sheetView>
  </sheetViews>
  <sheetFormatPr defaultColWidth="9.140625" defaultRowHeight="12.75" x14ac:dyDescent="0.2"/>
  <cols>
    <col min="1" max="1" width="25.7109375" style="1" customWidth="1"/>
    <col min="2" max="2" width="26.7109375" style="1" customWidth="1"/>
    <col min="3" max="3" width="19.85546875" style="11" customWidth="1"/>
    <col min="4" max="5" width="18.7109375" style="24" customWidth="1"/>
    <col min="6" max="6" width="19" style="24" customWidth="1"/>
    <col min="7" max="7" width="19.42578125" style="1" customWidth="1"/>
    <col min="8" max="9" width="17" style="1" customWidth="1"/>
    <col min="10" max="10" width="30.7109375" style="1" customWidth="1"/>
    <col min="11" max="11" width="30.28515625" style="1" customWidth="1"/>
    <col min="12" max="12" width="9.140625" style="1"/>
    <col min="13" max="13" width="51.42578125" style="1" customWidth="1"/>
    <col min="14" max="16384" width="9.140625" style="1"/>
  </cols>
  <sheetData>
    <row r="1" spans="1:11" s="10" customFormat="1" ht="46.5" customHeight="1" x14ac:dyDescent="0.2">
      <c r="A1" s="45" t="s">
        <v>106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1" s="12" customFormat="1" ht="78.75" x14ac:dyDescent="0.25">
      <c r="A2" s="6" t="s">
        <v>1</v>
      </c>
      <c r="B2" s="6" t="s">
        <v>0</v>
      </c>
      <c r="C2" s="6" t="s">
        <v>95</v>
      </c>
      <c r="D2" s="6" t="s">
        <v>96</v>
      </c>
      <c r="E2" s="6" t="s">
        <v>100</v>
      </c>
      <c r="F2" s="6" t="s">
        <v>101</v>
      </c>
      <c r="G2" s="6" t="s">
        <v>2</v>
      </c>
      <c r="H2" s="6" t="s">
        <v>37</v>
      </c>
      <c r="I2" s="6" t="s">
        <v>102</v>
      </c>
      <c r="J2" s="6" t="s">
        <v>68</v>
      </c>
      <c r="K2" s="6" t="s">
        <v>98</v>
      </c>
    </row>
    <row r="3" spans="1:11" s="12" customFormat="1" ht="15.75" x14ac:dyDescent="0.25">
      <c r="A3" s="6">
        <v>1</v>
      </c>
      <c r="B3" s="6">
        <v>2</v>
      </c>
      <c r="C3" s="6">
        <v>3</v>
      </c>
      <c r="D3" s="6">
        <v>4</v>
      </c>
      <c r="E3" s="6">
        <v>5</v>
      </c>
      <c r="F3" s="6">
        <v>6</v>
      </c>
      <c r="G3" s="6">
        <v>7</v>
      </c>
      <c r="H3" s="6">
        <v>8</v>
      </c>
      <c r="I3" s="6">
        <v>9</v>
      </c>
      <c r="J3" s="6">
        <v>10</v>
      </c>
      <c r="K3" s="6">
        <v>11</v>
      </c>
    </row>
    <row r="4" spans="1:11" s="13" customFormat="1" ht="30" customHeight="1" x14ac:dyDescent="0.2">
      <c r="A4" s="7" t="s">
        <v>62</v>
      </c>
      <c r="B4" s="36"/>
      <c r="C4" s="42">
        <f>C5+C19</f>
        <v>2394422.2000000002</v>
      </c>
      <c r="D4" s="42">
        <f t="shared" ref="D4:E4" si="0">D5+D19</f>
        <v>2394422.2000000002</v>
      </c>
      <c r="E4" s="42">
        <f t="shared" si="0"/>
        <v>1724922.93</v>
      </c>
      <c r="F4" s="42">
        <f t="shared" ref="F4" si="1">F5+F19</f>
        <v>1631935.58</v>
      </c>
      <c r="G4" s="5">
        <f t="shared" ref="G4:G17" si="2">IF((F4/C4)&gt;200%,"Св 200",(F4/C4))</f>
        <v>0.68155715395555549</v>
      </c>
      <c r="H4" s="5">
        <f t="shared" ref="H4:H17" si="3">IF((F4/D4)&gt;200%,"Св 200",(F4/D4))</f>
        <v>0.68155715395555549</v>
      </c>
      <c r="I4" s="5">
        <f>IF((F4/E4)&gt;200%,"Св 200",(F4/E4))</f>
        <v>0.94609188133408384</v>
      </c>
      <c r="J4" s="8"/>
      <c r="K4" s="8"/>
    </row>
    <row r="5" spans="1:11" s="13" customFormat="1" ht="24" customHeight="1" x14ac:dyDescent="0.2">
      <c r="A5" s="7" t="s">
        <v>28</v>
      </c>
      <c r="B5" s="36"/>
      <c r="C5" s="42">
        <f>C6+C7+C8+C13+C17+C18</f>
        <v>1446800.3</v>
      </c>
      <c r="D5" s="42">
        <f t="shared" ref="D5:E5" si="4">D6+D7+D8+D13+D17+D18</f>
        <v>1470145.06</v>
      </c>
      <c r="E5" s="42">
        <f t="shared" si="4"/>
        <v>1008024.26</v>
      </c>
      <c r="F5" s="42">
        <f>F6+F7+F8+F13+F17+F18</f>
        <v>1200433.49</v>
      </c>
      <c r="G5" s="5">
        <f t="shared" si="2"/>
        <v>0.82971609143293645</v>
      </c>
      <c r="H5" s="5">
        <f t="shared" si="3"/>
        <v>0.81654084529590565</v>
      </c>
      <c r="I5" s="5">
        <f t="shared" ref="I5:I37" si="5">IF((F5/E5)&gt;200%,"Св 200",(F5/E5))</f>
        <v>1.1908775786804973</v>
      </c>
      <c r="J5" s="8"/>
      <c r="K5" s="8"/>
    </row>
    <row r="6" spans="1:11" s="13" customFormat="1" ht="57" customHeight="1" x14ac:dyDescent="0.2">
      <c r="A6" s="2" t="s">
        <v>3</v>
      </c>
      <c r="B6" s="14" t="s">
        <v>79</v>
      </c>
      <c r="C6" s="42">
        <v>1291928.3</v>
      </c>
      <c r="D6" s="42">
        <v>1306830.75</v>
      </c>
      <c r="E6" s="42">
        <v>890838.45</v>
      </c>
      <c r="F6" s="42">
        <v>1058495.45</v>
      </c>
      <c r="G6" s="4">
        <f t="shared" si="2"/>
        <v>0.81931439229251335</v>
      </c>
      <c r="H6" s="4">
        <f t="shared" si="3"/>
        <v>0.80997133714522707</v>
      </c>
      <c r="I6" s="5">
        <f t="shared" si="5"/>
        <v>1.1882013512101999</v>
      </c>
      <c r="J6" s="30" t="s">
        <v>46</v>
      </c>
      <c r="K6" s="30" t="s">
        <v>65</v>
      </c>
    </row>
    <row r="7" spans="1:11" s="13" customFormat="1" ht="81.75" customHeight="1" x14ac:dyDescent="0.2">
      <c r="A7" s="2" t="s">
        <v>4</v>
      </c>
      <c r="B7" s="14" t="s">
        <v>80</v>
      </c>
      <c r="C7" s="42">
        <v>6882</v>
      </c>
      <c r="D7" s="42">
        <v>6882</v>
      </c>
      <c r="E7" s="42">
        <v>5161.5</v>
      </c>
      <c r="F7" s="42">
        <v>6393.02</v>
      </c>
      <c r="G7" s="4">
        <f t="shared" si="2"/>
        <v>0.92894798023830283</v>
      </c>
      <c r="H7" s="4">
        <f t="shared" si="3"/>
        <v>0.92894798023830283</v>
      </c>
      <c r="I7" s="5">
        <f t="shared" si="5"/>
        <v>1.2385973069844038</v>
      </c>
      <c r="J7" s="30" t="s">
        <v>38</v>
      </c>
      <c r="K7" s="30" t="s">
        <v>38</v>
      </c>
    </row>
    <row r="8" spans="1:11" s="13" customFormat="1" ht="25.5" x14ac:dyDescent="0.2">
      <c r="A8" s="2" t="s">
        <v>24</v>
      </c>
      <c r="B8" s="14" t="s">
        <v>8</v>
      </c>
      <c r="C8" s="42">
        <f>C9+C10+C11+C12</f>
        <v>100882.90000000001</v>
      </c>
      <c r="D8" s="42">
        <f t="shared" ref="D8:F8" si="6">D9+D10+D11+D12</f>
        <v>109325.21</v>
      </c>
      <c r="E8" s="42">
        <f t="shared" si="6"/>
        <v>83893.310000000012</v>
      </c>
      <c r="F8" s="42">
        <f t="shared" si="6"/>
        <v>100400.34999999999</v>
      </c>
      <c r="G8" s="4">
        <f t="shared" si="2"/>
        <v>0.99521673147778245</v>
      </c>
      <c r="H8" s="4">
        <f t="shared" si="3"/>
        <v>0.91836411748031388</v>
      </c>
      <c r="I8" s="5">
        <f t="shared" si="5"/>
        <v>1.1967622924879229</v>
      </c>
      <c r="J8" s="27"/>
      <c r="K8" s="27"/>
    </row>
    <row r="9" spans="1:11" s="10" customFormat="1" ht="76.5" x14ac:dyDescent="0.2">
      <c r="A9" s="3" t="s">
        <v>5</v>
      </c>
      <c r="B9" s="38" t="s">
        <v>9</v>
      </c>
      <c r="C9" s="42">
        <v>95269.3</v>
      </c>
      <c r="D9" s="42">
        <v>103418.87</v>
      </c>
      <c r="E9" s="42">
        <v>80576.570000000007</v>
      </c>
      <c r="F9" s="42">
        <v>94761.65</v>
      </c>
      <c r="G9" s="4">
        <f t="shared" si="2"/>
        <v>0.99467142090893912</v>
      </c>
      <c r="H9" s="4">
        <f t="shared" si="3"/>
        <v>0.91628974480189151</v>
      </c>
      <c r="I9" s="5">
        <f t="shared" si="5"/>
        <v>1.1760447236709131</v>
      </c>
      <c r="J9" s="30" t="s">
        <v>39</v>
      </c>
      <c r="K9" s="30" t="s">
        <v>66</v>
      </c>
    </row>
    <row r="10" spans="1:11" s="10" customFormat="1" ht="51" customHeight="1" x14ac:dyDescent="0.2">
      <c r="A10" s="3" t="s">
        <v>6</v>
      </c>
      <c r="B10" s="38" t="s">
        <v>81</v>
      </c>
      <c r="C10" s="42">
        <v>0</v>
      </c>
      <c r="D10" s="42">
        <v>292.74</v>
      </c>
      <c r="E10" s="42">
        <v>292.74</v>
      </c>
      <c r="F10" s="42">
        <v>288.18</v>
      </c>
      <c r="G10" s="4"/>
      <c r="H10" s="4">
        <f t="shared" si="3"/>
        <v>0.98442303750768601</v>
      </c>
      <c r="I10" s="5">
        <f t="shared" si="5"/>
        <v>0.98442303750768601</v>
      </c>
      <c r="J10" s="30" t="s">
        <v>89</v>
      </c>
      <c r="K10" s="30" t="s">
        <v>89</v>
      </c>
    </row>
    <row r="11" spans="1:11" s="10" customFormat="1" ht="63.75" x14ac:dyDescent="0.2">
      <c r="A11" s="3" t="s">
        <v>7</v>
      </c>
      <c r="B11" s="38" t="s">
        <v>82</v>
      </c>
      <c r="C11" s="42">
        <v>948</v>
      </c>
      <c r="D11" s="42">
        <v>948</v>
      </c>
      <c r="E11" s="42">
        <v>597</v>
      </c>
      <c r="F11" s="42">
        <v>701.77</v>
      </c>
      <c r="G11" s="4">
        <f t="shared" si="2"/>
        <v>0.74026371308016881</v>
      </c>
      <c r="H11" s="4">
        <f t="shared" si="3"/>
        <v>0.74026371308016881</v>
      </c>
      <c r="I11" s="5">
        <f t="shared" si="5"/>
        <v>1.1754941373534338</v>
      </c>
      <c r="J11" s="30" t="s">
        <v>40</v>
      </c>
      <c r="K11" s="30" t="s">
        <v>67</v>
      </c>
    </row>
    <row r="12" spans="1:11" s="10" customFormat="1" ht="51" x14ac:dyDescent="0.2">
      <c r="A12" s="3" t="s">
        <v>31</v>
      </c>
      <c r="B12" s="38" t="s">
        <v>83</v>
      </c>
      <c r="C12" s="42">
        <v>4665.6000000000004</v>
      </c>
      <c r="D12" s="42">
        <v>4665.6000000000004</v>
      </c>
      <c r="E12" s="42">
        <v>2427</v>
      </c>
      <c r="F12" s="42">
        <v>4648.75</v>
      </c>
      <c r="G12" s="4">
        <f t="shared" si="2"/>
        <v>0.99638846021947869</v>
      </c>
      <c r="H12" s="4">
        <f t="shared" si="3"/>
        <v>0.99638846021947869</v>
      </c>
      <c r="I12" s="5">
        <f t="shared" si="5"/>
        <v>1.915430572723527</v>
      </c>
      <c r="J12" s="32" t="s">
        <v>47</v>
      </c>
      <c r="K12" s="30" t="s">
        <v>47</v>
      </c>
    </row>
    <row r="13" spans="1:11" s="13" customFormat="1" x14ac:dyDescent="0.2">
      <c r="A13" s="2" t="s">
        <v>25</v>
      </c>
      <c r="B13" s="14" t="s">
        <v>12</v>
      </c>
      <c r="C13" s="42">
        <f>C14+C16+C15</f>
        <v>44079.6</v>
      </c>
      <c r="D13" s="42">
        <f t="shared" ref="D13:E13" si="7">D14+D16+D15</f>
        <v>44079.6</v>
      </c>
      <c r="E13" s="42">
        <f t="shared" si="7"/>
        <v>26211</v>
      </c>
      <c r="F13" s="42">
        <f t="shared" ref="F13" si="8">F14+F16+F15</f>
        <v>33471.14</v>
      </c>
      <c r="G13" s="4">
        <f t="shared" si="2"/>
        <v>0.75933402299476405</v>
      </c>
      <c r="H13" s="4">
        <f t="shared" si="3"/>
        <v>0.75933402299476405</v>
      </c>
      <c r="I13" s="5">
        <f t="shared" si="5"/>
        <v>1.2769882873602685</v>
      </c>
      <c r="J13" s="28"/>
      <c r="K13" s="28"/>
    </row>
    <row r="14" spans="1:11" s="10" customFormat="1" ht="51" x14ac:dyDescent="0.2">
      <c r="A14" s="3" t="s">
        <v>10</v>
      </c>
      <c r="B14" s="38" t="s">
        <v>61</v>
      </c>
      <c r="C14" s="42">
        <v>784.6</v>
      </c>
      <c r="D14" s="42">
        <v>784.6</v>
      </c>
      <c r="E14" s="42">
        <v>131</v>
      </c>
      <c r="F14" s="42">
        <v>307.76</v>
      </c>
      <c r="G14" s="4">
        <f t="shared" si="2"/>
        <v>0.39225082844761661</v>
      </c>
      <c r="H14" s="4">
        <f t="shared" si="3"/>
        <v>0.39225082844761661</v>
      </c>
      <c r="I14" s="5" t="str">
        <f t="shared" si="5"/>
        <v>Св 200</v>
      </c>
      <c r="J14" s="31" t="s">
        <v>91</v>
      </c>
      <c r="K14" s="31" t="s">
        <v>91</v>
      </c>
    </row>
    <row r="15" spans="1:11" s="10" customFormat="1" ht="38.25" x14ac:dyDescent="0.2">
      <c r="A15" s="3" t="s">
        <v>60</v>
      </c>
      <c r="B15" s="38" t="s">
        <v>94</v>
      </c>
      <c r="C15" s="42">
        <v>14000</v>
      </c>
      <c r="D15" s="42">
        <v>14000</v>
      </c>
      <c r="E15" s="42">
        <v>5150</v>
      </c>
      <c r="F15" s="42">
        <v>8087</v>
      </c>
      <c r="G15" s="4">
        <f t="shared" si="2"/>
        <v>0.57764285714285712</v>
      </c>
      <c r="H15" s="4">
        <f t="shared" si="3"/>
        <v>0.57764285714285712</v>
      </c>
      <c r="I15" s="5">
        <f t="shared" si="5"/>
        <v>1.5702912621359224</v>
      </c>
      <c r="J15" s="43" t="s">
        <v>99</v>
      </c>
      <c r="K15" s="31" t="s">
        <v>99</v>
      </c>
    </row>
    <row r="16" spans="1:11" s="10" customFormat="1" ht="38.25" x14ac:dyDescent="0.2">
      <c r="A16" s="3" t="s">
        <v>11</v>
      </c>
      <c r="B16" s="38" t="s">
        <v>13</v>
      </c>
      <c r="C16" s="42">
        <v>29295</v>
      </c>
      <c r="D16" s="42">
        <v>29295</v>
      </c>
      <c r="E16" s="42">
        <v>20930</v>
      </c>
      <c r="F16" s="42">
        <v>25076.38</v>
      </c>
      <c r="G16" s="4">
        <f t="shared" si="2"/>
        <v>0.85599522102747916</v>
      </c>
      <c r="H16" s="4">
        <f t="shared" si="3"/>
        <v>0.85599522102747916</v>
      </c>
      <c r="I16" s="5">
        <f t="shared" si="5"/>
        <v>1.1981070234113713</v>
      </c>
      <c r="J16" s="30" t="s">
        <v>92</v>
      </c>
      <c r="K16" s="30" t="s">
        <v>92</v>
      </c>
    </row>
    <row r="17" spans="1:13" s="13" customFormat="1" ht="63.75" x14ac:dyDescent="0.2">
      <c r="A17" s="15" t="s">
        <v>32</v>
      </c>
      <c r="B17" s="14" t="s">
        <v>14</v>
      </c>
      <c r="C17" s="42">
        <v>3027.5</v>
      </c>
      <c r="D17" s="42">
        <v>3027.5</v>
      </c>
      <c r="E17" s="42">
        <v>1920</v>
      </c>
      <c r="F17" s="44">
        <v>1673.53</v>
      </c>
      <c r="G17" s="4">
        <f t="shared" si="2"/>
        <v>0.55277621800165155</v>
      </c>
      <c r="H17" s="4">
        <f t="shared" si="3"/>
        <v>0.55277621800165155</v>
      </c>
      <c r="I17" s="5">
        <f t="shared" si="5"/>
        <v>0.87163020833333327</v>
      </c>
      <c r="J17" s="31" t="s">
        <v>44</v>
      </c>
      <c r="K17" s="31" t="s">
        <v>44</v>
      </c>
    </row>
    <row r="18" spans="1:13" s="13" customFormat="1" ht="51" x14ac:dyDescent="0.2">
      <c r="A18" s="37" t="s">
        <v>36</v>
      </c>
      <c r="B18" s="14" t="s">
        <v>15</v>
      </c>
      <c r="C18" s="42">
        <v>0</v>
      </c>
      <c r="D18" s="42">
        <v>0</v>
      </c>
      <c r="E18" s="42">
        <v>0</v>
      </c>
      <c r="F18" s="42">
        <v>0</v>
      </c>
      <c r="G18" s="4" t="s">
        <v>64</v>
      </c>
      <c r="H18" s="4" t="s">
        <v>64</v>
      </c>
      <c r="I18" s="5"/>
      <c r="J18" s="29"/>
      <c r="K18" s="29"/>
    </row>
    <row r="19" spans="1:13" s="13" customFormat="1" ht="22.5" customHeight="1" x14ac:dyDescent="0.2">
      <c r="A19" s="7" t="s">
        <v>29</v>
      </c>
      <c r="B19" s="39"/>
      <c r="C19" s="42">
        <f>C20+C21+C24+C22+C23+C25</f>
        <v>947621.9</v>
      </c>
      <c r="D19" s="42">
        <f t="shared" ref="D19:E19" si="9">D20+D21+D24+D22+D23+D25</f>
        <v>924277.14</v>
      </c>
      <c r="E19" s="42">
        <f t="shared" si="9"/>
        <v>716898.66999999993</v>
      </c>
      <c r="F19" s="42">
        <f t="shared" ref="F19" si="10">F20+F21+F24+F22+F23+F25</f>
        <v>431502.08999999997</v>
      </c>
      <c r="G19" s="4">
        <f t="shared" ref="G19:G28" si="11">IF((F19/C19)&gt;200%,"Св 200",(F19/C19))</f>
        <v>0.45535259368741898</v>
      </c>
      <c r="H19" s="4">
        <f t="shared" ref="H19:H32" si="12">IF((F19/D19)&gt;200%,"Св 200",(F19/D19))</f>
        <v>0.46685357813782991</v>
      </c>
      <c r="I19" s="5">
        <f t="shared" si="5"/>
        <v>0.60190108875498405</v>
      </c>
      <c r="J19" s="28"/>
      <c r="K19" s="28"/>
    </row>
    <row r="20" spans="1:13" s="13" customFormat="1" ht="80.25" customHeight="1" x14ac:dyDescent="0.2">
      <c r="A20" s="2" t="s">
        <v>26</v>
      </c>
      <c r="B20" s="14" t="s">
        <v>16</v>
      </c>
      <c r="C20" s="42">
        <v>257268.1</v>
      </c>
      <c r="D20" s="42">
        <v>257149.3</v>
      </c>
      <c r="E20" s="42">
        <v>184929.74</v>
      </c>
      <c r="F20" s="42">
        <v>242790.56</v>
      </c>
      <c r="G20" s="4">
        <f t="shared" si="11"/>
        <v>0.94372586418603777</v>
      </c>
      <c r="H20" s="4">
        <f t="shared" si="12"/>
        <v>0.94416185461130953</v>
      </c>
      <c r="I20" s="5">
        <f t="shared" si="5"/>
        <v>1.3128800159455154</v>
      </c>
      <c r="J20" s="30" t="s">
        <v>70</v>
      </c>
      <c r="K20" s="30" t="s">
        <v>70</v>
      </c>
      <c r="M20" s="17"/>
    </row>
    <row r="21" spans="1:13" s="13" customFormat="1" ht="141" customHeight="1" x14ac:dyDescent="0.2">
      <c r="A21" s="2" t="s">
        <v>17</v>
      </c>
      <c r="B21" s="14" t="s">
        <v>84</v>
      </c>
      <c r="C21" s="42">
        <v>73330.7</v>
      </c>
      <c r="D21" s="42">
        <v>131198.07999999999</v>
      </c>
      <c r="E21" s="42">
        <v>120512.12</v>
      </c>
      <c r="F21" s="42">
        <v>131104.24</v>
      </c>
      <c r="G21" s="4">
        <f t="shared" si="11"/>
        <v>1.7878492909518113</v>
      </c>
      <c r="H21" s="4">
        <f t="shared" si="12"/>
        <v>0.99928474563042391</v>
      </c>
      <c r="I21" s="5">
        <f t="shared" si="5"/>
        <v>1.0878925704734097</v>
      </c>
      <c r="J21" s="40" t="s">
        <v>90</v>
      </c>
      <c r="K21" s="40" t="s">
        <v>105</v>
      </c>
    </row>
    <row r="22" spans="1:13" s="13" customFormat="1" ht="54" customHeight="1" x14ac:dyDescent="0.2">
      <c r="A22" s="2" t="s">
        <v>33</v>
      </c>
      <c r="B22" s="14" t="s">
        <v>19</v>
      </c>
      <c r="C22" s="42">
        <v>3083.2</v>
      </c>
      <c r="D22" s="42">
        <v>3083.2</v>
      </c>
      <c r="E22" s="42">
        <v>1996.6</v>
      </c>
      <c r="F22" s="42">
        <v>12887.54</v>
      </c>
      <c r="G22" s="4" t="str">
        <f t="shared" si="11"/>
        <v>Св 200</v>
      </c>
      <c r="H22" s="4" t="str">
        <f t="shared" si="12"/>
        <v>Св 200</v>
      </c>
      <c r="I22" s="5" t="str">
        <f t="shared" si="5"/>
        <v>Св 200</v>
      </c>
      <c r="J22" s="30" t="s">
        <v>69</v>
      </c>
      <c r="K22" s="30" t="s">
        <v>69</v>
      </c>
      <c r="M22" s="17"/>
    </row>
    <row r="23" spans="1:13" s="13" customFormat="1" ht="103.5" customHeight="1" x14ac:dyDescent="0.25">
      <c r="A23" s="2" t="s">
        <v>34</v>
      </c>
      <c r="B23" s="14" t="s">
        <v>20</v>
      </c>
      <c r="C23" s="42">
        <v>11030.3</v>
      </c>
      <c r="D23" s="42">
        <v>11030.3</v>
      </c>
      <c r="E23" s="42">
        <v>8215.8700000000008</v>
      </c>
      <c r="F23" s="42">
        <v>29812.26</v>
      </c>
      <c r="G23" s="4" t="str">
        <f t="shared" si="11"/>
        <v>Св 200</v>
      </c>
      <c r="H23" s="4" t="str">
        <f t="shared" si="12"/>
        <v>Св 200</v>
      </c>
      <c r="I23" s="5" t="str">
        <f t="shared" si="5"/>
        <v>Св 200</v>
      </c>
      <c r="J23" s="30" t="s">
        <v>103</v>
      </c>
      <c r="K23" s="30" t="s">
        <v>104</v>
      </c>
      <c r="L23" s="35"/>
      <c r="M23" s="35"/>
    </row>
    <row r="24" spans="1:13" s="13" customFormat="1" ht="105" customHeight="1" x14ac:dyDescent="0.2">
      <c r="A24" s="18" t="s">
        <v>27</v>
      </c>
      <c r="B24" s="7" t="s">
        <v>18</v>
      </c>
      <c r="C24" s="42">
        <v>602556.5</v>
      </c>
      <c r="D24" s="42">
        <v>521463.16</v>
      </c>
      <c r="E24" s="42">
        <v>400979.52</v>
      </c>
      <c r="F24" s="42">
        <v>14587.91</v>
      </c>
      <c r="G24" s="4">
        <f t="shared" si="11"/>
        <v>2.4210028437167304E-2</v>
      </c>
      <c r="H24" s="4">
        <f t="shared" si="12"/>
        <v>2.7974958000868175E-2</v>
      </c>
      <c r="I24" s="5">
        <f t="shared" si="5"/>
        <v>3.6380685976181527E-2</v>
      </c>
      <c r="J24" s="33" t="s">
        <v>97</v>
      </c>
      <c r="K24" s="33" t="s">
        <v>97</v>
      </c>
    </row>
    <row r="25" spans="1:13" s="13" customFormat="1" ht="69" customHeight="1" x14ac:dyDescent="0.2">
      <c r="A25" s="2" t="s">
        <v>35</v>
      </c>
      <c r="B25" s="14" t="s">
        <v>21</v>
      </c>
      <c r="C25" s="42">
        <v>353.1</v>
      </c>
      <c r="D25" s="42">
        <v>353.1</v>
      </c>
      <c r="E25" s="42">
        <v>264.82</v>
      </c>
      <c r="F25" s="42">
        <v>319.58</v>
      </c>
      <c r="G25" s="4">
        <f t="shared" si="11"/>
        <v>0.90506938544321713</v>
      </c>
      <c r="H25" s="4">
        <f t="shared" si="12"/>
        <v>0.90506938544321713</v>
      </c>
      <c r="I25" s="5">
        <f t="shared" si="5"/>
        <v>1.2067819651083755</v>
      </c>
      <c r="J25" s="33" t="s">
        <v>93</v>
      </c>
      <c r="K25" s="33" t="s">
        <v>93</v>
      </c>
    </row>
    <row r="26" spans="1:13" s="13" customFormat="1" ht="32.25" customHeight="1" x14ac:dyDescent="0.2">
      <c r="A26" s="14" t="s">
        <v>30</v>
      </c>
      <c r="B26" s="36"/>
      <c r="C26" s="42">
        <f>C27+C34+C35+C36+C33</f>
        <v>3820182.3506</v>
      </c>
      <c r="D26" s="42">
        <f t="shared" ref="D26:E26" si="13">D27+D34+D35+D36+D33</f>
        <v>3726572.74</v>
      </c>
      <c r="E26" s="42">
        <f t="shared" si="13"/>
        <v>2879256.9800000004</v>
      </c>
      <c r="F26" s="42">
        <f t="shared" ref="F26" si="14">F27+F34+F35+F36+F33</f>
        <v>2650444.7828699998</v>
      </c>
      <c r="G26" s="4">
        <f t="shared" si="11"/>
        <v>0.69380059369514635</v>
      </c>
      <c r="H26" s="4">
        <f t="shared" si="12"/>
        <v>0.71122851150089172</v>
      </c>
      <c r="I26" s="5">
        <f t="shared" si="5"/>
        <v>0.92053081794387082</v>
      </c>
      <c r="J26" s="28"/>
      <c r="K26" s="28"/>
    </row>
    <row r="27" spans="1:13" s="13" customFormat="1" ht="72" customHeight="1" x14ac:dyDescent="0.2">
      <c r="A27" s="2" t="s">
        <v>49</v>
      </c>
      <c r="B27" s="14" t="s">
        <v>48</v>
      </c>
      <c r="C27" s="42">
        <f>C28+C29+C30+C31</f>
        <v>3820182.3506</v>
      </c>
      <c r="D27" s="42">
        <f t="shared" ref="D27:E27" si="15">D28+D29+D30+D31</f>
        <v>3724392.74</v>
      </c>
      <c r="E27" s="42">
        <f t="shared" si="15"/>
        <v>2877076.9800000004</v>
      </c>
      <c r="F27" s="42">
        <f t="shared" ref="F27" si="16">F28+F29+F30+F31</f>
        <v>2648265.2599999998</v>
      </c>
      <c r="G27" s="4">
        <f t="shared" si="11"/>
        <v>0.69323006520462604</v>
      </c>
      <c r="H27" s="4">
        <f t="shared" si="12"/>
        <v>0.71105961290215591</v>
      </c>
      <c r="I27" s="5">
        <f t="shared" si="5"/>
        <v>0.92047076891213364</v>
      </c>
      <c r="J27" s="26"/>
      <c r="K27" s="26"/>
    </row>
    <row r="28" spans="1:13" s="10" customFormat="1" ht="90" customHeight="1" x14ac:dyDescent="0.2">
      <c r="A28" s="3" t="s">
        <v>50</v>
      </c>
      <c r="B28" s="38" t="s">
        <v>51</v>
      </c>
      <c r="C28" s="42">
        <v>24555.200000000001</v>
      </c>
      <c r="D28" s="42">
        <v>98365.3</v>
      </c>
      <c r="E28" s="42">
        <v>54368.87</v>
      </c>
      <c r="F28" s="42">
        <v>86887.7</v>
      </c>
      <c r="G28" s="4" t="str">
        <f t="shared" si="11"/>
        <v>Св 200</v>
      </c>
      <c r="H28" s="4">
        <f t="shared" si="12"/>
        <v>0.88331657606899994</v>
      </c>
      <c r="I28" s="5">
        <f t="shared" si="5"/>
        <v>1.5981148771346543</v>
      </c>
      <c r="J28" s="30" t="s">
        <v>78</v>
      </c>
      <c r="K28" s="30" t="s">
        <v>78</v>
      </c>
    </row>
    <row r="29" spans="1:13" s="10" customFormat="1" ht="87.75" customHeight="1" x14ac:dyDescent="0.2">
      <c r="A29" s="3" t="s">
        <v>52</v>
      </c>
      <c r="B29" s="38" t="s">
        <v>53</v>
      </c>
      <c r="C29" s="42">
        <v>1653282.9</v>
      </c>
      <c r="D29" s="42">
        <v>1388546.48</v>
      </c>
      <c r="E29" s="42">
        <v>1193739.01</v>
      </c>
      <c r="F29" s="42">
        <v>878560.46</v>
      </c>
      <c r="G29" s="4">
        <f>IF((F29/C29)&gt;200%,"Св 200",(F29/C29))</f>
        <v>0.53140358495209739</v>
      </c>
      <c r="H29" s="4">
        <f t="shared" si="12"/>
        <v>0.63271951832681894</v>
      </c>
      <c r="I29" s="5">
        <f t="shared" si="5"/>
        <v>0.73597365306843743</v>
      </c>
      <c r="J29" s="33" t="s">
        <v>76</v>
      </c>
      <c r="K29" s="33" t="s">
        <v>77</v>
      </c>
    </row>
    <row r="30" spans="1:13" s="10" customFormat="1" ht="86.25" customHeight="1" x14ac:dyDescent="0.2">
      <c r="A30" s="3" t="s">
        <v>54</v>
      </c>
      <c r="B30" s="38" t="s">
        <v>55</v>
      </c>
      <c r="C30" s="42">
        <v>1878316.9</v>
      </c>
      <c r="D30" s="42">
        <v>1926055.99</v>
      </c>
      <c r="E30" s="42">
        <v>1370412.65</v>
      </c>
      <c r="F30" s="42">
        <v>1431152.94</v>
      </c>
      <c r="G30" s="4">
        <f>IF((F30/C30)&gt;200%,"Св 200",(F30/C30))</f>
        <v>0.76193369713065995</v>
      </c>
      <c r="H30" s="4">
        <f t="shared" si="12"/>
        <v>0.74304846143127956</v>
      </c>
      <c r="I30" s="5">
        <f t="shared" si="5"/>
        <v>1.0443226279325428</v>
      </c>
      <c r="J30" s="33" t="s">
        <v>75</v>
      </c>
      <c r="K30" s="33" t="s">
        <v>74</v>
      </c>
    </row>
    <row r="31" spans="1:13" s="10" customFormat="1" ht="114" customHeight="1" x14ac:dyDescent="0.2">
      <c r="A31" s="19" t="s">
        <v>63</v>
      </c>
      <c r="B31" s="38" t="s">
        <v>56</v>
      </c>
      <c r="C31" s="42">
        <v>264027.35060000001</v>
      </c>
      <c r="D31" s="42">
        <v>311424.96999999997</v>
      </c>
      <c r="E31" s="42">
        <v>258556.45</v>
      </c>
      <c r="F31" s="42">
        <v>251664.16</v>
      </c>
      <c r="G31" s="4">
        <f>IF((F31/C31)&gt;200%,"Св 200",(F31/C31))</f>
        <v>0.95317458372435748</v>
      </c>
      <c r="H31" s="4">
        <f t="shared" si="12"/>
        <v>0.80810527171279822</v>
      </c>
      <c r="I31" s="5">
        <f t="shared" si="5"/>
        <v>0.97334319062626362</v>
      </c>
      <c r="J31" s="33" t="s">
        <v>72</v>
      </c>
      <c r="K31" s="33" t="s">
        <v>73</v>
      </c>
    </row>
    <row r="32" spans="1:13" s="10" customFormat="1" ht="127.5" x14ac:dyDescent="0.2">
      <c r="A32" s="20" t="s">
        <v>71</v>
      </c>
      <c r="B32" s="41" t="s">
        <v>57</v>
      </c>
      <c r="C32" s="42">
        <v>214070.55059999999</v>
      </c>
      <c r="D32" s="42">
        <v>241257.5</v>
      </c>
      <c r="E32" s="42">
        <v>202019.84</v>
      </c>
      <c r="F32" s="42">
        <v>201248.06</v>
      </c>
      <c r="G32" s="4">
        <f>IF((F32/C32)&gt;200%,"Св 200",(F32/C32))</f>
        <v>0.94010156668415656</v>
      </c>
      <c r="H32" s="4">
        <f t="shared" si="12"/>
        <v>0.8341629172150089</v>
      </c>
      <c r="I32" s="5">
        <f t="shared" si="5"/>
        <v>0.99617968215399044</v>
      </c>
      <c r="J32" s="33" t="s">
        <v>41</v>
      </c>
      <c r="K32" s="33" t="s">
        <v>41</v>
      </c>
    </row>
    <row r="33" spans="1:11" s="10" customFormat="1" ht="73.5" customHeight="1" x14ac:dyDescent="0.2">
      <c r="A33" s="16" t="s">
        <v>45</v>
      </c>
      <c r="B33" s="14" t="s">
        <v>85</v>
      </c>
      <c r="C33" s="42">
        <v>0</v>
      </c>
      <c r="D33" s="42">
        <v>2180</v>
      </c>
      <c r="E33" s="42">
        <v>2180</v>
      </c>
      <c r="F33" s="42">
        <v>2180</v>
      </c>
      <c r="G33" s="4" t="s">
        <v>64</v>
      </c>
      <c r="H33" s="4">
        <f>IF((F33/D33)&gt;200%,"Св 200",(F33/D33))</f>
        <v>1</v>
      </c>
      <c r="I33" s="5">
        <f t="shared" si="5"/>
        <v>1</v>
      </c>
      <c r="J33" s="33" t="s">
        <v>42</v>
      </c>
      <c r="K33" s="33" t="s">
        <v>42</v>
      </c>
    </row>
    <row r="34" spans="1:11" s="13" customFormat="1" ht="45.75" customHeight="1" x14ac:dyDescent="0.2">
      <c r="A34" s="16" t="s">
        <v>22</v>
      </c>
      <c r="B34" s="14" t="s">
        <v>86</v>
      </c>
      <c r="C34" s="42">
        <v>0</v>
      </c>
      <c r="D34" s="42">
        <v>0</v>
      </c>
      <c r="E34" s="42">
        <v>0</v>
      </c>
      <c r="F34" s="42">
        <v>0</v>
      </c>
      <c r="G34" s="4" t="s">
        <v>64</v>
      </c>
      <c r="H34" s="4" t="s">
        <v>64</v>
      </c>
      <c r="I34" s="5" t="s">
        <v>64</v>
      </c>
      <c r="J34" s="26"/>
      <c r="K34" s="26"/>
    </row>
    <row r="35" spans="1:11" s="13" customFormat="1" ht="144" customHeight="1" x14ac:dyDescent="0.2">
      <c r="A35" s="16" t="s">
        <v>59</v>
      </c>
      <c r="B35" s="14" t="s">
        <v>87</v>
      </c>
      <c r="C35" s="42">
        <v>0</v>
      </c>
      <c r="D35" s="42">
        <v>0</v>
      </c>
      <c r="E35" s="42">
        <v>0</v>
      </c>
      <c r="F35" s="42">
        <v>0</v>
      </c>
      <c r="G35" s="4" t="s">
        <v>64</v>
      </c>
      <c r="H35" s="4" t="s">
        <v>64</v>
      </c>
      <c r="I35" s="5" t="s">
        <v>64</v>
      </c>
      <c r="J35" s="34"/>
      <c r="K35" s="34"/>
    </row>
    <row r="36" spans="1:11" s="13" customFormat="1" ht="83.25" customHeight="1" x14ac:dyDescent="0.2">
      <c r="A36" s="16" t="s">
        <v>58</v>
      </c>
      <c r="B36" s="14" t="s">
        <v>88</v>
      </c>
      <c r="C36" s="42">
        <v>0</v>
      </c>
      <c r="D36" s="42">
        <v>0</v>
      </c>
      <c r="E36" s="42">
        <v>0</v>
      </c>
      <c r="F36" s="42">
        <v>-0.47713</v>
      </c>
      <c r="G36" s="4" t="s">
        <v>64</v>
      </c>
      <c r="H36" s="4" t="s">
        <v>64</v>
      </c>
      <c r="I36" s="5" t="s">
        <v>64</v>
      </c>
      <c r="J36" s="33" t="s">
        <v>43</v>
      </c>
      <c r="K36" s="33" t="s">
        <v>43</v>
      </c>
    </row>
    <row r="37" spans="1:11" s="23" customFormat="1" ht="15.75" x14ac:dyDescent="0.25">
      <c r="A37" s="21" t="s">
        <v>23</v>
      </c>
      <c r="B37" s="22"/>
      <c r="C37" s="8">
        <f>C5+C19+C26</f>
        <v>6214604.5505999997</v>
      </c>
      <c r="D37" s="8">
        <f t="shared" ref="D37:E37" si="17">D5+D19+D26</f>
        <v>6120994.9400000004</v>
      </c>
      <c r="E37" s="8">
        <f t="shared" si="17"/>
        <v>4604179.91</v>
      </c>
      <c r="F37" s="8">
        <f>F5+F19+F26</f>
        <v>4282380.3628700003</v>
      </c>
      <c r="G37" s="4">
        <f>IF((F37/C37)&gt;200%,"Св 200",(F37/C37))</f>
        <v>0.68908332428916186</v>
      </c>
      <c r="H37" s="4">
        <f>IF((F37/D37)&gt;200%,"Св 200",(F37/D37))</f>
        <v>0.6996216145981653</v>
      </c>
      <c r="I37" s="5">
        <f t="shared" si="5"/>
        <v>0.93010708672980591</v>
      </c>
      <c r="J37" s="9"/>
      <c r="K37" s="9"/>
    </row>
    <row r="38" spans="1:11" x14ac:dyDescent="0.2">
      <c r="C38" s="10"/>
      <c r="D38" s="10"/>
      <c r="E38" s="10"/>
      <c r="F38" s="10"/>
      <c r="G38" s="10"/>
      <c r="H38" s="10"/>
      <c r="I38" s="10"/>
      <c r="J38" s="10"/>
      <c r="K38" s="10"/>
    </row>
    <row r="39" spans="1:11" x14ac:dyDescent="0.2">
      <c r="D39" s="25"/>
      <c r="E39" s="25"/>
    </row>
    <row r="40" spans="1:11" x14ac:dyDescent="0.2">
      <c r="E40" s="25"/>
    </row>
  </sheetData>
  <mergeCells count="1">
    <mergeCell ref="A1:K1"/>
  </mergeCells>
  <pageMargins left="0.23622047244094491" right="0.23622047244094491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 2022 год</vt:lpstr>
      <vt:lpstr>'  2022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2023-02-15T07:29:50Z</dcterms:modified>
</cp:coreProperties>
</file>