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135" yWindow="195" windowWidth="21945" windowHeight="12150"/>
  </bookViews>
  <sheets>
    <sheet name="I полугодие 2018" sheetId="7" r:id="rId1"/>
  </sheets>
  <calcPr calcId="144525"/>
  <fileRecoveryPr autoRecover="0"/>
</workbook>
</file>

<file path=xl/calcChain.xml><?xml version="1.0" encoding="utf-8"?>
<calcChain xmlns="http://schemas.openxmlformats.org/spreadsheetml/2006/main">
  <c r="E34" i="7" l="1"/>
  <c r="E25" i="7"/>
  <c r="E24" i="7"/>
  <c r="I24" i="7" s="1"/>
  <c r="E17" i="7"/>
  <c r="E12" i="7"/>
  <c r="E7" i="7"/>
  <c r="E4" i="7"/>
  <c r="I4" i="7" s="1"/>
  <c r="I34" i="7"/>
  <c r="I31" i="7"/>
  <c r="I30" i="7"/>
  <c r="I29" i="7"/>
  <c r="I28" i="7"/>
  <c r="I27" i="7"/>
  <c r="I26" i="7"/>
  <c r="I25" i="7"/>
  <c r="I23" i="7"/>
  <c r="I22" i="7"/>
  <c r="I21" i="7"/>
  <c r="I20" i="7"/>
  <c r="I19" i="7"/>
  <c r="I18" i="7"/>
  <c r="I17" i="7"/>
  <c r="I16" i="7"/>
  <c r="I15" i="7"/>
  <c r="I14" i="7"/>
  <c r="I13" i="7"/>
  <c r="I12" i="7"/>
  <c r="I11" i="7"/>
  <c r="I10" i="7"/>
  <c r="I9" i="7"/>
  <c r="I8" i="7"/>
  <c r="I7" i="7"/>
  <c r="I6" i="7"/>
  <c r="I5" i="7"/>
  <c r="G4" i="7"/>
  <c r="D25" i="7" l="1"/>
  <c r="F25" i="7"/>
  <c r="C25" i="7"/>
  <c r="C29" i="7"/>
  <c r="H31" i="7" l="1"/>
  <c r="H30" i="7"/>
  <c r="H29" i="7"/>
  <c r="H28" i="7"/>
  <c r="H27" i="7"/>
  <c r="H26" i="7"/>
  <c r="H23" i="7"/>
  <c r="H22" i="7"/>
  <c r="H21" i="7"/>
  <c r="H20" i="7"/>
  <c r="H19" i="7"/>
  <c r="H18" i="7"/>
  <c r="H15" i="7"/>
  <c r="H14" i="7"/>
  <c r="H13" i="7"/>
  <c r="H11" i="7"/>
  <c r="H10" i="7"/>
  <c r="H9" i="7"/>
  <c r="H8" i="7"/>
  <c r="H6" i="7"/>
  <c r="H5" i="7"/>
  <c r="G30" i="7"/>
  <c r="G29" i="7"/>
  <c r="G28" i="7"/>
  <c r="G27" i="7"/>
  <c r="G26" i="7"/>
  <c r="G23" i="7"/>
  <c r="G22" i="7"/>
  <c r="G21" i="7"/>
  <c r="G19" i="7"/>
  <c r="G18" i="7"/>
  <c r="G15" i="7"/>
  <c r="G14" i="7"/>
  <c r="G13" i="7"/>
  <c r="G12" i="7"/>
  <c r="G11" i="7"/>
  <c r="G10" i="7"/>
  <c r="G9" i="7"/>
  <c r="G8" i="7"/>
  <c r="G6" i="7"/>
  <c r="G5" i="7"/>
  <c r="G20" i="7"/>
  <c r="C7" i="7"/>
  <c r="C4" i="7"/>
  <c r="D12" i="7"/>
  <c r="F12" i="7"/>
  <c r="H12" i="7" s="1"/>
  <c r="C12" i="7"/>
  <c r="F24" i="7" l="1"/>
  <c r="D17" i="7"/>
  <c r="F17" i="7"/>
  <c r="C17" i="7"/>
  <c r="H17" i="7" l="1"/>
  <c r="G17" i="7"/>
  <c r="D24" i="7"/>
  <c r="H24" i="7" s="1"/>
  <c r="H25" i="7"/>
  <c r="C24" i="7"/>
  <c r="G25" i="7"/>
  <c r="F7" i="7"/>
  <c r="D7" i="7"/>
  <c r="G7" i="7" l="1"/>
  <c r="H7" i="7"/>
  <c r="G24" i="7"/>
  <c r="C34" i="7"/>
  <c r="D4" i="7"/>
  <c r="F4" i="7"/>
  <c r="F34" i="7" l="1"/>
  <c r="D34" i="7"/>
  <c r="H4" i="7"/>
  <c r="G34" i="7"/>
  <c r="H34" i="7" l="1"/>
</calcChain>
</file>

<file path=xl/sharedStrings.xml><?xml version="1.0" encoding="utf-8"?>
<sst xmlns="http://schemas.openxmlformats.org/spreadsheetml/2006/main" count="114" uniqueCount="88">
  <si>
    <t>Код дохода по классификации РФ</t>
  </si>
  <si>
    <t>Вид дохода</t>
  </si>
  <si>
    <t>Процент выполнения первоначального плана</t>
  </si>
  <si>
    <t>Налог на доходы  физических лиц</t>
  </si>
  <si>
    <t>000 1 01 02000 00 0000 110</t>
  </si>
  <si>
    <t>Акцизы по подакцизным товарам (продукции), производимым на территории Российской Федерации</t>
  </si>
  <si>
    <t>000 1 03 02000 00 0000 110</t>
  </si>
  <si>
    <t>Налог, взимаемый в связи с применением упрощенной системы налогообложения</t>
  </si>
  <si>
    <t>Единый налог на вмененный доход для отдельных видов деятельности</t>
  </si>
  <si>
    <t>Единый сельскохозяйственный налог</t>
  </si>
  <si>
    <t>000 1 05 00000 00 0000 000</t>
  </si>
  <si>
    <t>000 1 05 01000 00 0000 110</t>
  </si>
  <si>
    <t>000 1 05 02000 00 0000 110</t>
  </si>
  <si>
    <t>000 1 05 03000 00 0000 110</t>
  </si>
  <si>
    <t>000 1 05 04000 00 0000 110</t>
  </si>
  <si>
    <t>Налог на имущество физических лиц</t>
  </si>
  <si>
    <t>Земельный налог</t>
  </si>
  <si>
    <t>000 1 06 00000 00 0000 000</t>
  </si>
  <si>
    <t>000 1 06 01000 00 0000 000</t>
  </si>
  <si>
    <t xml:space="preserve">000 1 06 06000 00 0000 110 </t>
  </si>
  <si>
    <t>000 1 08 00000 00 0000 000</t>
  </si>
  <si>
    <t>000 1 09 00000 00 0000 000</t>
  </si>
  <si>
    <t>000 1 11 00000 00 0000 000</t>
  </si>
  <si>
    <t>Плата за негативное воздействие на окружающую среду</t>
  </si>
  <si>
    <t>000 1 12 01000 00 0000 120</t>
  </si>
  <si>
    <t>000 1 16 00000 00 0000 000</t>
  </si>
  <si>
    <t>000 1 13 00000 00 0000 000</t>
  </si>
  <si>
    <t>000 1 14 00000 00 0000 000</t>
  </si>
  <si>
    <t>000 1 17 00000 00 0000 000</t>
  </si>
  <si>
    <t>000 2 02 00000 00 0000 151</t>
  </si>
  <si>
    <t>Безвозмездные поступления от других бюджетов бюджетной системы Российской Федерации, В ТОМ ЧИСЛЕ:</t>
  </si>
  <si>
    <t>Иные межбюджетные трансферты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</si>
  <si>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заклюенными соглашениями</t>
  </si>
  <si>
    <t>Прочие безвозмездные поступления в бюджеты муниципальных районов</t>
  </si>
  <si>
    <t>000 2 07 05000 05 0000 180</t>
  </si>
  <si>
    <t>000 2 18 00000 00 0000 000</t>
  </si>
  <si>
    <t>000 2 19 00000 00 0000 000</t>
  </si>
  <si>
    <t>ВСЕГО ДОХОДОВ</t>
  </si>
  <si>
    <t>Налоги на совокупный доход, в том числе</t>
  </si>
  <si>
    <t>Налоги на имущество</t>
  </si>
  <si>
    <t>Доходы от использования имущества, находящегося в государственной и муниципальной собственности</t>
  </si>
  <si>
    <t>Штрафы, санкции, возмещение ущерба</t>
  </si>
  <si>
    <t xml:space="preserve"> НАЛОГОВЫЕ ДОХОДЫ:</t>
  </si>
  <si>
    <t>НЕНАЛОГОВЫЕ ДОХОДЫ</t>
  </si>
  <si>
    <t>БЕЗВОЗМЕЗДНЫЕ ПОСТУПЛЕНИЯ</t>
  </si>
  <si>
    <t>Налог, взимаемый в связи с применением патентной системы налогооблажения</t>
  </si>
  <si>
    <t>Дотации</t>
  </si>
  <si>
    <t xml:space="preserve">Субсидии </t>
  </si>
  <si>
    <t>Субвенции</t>
  </si>
  <si>
    <t>Причины отклонения от первоначального плана</t>
  </si>
  <si>
    <t>Государственная пошлина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</si>
  <si>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</si>
  <si>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</si>
  <si>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Прочие неналоговые доходы</t>
  </si>
  <si>
    <t>Причины отклонения от уточннного плана</t>
  </si>
  <si>
    <t>Задолженность и перерасчеты по отмененным налогам, сборам и иным обязательным платежам</t>
  </si>
  <si>
    <t>Доходы от возврата остатков субсидий, субвенций и иных межбюджетных трансфертов</t>
  </si>
  <si>
    <t>Возврат остатков субсидий и субвенций прошлых лет</t>
  </si>
  <si>
    <t>Первоначальный план на 2018 год 
(тыс. руб.)</t>
  </si>
  <si>
    <t>Уточненный план на 2018 год
 (тыс. руб.)</t>
  </si>
  <si>
    <t>Процент выполнения уточненного плана</t>
  </si>
  <si>
    <t>Отклонение менее 5%</t>
  </si>
  <si>
    <t>Поступления по результатм деятельности предприятий</t>
  </si>
  <si>
    <t>Поступление государственной пошлины по делам, рассматриваемым в судах общей юрисдикции</t>
  </si>
  <si>
    <t>Увеличение в связи с поступлением платы за выбросы загрязняющих веществ в атмосферный воздух стационарными объектами</t>
  </si>
  <si>
    <t>Увеличение в связи с поступлением штрафной неустойки за нарушение условий договора купли-продажи жилого помещения</t>
  </si>
  <si>
    <t>Поступление дотаций  в соответствии с принятыми уведомлениями от департамента финансов ХМАО-Югры в соответствии с Законом о бюджете автономного округа.</t>
  </si>
  <si>
    <t>Поступление субсидий в соответствии с принятыми уведомлениями от департамента финансов ХМАО-Югры в соответствии с Законом о бюджете автономного округа.</t>
  </si>
  <si>
    <t>Поступление субвенций  в соответствии с принятыми уведомлениями от департамента финансов ХМАО-Югры в соответствии с Законом о бюджете автономного округа.</t>
  </si>
  <si>
    <t>Поступление иных межбюджетных трансфертов  в соответствии с принятыми уведомлениями от департамента финансов ХМАО-Югры в соответствии с Законом о бюджете автономного округа.</t>
  </si>
  <si>
    <t>Фактическое поступление в соответствии с заключенными соглашениями.</t>
  </si>
  <si>
    <t>За счет возврата остатков субсидий и субвенций прошлых лет</t>
  </si>
  <si>
    <t>Исполнено на 01.07.2018 (тыс. руб.)</t>
  </si>
  <si>
    <t xml:space="preserve">Поступления по результатам деятельности предприятий. </t>
  </si>
  <si>
    <t>Увеличение в 2018 году в связи с погашение недоимки прошлых периодов.</t>
  </si>
  <si>
    <t>Снижение в связи с произведенным перерасчетом из-за наличия переплаты в 2017 году по земельному налогу от организаций.</t>
  </si>
  <si>
    <t>Увеличение в связи с поступлением сумм от оказанных муниципальных услуг "Многофункциональным центром" в соответствии с муниципальным контрактом ранее поступавшими на КБК 2 07, а так же с поступлением дебиторской задолженности прошлых лет</t>
  </si>
  <si>
    <t>Увеличение в связи с проведением претензионной работы с должниками, в результате чего произведена оплата по договорам купли-продажи с опережением, а так же в связи с поступлением задолженности прошлых лет.</t>
  </si>
  <si>
    <t>Увеличение в связи с поступлением сумм по искам о возмещении вреда, причиненного окружающей среде, подлежащие зачислению в бюджеты муниципальных районов</t>
  </si>
  <si>
    <t>Поступление в соответствии с кассовым планом на I полугодие 2018 года</t>
  </si>
  <si>
    <t>Уточненный план на 01.07.2018
 (тыс. руб.)</t>
  </si>
  <si>
    <t>Процент выполнения уточненного плана на 01.07.2018</t>
  </si>
  <si>
    <t>Сведения об исполнении бюджета Нефтеюганского района за 1 полугодие 2018 года по доходам в разрезе видов доходов в сравнении с запланированными значениями</t>
  </si>
  <si>
    <t>000 2 02 10000 00 0000 151</t>
  </si>
  <si>
    <t>000 2 02 20000 00 0000 151</t>
  </si>
  <si>
    <t>000 2 02 30000 00 0000 151</t>
  </si>
  <si>
    <t>000 2 02 40000 00 0000 151</t>
  </si>
  <si>
    <t>Справочно:
000 2 02 40014 05 0000 151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</si>
</sst>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8"/>
      <name val="Arial Cyr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2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B9"/>
        <bgColor indexed="64"/>
      </patternFill>
    </fill>
    <fill>
      <patternFill patternType="solid">
        <fgColor rgb="FFD1FFCD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9CEFE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1" fillId="0" borderId="0"/>
    <xf numFmtId="0" fontId="12" fillId="0" borderId="0"/>
  </cellStyleXfs>
  <cellXfs count="65">
    <xf numFmtId="0" fontId="0" fillId="0" borderId="0" xfId="0"/>
    <xf numFmtId="164" fontId="4" fillId="0" borderId="1" xfId="1" applyNumberFormat="1" applyFont="1" applyFill="1" applyBorder="1" applyAlignment="1">
      <alignment horizontal="center" vertical="center" wrapText="1"/>
    </xf>
    <xf numFmtId="164" fontId="3" fillId="0" borderId="1" xfId="1" applyNumberFormat="1" applyFont="1" applyFill="1" applyBorder="1" applyAlignment="1">
      <alignment horizontal="center" vertical="center" wrapText="1"/>
    </xf>
    <xf numFmtId="164" fontId="4" fillId="0" borderId="1" xfId="1" applyNumberFormat="1" applyFont="1" applyFill="1" applyBorder="1" applyAlignment="1">
      <alignment horizontal="left" vertical="center" wrapText="1"/>
    </xf>
    <xf numFmtId="0" fontId="7" fillId="0" borderId="0" xfId="0" applyFont="1"/>
    <xf numFmtId="0" fontId="9" fillId="0" borderId="0" xfId="0" applyFont="1"/>
    <xf numFmtId="164" fontId="6" fillId="0" borderId="1" xfId="1" applyNumberFormat="1" applyFont="1" applyFill="1" applyBorder="1" applyAlignment="1">
      <alignment horizontal="left" vertical="center" wrapText="1"/>
    </xf>
    <xf numFmtId="0" fontId="10" fillId="2" borderId="0" xfId="0" applyFont="1" applyFill="1" applyAlignment="1">
      <alignment horizontal="center" vertical="center" wrapText="1"/>
    </xf>
    <xf numFmtId="164" fontId="5" fillId="3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164" fontId="6" fillId="3" borderId="1" xfId="1" applyNumberFormat="1" applyFont="1" applyFill="1" applyBorder="1" applyAlignment="1">
      <alignment horizontal="center" vertical="center" wrapText="1"/>
    </xf>
    <xf numFmtId="164" fontId="6" fillId="4" borderId="1" xfId="1" applyNumberFormat="1" applyFont="1" applyFill="1" applyBorder="1" applyAlignment="1">
      <alignment horizontal="center" vertical="center" wrapText="1"/>
    </xf>
    <xf numFmtId="164" fontId="6" fillId="0" borderId="1" xfId="1" applyNumberFormat="1" applyFont="1" applyFill="1" applyBorder="1" applyAlignment="1">
      <alignment horizontal="center" vertical="center" wrapText="1"/>
    </xf>
    <xf numFmtId="0" fontId="9" fillId="4" borderId="0" xfId="0" applyFont="1" applyFill="1"/>
    <xf numFmtId="164" fontId="6" fillId="4" borderId="1" xfId="0" applyNumberFormat="1" applyFont="1" applyFill="1" applyBorder="1" applyAlignment="1">
      <alignment horizontal="center" vertical="center" wrapText="1"/>
    </xf>
    <xf numFmtId="0" fontId="9" fillId="3" borderId="1" xfId="0" applyFont="1" applyFill="1" applyBorder="1"/>
    <xf numFmtId="4" fontId="9" fillId="3" borderId="1" xfId="0" applyNumberFormat="1" applyFont="1" applyFill="1" applyBorder="1"/>
    <xf numFmtId="0" fontId="9" fillId="3" borderId="0" xfId="0" applyFont="1" applyFill="1"/>
    <xf numFmtId="0" fontId="11" fillId="5" borderId="1" xfId="0" applyFont="1" applyFill="1" applyBorder="1"/>
    <xf numFmtId="4" fontId="11" fillId="5" borderId="1" xfId="0" applyNumberFormat="1" applyFont="1" applyFill="1" applyBorder="1"/>
    <xf numFmtId="0" fontId="11" fillId="5" borderId="0" xfId="0" applyFont="1" applyFill="1"/>
    <xf numFmtId="0" fontId="10" fillId="0" borderId="0" xfId="0" applyFont="1" applyFill="1" applyAlignment="1">
      <alignment horizontal="center" vertical="center" wrapText="1"/>
    </xf>
    <xf numFmtId="0" fontId="9" fillId="0" borderId="0" xfId="0" applyFont="1" applyFill="1"/>
    <xf numFmtId="0" fontId="7" fillId="0" borderId="0" xfId="0" applyFont="1" applyFill="1"/>
    <xf numFmtId="0" fontId="11" fillId="0" borderId="0" xfId="0" applyFont="1" applyFill="1"/>
    <xf numFmtId="0" fontId="11" fillId="5" borderId="1" xfId="0" applyFont="1" applyFill="1" applyBorder="1" applyAlignment="1">
      <alignment horizontal="center"/>
    </xf>
    <xf numFmtId="164" fontId="5" fillId="0" borderId="1" xfId="1" applyNumberFormat="1" applyFont="1" applyFill="1" applyBorder="1" applyAlignment="1">
      <alignment vertical="center" wrapText="1"/>
    </xf>
    <xf numFmtId="164" fontId="5" fillId="4" borderId="1" xfId="1" applyNumberFormat="1" applyFont="1" applyFill="1" applyBorder="1" applyAlignment="1">
      <alignment vertical="center" wrapText="1"/>
    </xf>
    <xf numFmtId="164" fontId="3" fillId="0" borderId="1" xfId="1" applyNumberFormat="1" applyFont="1" applyFill="1" applyBorder="1" applyAlignment="1">
      <alignment vertical="center" wrapText="1"/>
    </xf>
    <xf numFmtId="164" fontId="4" fillId="0" borderId="1" xfId="1" applyNumberFormat="1" applyFont="1" applyFill="1" applyBorder="1" applyAlignment="1">
      <alignment vertical="center" wrapText="1"/>
    </xf>
    <xf numFmtId="164" fontId="6" fillId="4" borderId="1" xfId="1" applyNumberFormat="1" applyFont="1" applyFill="1" applyBorder="1" applyAlignment="1">
      <alignment vertical="center" wrapText="1"/>
    </xf>
    <xf numFmtId="164" fontId="6" fillId="4" borderId="1" xfId="0" applyNumberFormat="1" applyFont="1" applyFill="1" applyBorder="1" applyAlignment="1">
      <alignment vertical="center" wrapText="1"/>
    </xf>
    <xf numFmtId="164" fontId="6" fillId="0" borderId="1" xfId="1" applyNumberFormat="1" applyFont="1" applyFill="1" applyBorder="1" applyAlignment="1">
      <alignment vertical="center" wrapText="1"/>
    </xf>
    <xf numFmtId="0" fontId="11" fillId="5" borderId="1" xfId="0" applyFont="1" applyFill="1" applyBorder="1" applyAlignment="1">
      <alignment horizontal="justify"/>
    </xf>
    <xf numFmtId="9" fontId="9" fillId="3" borderId="1" xfId="0" applyNumberFormat="1" applyFont="1" applyFill="1" applyBorder="1" applyAlignment="1">
      <alignment horizontal="center" vertical="center"/>
    </xf>
    <xf numFmtId="9" fontId="9" fillId="4" borderId="1" xfId="0" applyNumberFormat="1" applyFont="1" applyFill="1" applyBorder="1" applyAlignment="1">
      <alignment horizontal="center" vertical="center"/>
    </xf>
    <xf numFmtId="9" fontId="7" fillId="4" borderId="1" xfId="0" applyNumberFormat="1" applyFont="1" applyFill="1" applyBorder="1" applyAlignment="1">
      <alignment horizontal="center" vertical="center"/>
    </xf>
    <xf numFmtId="9" fontId="11" fillId="5" borderId="1" xfId="0" applyNumberFormat="1" applyFont="1" applyFill="1" applyBorder="1" applyAlignment="1">
      <alignment horizontal="center" vertical="center"/>
    </xf>
    <xf numFmtId="2" fontId="7" fillId="0" borderId="1" xfId="0" applyNumberFormat="1" applyFont="1" applyBorder="1" applyAlignment="1">
      <alignment horizontal="justify" vertical="center" wrapText="1"/>
    </xf>
    <xf numFmtId="2" fontId="7" fillId="0" borderId="1" xfId="0" applyNumberFormat="1" applyFont="1" applyFill="1" applyBorder="1" applyAlignment="1">
      <alignment horizontal="justify" vertical="center" wrapText="1"/>
    </xf>
    <xf numFmtId="4" fontId="9" fillId="0" borderId="1" xfId="0" applyNumberFormat="1" applyFont="1" applyBorder="1" applyAlignment="1">
      <alignment horizontal="justify" vertical="center"/>
    </xf>
    <xf numFmtId="0" fontId="9" fillId="4" borderId="1" xfId="0" applyFont="1" applyFill="1" applyBorder="1" applyAlignment="1">
      <alignment horizontal="justify" vertical="center"/>
    </xf>
    <xf numFmtId="2" fontId="7" fillId="4" borderId="1" xfId="0" applyNumberFormat="1" applyFont="1" applyFill="1" applyBorder="1" applyAlignment="1">
      <alignment horizontal="justify" vertical="center" wrapText="1"/>
    </xf>
    <xf numFmtId="0" fontId="9" fillId="3" borderId="1" xfId="0" applyFont="1" applyFill="1" applyBorder="1" applyAlignment="1">
      <alignment horizontal="justify" vertical="center"/>
    </xf>
    <xf numFmtId="0" fontId="7" fillId="0" borderId="1" xfId="0" applyFont="1" applyFill="1" applyBorder="1" applyAlignment="1">
      <alignment horizontal="justify" vertical="center" wrapText="1"/>
    </xf>
    <xf numFmtId="4" fontId="9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/>
    </xf>
    <xf numFmtId="4" fontId="9" fillId="3" borderId="1" xfId="0" applyNumberFormat="1" applyFont="1" applyFill="1" applyBorder="1" applyAlignment="1">
      <alignment horizontal="center" vertical="center"/>
    </xf>
    <xf numFmtId="4" fontId="9" fillId="4" borderId="1" xfId="0" applyNumberFormat="1" applyFont="1" applyFill="1" applyBorder="1" applyAlignment="1">
      <alignment horizontal="center" vertical="center"/>
    </xf>
    <xf numFmtId="4" fontId="7" fillId="0" borderId="1" xfId="0" applyNumberFormat="1" applyFont="1" applyFill="1" applyBorder="1" applyAlignment="1">
      <alignment horizontal="center" vertical="center"/>
    </xf>
    <xf numFmtId="9" fontId="7" fillId="0" borderId="1" xfId="0" applyNumberFormat="1" applyFont="1" applyFill="1" applyBorder="1" applyAlignment="1">
      <alignment horizontal="center" vertical="center"/>
    </xf>
    <xf numFmtId="164" fontId="6" fillId="0" borderId="1" xfId="1" applyNumberFormat="1" applyFont="1" applyFill="1" applyBorder="1" applyAlignment="1">
      <alignment horizontal="justify" vertical="center" wrapText="1"/>
    </xf>
    <xf numFmtId="4" fontId="9" fillId="0" borderId="1" xfId="0" applyNumberFormat="1" applyFont="1" applyFill="1" applyBorder="1" applyAlignment="1">
      <alignment horizontal="center" vertical="center"/>
    </xf>
    <xf numFmtId="9" fontId="9" fillId="0" borderId="1" xfId="0" applyNumberFormat="1" applyFont="1" applyFill="1" applyBorder="1" applyAlignment="1">
      <alignment horizontal="center" vertical="center"/>
    </xf>
    <xf numFmtId="2" fontId="9" fillId="0" borderId="1" xfId="0" applyNumberFormat="1" applyFont="1" applyFill="1" applyBorder="1" applyAlignment="1">
      <alignment horizontal="justify" vertical="center" wrapText="1"/>
    </xf>
    <xf numFmtId="164" fontId="8" fillId="0" borderId="1" xfId="1" applyNumberFormat="1" applyFont="1" applyFill="1" applyBorder="1" applyAlignment="1">
      <alignment horizontal="justify" vertical="center" wrapText="1"/>
    </xf>
    <xf numFmtId="164" fontId="8" fillId="0" borderId="1" xfId="1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justify" vertical="center"/>
    </xf>
    <xf numFmtId="164" fontId="5" fillId="0" borderId="1" xfId="0" applyNumberFormat="1" applyFont="1" applyFill="1" applyBorder="1" applyAlignment="1">
      <alignment wrapText="1"/>
    </xf>
    <xf numFmtId="165" fontId="11" fillId="5" borderId="1" xfId="0" applyNumberFormat="1" applyFont="1" applyFill="1" applyBorder="1"/>
    <xf numFmtId="165" fontId="7" fillId="0" borderId="1" xfId="0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vertical="center" wrapText="1"/>
    </xf>
    <xf numFmtId="9" fontId="7" fillId="4" borderId="2" xfId="0" applyNumberFormat="1" applyFont="1" applyFill="1" applyBorder="1" applyAlignment="1">
      <alignment horizontal="center" vertical="center"/>
    </xf>
    <xf numFmtId="9" fontId="9" fillId="0" borderId="2" xfId="0" applyNumberFormat="1" applyFont="1" applyFill="1" applyBorder="1" applyAlignment="1">
      <alignment horizontal="center" vertical="center"/>
    </xf>
    <xf numFmtId="0" fontId="13" fillId="0" borderId="3" xfId="0" applyFont="1" applyBorder="1" applyAlignment="1">
      <alignment horizontal="center" wrapText="1"/>
    </xf>
  </cellXfs>
  <cellStyles count="4">
    <cellStyle name="Обычный" xfId="0" builtinId="0"/>
    <cellStyle name="Обычный 2" xfId="3"/>
    <cellStyle name="Обычный 3" xfId="2"/>
    <cellStyle name="Обычный_Сокращенный анализ" xfId="1"/>
  </cellStyles>
  <dxfs count="0"/>
  <tableStyles count="0" defaultTableStyle="TableStyleMedium2" defaultPivotStyle="PivotStyleMedium9"/>
  <colors>
    <mruColors>
      <color rgb="FFF9CEFE"/>
      <color rgb="FFFF438B"/>
      <color rgb="FFFF9F9F"/>
      <color rgb="FFFFFFAB"/>
      <color rgb="FFBAF6FE"/>
      <color rgb="FFFFC5FF"/>
      <color rgb="FFD1FFCD"/>
      <color rgb="FFFFFFB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R34"/>
  <sheetViews>
    <sheetView tabSelected="1" zoomScale="90" zoomScaleNormal="90" workbookViewId="0">
      <pane xSplit="2" ySplit="3" topLeftCell="C4" activePane="bottomRight" state="frozen"/>
      <selection pane="topRight" activeCell="C1" sqref="C1"/>
      <selection pane="bottomLeft" activeCell="A3" sqref="A3"/>
      <selection pane="bottomRight" activeCell="A2" sqref="A2"/>
    </sheetView>
  </sheetViews>
  <sheetFormatPr defaultColWidth="9.140625" defaultRowHeight="12.75" x14ac:dyDescent="0.2"/>
  <cols>
    <col min="1" max="1" width="27.140625" style="4" customWidth="1"/>
    <col min="2" max="2" width="25.140625" style="4" customWidth="1"/>
    <col min="3" max="3" width="19.85546875" style="4" customWidth="1"/>
    <col min="4" max="5" width="18.7109375" style="4" customWidth="1"/>
    <col min="6" max="6" width="16.42578125" style="4" customWidth="1"/>
    <col min="7" max="7" width="19.42578125" style="4" customWidth="1"/>
    <col min="8" max="9" width="17" style="4" customWidth="1"/>
    <col min="10" max="11" width="30" style="4" customWidth="1"/>
    <col min="12" max="96" width="9.140625" style="23"/>
    <col min="97" max="16384" width="9.140625" style="4"/>
  </cols>
  <sheetData>
    <row r="1" spans="1:96" ht="60.75" customHeight="1" x14ac:dyDescent="0.4">
      <c r="A1" s="64" t="s">
        <v>82</v>
      </c>
      <c r="B1" s="64"/>
      <c r="C1" s="64"/>
      <c r="D1" s="64"/>
      <c r="E1" s="64"/>
      <c r="F1" s="64"/>
      <c r="G1" s="64"/>
      <c r="H1" s="64"/>
      <c r="I1" s="64"/>
      <c r="J1" s="64"/>
      <c r="K1" s="64"/>
    </row>
    <row r="2" spans="1:96" s="7" customFormat="1" ht="78.75" x14ac:dyDescent="0.25">
      <c r="A2" s="9" t="s">
        <v>1</v>
      </c>
      <c r="B2" s="9" t="s">
        <v>0</v>
      </c>
      <c r="C2" s="9" t="s">
        <v>58</v>
      </c>
      <c r="D2" s="9" t="s">
        <v>59</v>
      </c>
      <c r="E2" s="9" t="s">
        <v>80</v>
      </c>
      <c r="F2" s="9" t="s">
        <v>72</v>
      </c>
      <c r="G2" s="9" t="s">
        <v>2</v>
      </c>
      <c r="H2" s="9" t="s">
        <v>60</v>
      </c>
      <c r="I2" s="9" t="s">
        <v>81</v>
      </c>
      <c r="J2" s="9" t="s">
        <v>49</v>
      </c>
      <c r="K2" s="9" t="s">
        <v>54</v>
      </c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  <c r="AM2" s="21"/>
      <c r="AN2" s="21"/>
      <c r="AO2" s="21"/>
      <c r="AP2" s="21"/>
      <c r="AQ2" s="21"/>
      <c r="AR2" s="21"/>
      <c r="AS2" s="21"/>
      <c r="AT2" s="21"/>
      <c r="AU2" s="21"/>
      <c r="AV2" s="21"/>
      <c r="AW2" s="21"/>
      <c r="AX2" s="21"/>
      <c r="AY2" s="21"/>
      <c r="AZ2" s="21"/>
      <c r="BA2" s="21"/>
      <c r="BB2" s="21"/>
      <c r="BC2" s="21"/>
      <c r="BD2" s="21"/>
      <c r="BE2" s="21"/>
      <c r="BF2" s="21"/>
      <c r="BG2" s="21"/>
      <c r="BH2" s="21"/>
      <c r="BI2" s="21"/>
      <c r="BJ2" s="21"/>
      <c r="BK2" s="21"/>
      <c r="BL2" s="21"/>
      <c r="BM2" s="21"/>
      <c r="BN2" s="21"/>
      <c r="BO2" s="21"/>
      <c r="BP2" s="21"/>
      <c r="BQ2" s="21"/>
      <c r="BR2" s="21"/>
      <c r="BS2" s="21"/>
      <c r="BT2" s="21"/>
      <c r="BU2" s="21"/>
      <c r="BV2" s="21"/>
      <c r="BW2" s="21"/>
      <c r="BX2" s="21"/>
      <c r="BY2" s="21"/>
      <c r="BZ2" s="21"/>
      <c r="CA2" s="21"/>
      <c r="CB2" s="21"/>
      <c r="CC2" s="21"/>
      <c r="CD2" s="21"/>
      <c r="CE2" s="21"/>
      <c r="CF2" s="21"/>
      <c r="CG2" s="21"/>
      <c r="CH2" s="21"/>
      <c r="CI2" s="21"/>
      <c r="CJ2" s="21"/>
      <c r="CK2" s="21"/>
      <c r="CL2" s="21"/>
      <c r="CM2" s="21"/>
      <c r="CN2" s="21"/>
      <c r="CO2" s="21"/>
      <c r="CP2" s="21"/>
      <c r="CQ2" s="21"/>
      <c r="CR2" s="21"/>
    </row>
    <row r="3" spans="1:96" s="7" customFormat="1" ht="15.75" x14ac:dyDescent="0.25">
      <c r="A3" s="9">
        <v>1</v>
      </c>
      <c r="B3" s="9">
        <v>2</v>
      </c>
      <c r="C3" s="9">
        <v>3</v>
      </c>
      <c r="D3" s="9">
        <v>4</v>
      </c>
      <c r="E3" s="9">
        <v>5</v>
      </c>
      <c r="F3" s="9">
        <v>6</v>
      </c>
      <c r="G3" s="9">
        <v>7</v>
      </c>
      <c r="H3" s="9">
        <v>8</v>
      </c>
      <c r="I3" s="9">
        <v>9</v>
      </c>
      <c r="J3" s="9">
        <v>10</v>
      </c>
      <c r="K3" s="9">
        <v>11</v>
      </c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1"/>
      <c r="AS3" s="21"/>
      <c r="AT3" s="21"/>
      <c r="AU3" s="21"/>
      <c r="AV3" s="21"/>
      <c r="AW3" s="21"/>
      <c r="AX3" s="21"/>
      <c r="AY3" s="21"/>
      <c r="AZ3" s="21"/>
      <c r="BA3" s="21"/>
      <c r="BB3" s="21"/>
      <c r="BC3" s="21"/>
      <c r="BD3" s="21"/>
      <c r="BE3" s="21"/>
      <c r="BF3" s="21"/>
      <c r="BG3" s="21"/>
      <c r="BH3" s="21"/>
      <c r="BI3" s="21"/>
      <c r="BJ3" s="21"/>
      <c r="BK3" s="21"/>
      <c r="BL3" s="21"/>
      <c r="BM3" s="21"/>
      <c r="BN3" s="21"/>
      <c r="BO3" s="21"/>
      <c r="BP3" s="21"/>
      <c r="BQ3" s="21"/>
      <c r="BR3" s="21"/>
      <c r="BS3" s="21"/>
      <c r="BT3" s="21"/>
      <c r="BU3" s="21"/>
      <c r="BV3" s="21"/>
      <c r="BW3" s="21"/>
      <c r="BX3" s="21"/>
      <c r="BY3" s="21"/>
      <c r="BZ3" s="21"/>
      <c r="CA3" s="21"/>
      <c r="CB3" s="21"/>
      <c r="CC3" s="21"/>
      <c r="CD3" s="21"/>
      <c r="CE3" s="21"/>
      <c r="CF3" s="21"/>
      <c r="CG3" s="21"/>
      <c r="CH3" s="21"/>
      <c r="CI3" s="21"/>
      <c r="CJ3" s="21"/>
      <c r="CK3" s="21"/>
      <c r="CL3" s="21"/>
      <c r="CM3" s="21"/>
      <c r="CN3" s="21"/>
      <c r="CO3" s="21"/>
      <c r="CP3" s="21"/>
      <c r="CQ3" s="21"/>
      <c r="CR3" s="21"/>
    </row>
    <row r="4" spans="1:96" s="17" customFormat="1" x14ac:dyDescent="0.2">
      <c r="A4" s="8" t="s">
        <v>42</v>
      </c>
      <c r="B4" s="15"/>
      <c r="C4" s="47">
        <f>C5+C6+C7+C12+C15+C16</f>
        <v>1184183.07</v>
      </c>
      <c r="D4" s="47">
        <f>D5+D6+D7+D12+D15+D16</f>
        <v>1184183.07</v>
      </c>
      <c r="E4" s="47">
        <f>E5+E6+E7+E12+E15+E16</f>
        <v>605305.68000000005</v>
      </c>
      <c r="F4" s="47">
        <f>F5+F6+F7+F12+F15+F16</f>
        <v>671700.88147999987</v>
      </c>
      <c r="G4" s="34">
        <f>IF((F4/C4)&gt;200%,"Св 200",(F4/C4))</f>
        <v>0.56722722904660328</v>
      </c>
      <c r="H4" s="34">
        <f>IF((F4/D4)&gt;200%,"Св 200",(F4/D4))</f>
        <v>0.56722722904660328</v>
      </c>
      <c r="I4" s="34">
        <f>IF((F4/E4)&gt;200%,"Св 200",(F4/E4))</f>
        <v>1.1096887137751621</v>
      </c>
      <c r="J4" s="16"/>
      <c r="K4" s="16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</row>
    <row r="5" spans="1:96" s="5" customFormat="1" ht="25.5" x14ac:dyDescent="0.2">
      <c r="A5" s="26" t="s">
        <v>3</v>
      </c>
      <c r="B5" s="12" t="s">
        <v>4</v>
      </c>
      <c r="C5" s="45">
        <v>1067315</v>
      </c>
      <c r="D5" s="45">
        <v>1067315</v>
      </c>
      <c r="E5" s="45">
        <v>543394</v>
      </c>
      <c r="F5" s="45">
        <v>589310.10725999996</v>
      </c>
      <c r="G5" s="35">
        <f t="shared" ref="G5:G19" si="0">IF((F5/C5)&gt;200%,"Св 200",(F5/C5))</f>
        <v>0.55214262636616174</v>
      </c>
      <c r="H5" s="35">
        <f t="shared" ref="H5:H34" si="1">IF((F5/D5)&gt;200%,"Св 200",(F5/D5))</f>
        <v>0.55214262636616174</v>
      </c>
      <c r="I5" s="35">
        <f t="shared" ref="I5:I34" si="2">IF((F5/E5)&gt;200%,"Св 200",(F5/E5))</f>
        <v>1.084498738042746</v>
      </c>
      <c r="J5" s="38" t="s">
        <v>73</v>
      </c>
      <c r="K5" s="38" t="s">
        <v>73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2"/>
      <c r="AS5" s="22"/>
      <c r="AT5" s="22"/>
      <c r="AU5" s="22"/>
      <c r="AV5" s="22"/>
      <c r="AW5" s="22"/>
      <c r="AX5" s="22"/>
      <c r="AY5" s="22"/>
      <c r="AZ5" s="22"/>
      <c r="BA5" s="22"/>
      <c r="BB5" s="22"/>
      <c r="BC5" s="22"/>
      <c r="BD5" s="22"/>
      <c r="BE5" s="22"/>
      <c r="BF5" s="22"/>
      <c r="BG5" s="22"/>
      <c r="BH5" s="22"/>
      <c r="BI5" s="22"/>
      <c r="BJ5" s="22"/>
      <c r="BK5" s="22"/>
      <c r="BL5" s="22"/>
      <c r="BM5" s="22"/>
      <c r="BN5" s="22"/>
      <c r="BO5" s="22"/>
      <c r="BP5" s="22"/>
      <c r="BQ5" s="22"/>
      <c r="BR5" s="22"/>
      <c r="BS5" s="22"/>
      <c r="BT5" s="22"/>
      <c r="BU5" s="22"/>
      <c r="BV5" s="22"/>
      <c r="BW5" s="22"/>
      <c r="BX5" s="22"/>
      <c r="BY5" s="22"/>
      <c r="BZ5" s="22"/>
      <c r="CA5" s="22"/>
      <c r="CB5" s="22"/>
      <c r="CC5" s="22"/>
      <c r="CD5" s="22"/>
      <c r="CE5" s="22"/>
      <c r="CF5" s="22"/>
      <c r="CG5" s="22"/>
      <c r="CH5" s="22"/>
      <c r="CI5" s="22"/>
      <c r="CJ5" s="22"/>
      <c r="CK5" s="22"/>
      <c r="CL5" s="22"/>
      <c r="CM5" s="22"/>
      <c r="CN5" s="22"/>
      <c r="CO5" s="22"/>
      <c r="CP5" s="22"/>
      <c r="CQ5" s="22"/>
      <c r="CR5" s="22"/>
    </row>
    <row r="6" spans="1:96" s="5" customFormat="1" ht="51" x14ac:dyDescent="0.2">
      <c r="A6" s="26" t="s">
        <v>5</v>
      </c>
      <c r="B6" s="12" t="s">
        <v>6</v>
      </c>
      <c r="C6" s="45">
        <v>4749.3700000000008</v>
      </c>
      <c r="D6" s="45">
        <v>4749.37</v>
      </c>
      <c r="E6" s="45">
        <v>2374.6799999999998</v>
      </c>
      <c r="F6" s="45">
        <v>2491.2270800000001</v>
      </c>
      <c r="G6" s="35">
        <f t="shared" si="0"/>
        <v>0.52453842930746597</v>
      </c>
      <c r="H6" s="35">
        <f t="shared" si="1"/>
        <v>0.52453842930746608</v>
      </c>
      <c r="I6" s="35">
        <f t="shared" si="2"/>
        <v>1.04907906749541</v>
      </c>
      <c r="J6" s="38" t="s">
        <v>61</v>
      </c>
      <c r="K6" s="38" t="s">
        <v>61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</row>
    <row r="7" spans="1:96" s="5" customFormat="1" ht="25.5" x14ac:dyDescent="0.2">
      <c r="A7" s="27" t="s">
        <v>38</v>
      </c>
      <c r="B7" s="11" t="s">
        <v>10</v>
      </c>
      <c r="C7" s="45">
        <f>C8+C9+C10+C11</f>
        <v>79390</v>
      </c>
      <c r="D7" s="45">
        <f t="shared" ref="D7:F7" si="3">D8+D9+D10+D11</f>
        <v>79390</v>
      </c>
      <c r="E7" s="45">
        <f t="shared" si="3"/>
        <v>42795</v>
      </c>
      <c r="F7" s="45">
        <f t="shared" si="3"/>
        <v>65365.258139999991</v>
      </c>
      <c r="G7" s="35">
        <f t="shared" si="0"/>
        <v>0.82334372263509248</v>
      </c>
      <c r="H7" s="35">
        <f t="shared" si="1"/>
        <v>0.82334372263509248</v>
      </c>
      <c r="I7" s="35">
        <f t="shared" si="2"/>
        <v>1.5274040925341743</v>
      </c>
      <c r="J7" s="40"/>
      <c r="K7" s="40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</row>
    <row r="8" spans="1:96" ht="38.25" x14ac:dyDescent="0.2">
      <c r="A8" s="28" t="s">
        <v>7</v>
      </c>
      <c r="B8" s="1" t="s">
        <v>11</v>
      </c>
      <c r="C8" s="46">
        <v>67000</v>
      </c>
      <c r="D8" s="46">
        <v>67000</v>
      </c>
      <c r="E8" s="46">
        <v>36060</v>
      </c>
      <c r="F8" s="46">
        <v>59396.917389999995</v>
      </c>
      <c r="G8" s="36">
        <f t="shared" si="0"/>
        <v>0.88652115507462681</v>
      </c>
      <c r="H8" s="36">
        <f t="shared" si="1"/>
        <v>0.88652115507462681</v>
      </c>
      <c r="I8" s="36">
        <f t="shared" si="2"/>
        <v>1.6471690901275651</v>
      </c>
      <c r="J8" s="39" t="s">
        <v>62</v>
      </c>
      <c r="K8" s="39" t="s">
        <v>62</v>
      </c>
    </row>
    <row r="9" spans="1:96" ht="38.25" x14ac:dyDescent="0.2">
      <c r="A9" s="28" t="s">
        <v>8</v>
      </c>
      <c r="B9" s="1" t="s">
        <v>12</v>
      </c>
      <c r="C9" s="46">
        <v>10000</v>
      </c>
      <c r="D9" s="46">
        <v>10000</v>
      </c>
      <c r="E9" s="46">
        <v>5030</v>
      </c>
      <c r="F9" s="46">
        <v>4258.5103499999996</v>
      </c>
      <c r="G9" s="36">
        <f t="shared" si="0"/>
        <v>0.42585103499999993</v>
      </c>
      <c r="H9" s="36">
        <f t="shared" si="1"/>
        <v>0.42585103499999993</v>
      </c>
      <c r="I9" s="36">
        <f t="shared" si="2"/>
        <v>0.84662233598409531</v>
      </c>
      <c r="J9" s="39" t="s">
        <v>62</v>
      </c>
      <c r="K9" s="39" t="s">
        <v>62</v>
      </c>
    </row>
    <row r="10" spans="1:96" ht="25.5" x14ac:dyDescent="0.2">
      <c r="A10" s="29" t="s">
        <v>9</v>
      </c>
      <c r="B10" s="1" t="s">
        <v>13</v>
      </c>
      <c r="C10" s="46">
        <v>680</v>
      </c>
      <c r="D10" s="46">
        <v>680</v>
      </c>
      <c r="E10" s="46">
        <v>580</v>
      </c>
      <c r="F10" s="46">
        <v>617.19974999999999</v>
      </c>
      <c r="G10" s="36">
        <f t="shared" si="0"/>
        <v>0.90764669117647057</v>
      </c>
      <c r="H10" s="36">
        <f t="shared" si="1"/>
        <v>0.90764669117647057</v>
      </c>
      <c r="I10" s="36">
        <f t="shared" si="2"/>
        <v>1.0641375</v>
      </c>
      <c r="J10" s="39" t="s">
        <v>62</v>
      </c>
      <c r="K10" s="39" t="s">
        <v>62</v>
      </c>
    </row>
    <row r="11" spans="1:96" ht="38.25" x14ac:dyDescent="0.2">
      <c r="A11" s="29" t="s">
        <v>45</v>
      </c>
      <c r="B11" s="1" t="s">
        <v>14</v>
      </c>
      <c r="C11" s="46">
        <v>1710</v>
      </c>
      <c r="D11" s="46">
        <v>1710</v>
      </c>
      <c r="E11" s="46">
        <v>1125</v>
      </c>
      <c r="F11" s="46">
        <v>1092.6306500000001</v>
      </c>
      <c r="G11" s="36">
        <f t="shared" si="0"/>
        <v>0.63896529239766087</v>
      </c>
      <c r="H11" s="36">
        <f t="shared" si="1"/>
        <v>0.63896529239766087</v>
      </c>
      <c r="I11" s="36">
        <f t="shared" si="2"/>
        <v>0.97122724444444453</v>
      </c>
      <c r="J11" s="39" t="s">
        <v>62</v>
      </c>
      <c r="K11" s="39" t="s">
        <v>62</v>
      </c>
    </row>
    <row r="12" spans="1:96" s="5" customFormat="1" x14ac:dyDescent="0.2">
      <c r="A12" s="27" t="s">
        <v>39</v>
      </c>
      <c r="B12" s="11" t="s">
        <v>17</v>
      </c>
      <c r="C12" s="45">
        <f>C13+C14</f>
        <v>30917.7</v>
      </c>
      <c r="D12" s="45">
        <f t="shared" ref="D12:F12" si="4">D13+D14</f>
        <v>30917.7</v>
      </c>
      <c r="E12" s="45">
        <f t="shared" si="4"/>
        <v>15752</v>
      </c>
      <c r="F12" s="45">
        <f t="shared" si="4"/>
        <v>13423.187820000001</v>
      </c>
      <c r="G12" s="35">
        <f t="shared" si="0"/>
        <v>0.43415867997942931</v>
      </c>
      <c r="H12" s="35">
        <f t="shared" si="1"/>
        <v>0.43415867997942931</v>
      </c>
      <c r="I12" s="35">
        <f t="shared" si="2"/>
        <v>0.8521576828339259</v>
      </c>
      <c r="J12" s="41"/>
      <c r="K12" s="41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2"/>
      <c r="AS12" s="22"/>
      <c r="AT12" s="22"/>
      <c r="AU12" s="22"/>
      <c r="AV12" s="22"/>
      <c r="AW12" s="22"/>
      <c r="AX12" s="22"/>
      <c r="AY12" s="22"/>
      <c r="AZ12" s="22"/>
      <c r="BA12" s="22"/>
      <c r="BB12" s="22"/>
      <c r="BC12" s="22"/>
      <c r="BD12" s="22"/>
      <c r="BE12" s="22"/>
      <c r="BF12" s="22"/>
      <c r="BG12" s="22"/>
      <c r="BH12" s="22"/>
      <c r="BI12" s="22"/>
      <c r="BJ12" s="22"/>
      <c r="BK12" s="22"/>
      <c r="BL12" s="22"/>
      <c r="BM12" s="22"/>
      <c r="BN12" s="22"/>
      <c r="BO12" s="22"/>
      <c r="BP12" s="22"/>
      <c r="BQ12" s="22"/>
      <c r="BR12" s="22"/>
      <c r="BS12" s="22"/>
      <c r="BT12" s="22"/>
      <c r="BU12" s="22"/>
      <c r="BV12" s="22"/>
      <c r="BW12" s="22"/>
      <c r="BX12" s="22"/>
      <c r="BY12" s="22"/>
      <c r="BZ12" s="22"/>
      <c r="CA12" s="22"/>
      <c r="CB12" s="22"/>
      <c r="CC12" s="22"/>
      <c r="CD12" s="22"/>
      <c r="CE12" s="22"/>
      <c r="CF12" s="22"/>
      <c r="CG12" s="22"/>
      <c r="CH12" s="22"/>
      <c r="CI12" s="22"/>
      <c r="CJ12" s="22"/>
      <c r="CK12" s="22"/>
      <c r="CL12" s="22"/>
      <c r="CM12" s="22"/>
      <c r="CN12" s="22"/>
      <c r="CO12" s="22"/>
      <c r="CP12" s="22"/>
      <c r="CQ12" s="22"/>
      <c r="CR12" s="22"/>
    </row>
    <row r="13" spans="1:96" ht="38.25" x14ac:dyDescent="0.2">
      <c r="A13" s="28" t="s">
        <v>15</v>
      </c>
      <c r="B13" s="1" t="s">
        <v>18</v>
      </c>
      <c r="C13" s="46">
        <v>465</v>
      </c>
      <c r="D13" s="46">
        <v>465</v>
      </c>
      <c r="E13" s="46">
        <v>32</v>
      </c>
      <c r="F13" s="46">
        <v>267.81565999999998</v>
      </c>
      <c r="G13" s="36">
        <f t="shared" si="0"/>
        <v>0.57594765591397845</v>
      </c>
      <c r="H13" s="36">
        <f t="shared" si="1"/>
        <v>0.57594765591397845</v>
      </c>
      <c r="I13" s="62" t="str">
        <f t="shared" si="2"/>
        <v>Св 200</v>
      </c>
      <c r="J13" s="61" t="s">
        <v>74</v>
      </c>
      <c r="K13" s="61" t="s">
        <v>74</v>
      </c>
    </row>
    <row r="14" spans="1:96" ht="63.75" x14ac:dyDescent="0.2">
      <c r="A14" s="28" t="s">
        <v>16</v>
      </c>
      <c r="B14" s="2" t="s">
        <v>19</v>
      </c>
      <c r="C14" s="46">
        <v>30452.7</v>
      </c>
      <c r="D14" s="46">
        <v>30452.7</v>
      </c>
      <c r="E14" s="46">
        <v>15720</v>
      </c>
      <c r="F14" s="46">
        <v>13155.372160000001</v>
      </c>
      <c r="G14" s="36">
        <f t="shared" si="0"/>
        <v>0.4319936215836363</v>
      </c>
      <c r="H14" s="36">
        <f t="shared" si="1"/>
        <v>0.4319936215836363</v>
      </c>
      <c r="I14" s="36">
        <f t="shared" si="2"/>
        <v>0.83685573536895674</v>
      </c>
      <c r="J14" s="39" t="s">
        <v>75</v>
      </c>
      <c r="K14" s="39" t="s">
        <v>75</v>
      </c>
    </row>
    <row r="15" spans="1:96" s="22" customFormat="1" ht="51" x14ac:dyDescent="0.2">
      <c r="A15" s="6" t="s">
        <v>50</v>
      </c>
      <c r="B15" s="12" t="s">
        <v>20</v>
      </c>
      <c r="C15" s="52">
        <v>1811</v>
      </c>
      <c r="D15" s="52">
        <v>1811</v>
      </c>
      <c r="E15" s="52">
        <v>990</v>
      </c>
      <c r="F15" s="52">
        <v>1102.82323</v>
      </c>
      <c r="G15" s="53">
        <f t="shared" si="0"/>
        <v>0.60895816123688573</v>
      </c>
      <c r="H15" s="53">
        <f t="shared" si="1"/>
        <v>0.60895816123688573</v>
      </c>
      <c r="I15" s="63">
        <f t="shared" si="2"/>
        <v>1.1139628585858585</v>
      </c>
      <c r="J15" s="61" t="s">
        <v>63</v>
      </c>
      <c r="K15" s="61" t="s">
        <v>63</v>
      </c>
    </row>
    <row r="16" spans="1:96" s="22" customFormat="1" ht="51" x14ac:dyDescent="0.2">
      <c r="A16" s="51" t="s">
        <v>55</v>
      </c>
      <c r="B16" s="12" t="s">
        <v>21</v>
      </c>
      <c r="C16" s="52">
        <v>0</v>
      </c>
      <c r="D16" s="52">
        <v>0</v>
      </c>
      <c r="E16" s="52">
        <v>0</v>
      </c>
      <c r="F16" s="52">
        <v>8.2779500000000006</v>
      </c>
      <c r="G16" s="53"/>
      <c r="H16" s="53"/>
      <c r="I16" s="53" t="e">
        <f t="shared" si="2"/>
        <v>#DIV/0!</v>
      </c>
      <c r="J16" s="54"/>
      <c r="K16" s="54"/>
    </row>
    <row r="17" spans="1:96" s="17" customFormat="1" x14ac:dyDescent="0.2">
      <c r="A17" s="8" t="s">
        <v>43</v>
      </c>
      <c r="B17" s="15"/>
      <c r="C17" s="47">
        <f>C18+C19+C22+C20+C21+C23</f>
        <v>796567.7</v>
      </c>
      <c r="D17" s="47">
        <f t="shared" ref="D17:F17" si="5">D18+D19+D22+D20+D21+D23</f>
        <v>796567.7</v>
      </c>
      <c r="E17" s="47">
        <f t="shared" si="5"/>
        <v>398737.94799999997</v>
      </c>
      <c r="F17" s="47">
        <f t="shared" si="5"/>
        <v>475227.21017999999</v>
      </c>
      <c r="G17" s="34">
        <f t="shared" si="0"/>
        <v>0.59659362309066766</v>
      </c>
      <c r="H17" s="34">
        <f t="shared" si="1"/>
        <v>0.59659362309066766</v>
      </c>
      <c r="I17" s="34">
        <f t="shared" si="2"/>
        <v>1.1918283989864944</v>
      </c>
      <c r="J17" s="43"/>
      <c r="K17" s="43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2"/>
      <c r="AL17" s="22"/>
      <c r="AM17" s="22"/>
      <c r="AN17" s="22"/>
      <c r="AO17" s="22"/>
      <c r="AP17" s="22"/>
      <c r="AQ17" s="22"/>
      <c r="AR17" s="22"/>
      <c r="AS17" s="22"/>
      <c r="AT17" s="22"/>
      <c r="AU17" s="22"/>
      <c r="AV17" s="22"/>
      <c r="AW17" s="22"/>
      <c r="AX17" s="22"/>
      <c r="AY17" s="22"/>
      <c r="AZ17" s="22"/>
      <c r="BA17" s="22"/>
      <c r="BB17" s="22"/>
      <c r="BC17" s="22"/>
      <c r="BD17" s="22"/>
      <c r="BE17" s="22"/>
      <c r="BF17" s="22"/>
      <c r="BG17" s="22"/>
      <c r="BH17" s="22"/>
      <c r="BI17" s="22"/>
      <c r="BJ17" s="22"/>
      <c r="BK17" s="22"/>
      <c r="BL17" s="22"/>
      <c r="BM17" s="22"/>
      <c r="BN17" s="22"/>
      <c r="BO17" s="22"/>
      <c r="BP17" s="22"/>
      <c r="BQ17" s="22"/>
      <c r="BR17" s="22"/>
      <c r="BS17" s="22"/>
      <c r="BT17" s="22"/>
      <c r="BU17" s="22"/>
      <c r="BV17" s="22"/>
      <c r="BW17" s="22"/>
      <c r="BX17" s="22"/>
      <c r="BY17" s="22"/>
      <c r="BZ17" s="22"/>
      <c r="CA17" s="22"/>
      <c r="CB17" s="22"/>
      <c r="CC17" s="22"/>
      <c r="CD17" s="22"/>
      <c r="CE17" s="22"/>
      <c r="CF17" s="22"/>
      <c r="CG17" s="22"/>
      <c r="CH17" s="22"/>
      <c r="CI17" s="22"/>
      <c r="CJ17" s="22"/>
      <c r="CK17" s="22"/>
      <c r="CL17" s="22"/>
      <c r="CM17" s="22"/>
      <c r="CN17" s="22"/>
      <c r="CO17" s="22"/>
      <c r="CP17" s="22"/>
      <c r="CQ17" s="22"/>
      <c r="CR17" s="22"/>
    </row>
    <row r="18" spans="1:96" s="13" customFormat="1" ht="51" x14ac:dyDescent="0.2">
      <c r="A18" s="30" t="s">
        <v>40</v>
      </c>
      <c r="B18" s="11" t="s">
        <v>22</v>
      </c>
      <c r="C18" s="48">
        <v>233910.8</v>
      </c>
      <c r="D18" s="48">
        <v>233910.8</v>
      </c>
      <c r="E18" s="48">
        <v>116914.79800000001</v>
      </c>
      <c r="F18" s="48">
        <v>119848.56636000001</v>
      </c>
      <c r="G18" s="35">
        <f t="shared" si="0"/>
        <v>0.51236867369954708</v>
      </c>
      <c r="H18" s="35">
        <f t="shared" si="1"/>
        <v>0.51236867369954708</v>
      </c>
      <c r="I18" s="35">
        <f t="shared" si="2"/>
        <v>1.025093216685881</v>
      </c>
      <c r="J18" s="38" t="s">
        <v>61</v>
      </c>
      <c r="K18" s="38" t="s">
        <v>61</v>
      </c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2"/>
      <c r="AS18" s="22"/>
      <c r="AT18" s="22"/>
      <c r="AU18" s="22"/>
      <c r="AV18" s="22"/>
      <c r="AW18" s="22"/>
      <c r="AX18" s="22"/>
      <c r="AY18" s="22"/>
      <c r="AZ18" s="22"/>
      <c r="BA18" s="22"/>
      <c r="BB18" s="22"/>
      <c r="BC18" s="22"/>
      <c r="BD18" s="22"/>
      <c r="BE18" s="22"/>
      <c r="BF18" s="22"/>
      <c r="BG18" s="22"/>
      <c r="BH18" s="22"/>
      <c r="BI18" s="22"/>
      <c r="BJ18" s="22"/>
      <c r="BK18" s="22"/>
      <c r="BL18" s="22"/>
      <c r="BM18" s="22"/>
      <c r="BN18" s="22"/>
      <c r="BO18" s="22"/>
      <c r="BP18" s="22"/>
      <c r="BQ18" s="22"/>
      <c r="BR18" s="22"/>
      <c r="BS18" s="22"/>
      <c r="BT18" s="22"/>
      <c r="BU18" s="22"/>
      <c r="BV18" s="22"/>
      <c r="BW18" s="22"/>
      <c r="BX18" s="22"/>
      <c r="BY18" s="22"/>
      <c r="BZ18" s="22"/>
      <c r="CA18" s="22"/>
      <c r="CB18" s="22"/>
      <c r="CC18" s="22"/>
      <c r="CD18" s="22"/>
      <c r="CE18" s="22"/>
      <c r="CF18" s="22"/>
      <c r="CG18" s="22"/>
      <c r="CH18" s="22"/>
      <c r="CI18" s="22"/>
      <c r="CJ18" s="22"/>
      <c r="CK18" s="22"/>
      <c r="CL18" s="22"/>
      <c r="CM18" s="22"/>
      <c r="CN18" s="22"/>
      <c r="CO18" s="22"/>
      <c r="CP18" s="22"/>
      <c r="CQ18" s="22"/>
      <c r="CR18" s="22"/>
    </row>
    <row r="19" spans="1:96" s="13" customFormat="1" ht="63.75" x14ac:dyDescent="0.2">
      <c r="A19" s="30" t="s">
        <v>23</v>
      </c>
      <c r="B19" s="11" t="s">
        <v>24</v>
      </c>
      <c r="C19" s="48">
        <v>8126</v>
      </c>
      <c r="D19" s="48">
        <v>8126</v>
      </c>
      <c r="E19" s="48">
        <v>3720</v>
      </c>
      <c r="F19" s="48">
        <v>6423.2982599999996</v>
      </c>
      <c r="G19" s="35">
        <f t="shared" si="0"/>
        <v>0.79046249815407332</v>
      </c>
      <c r="H19" s="35">
        <f t="shared" si="1"/>
        <v>0.79046249815407332</v>
      </c>
      <c r="I19" s="35">
        <f t="shared" si="2"/>
        <v>1.7266930806451612</v>
      </c>
      <c r="J19" s="44" t="s">
        <v>64</v>
      </c>
      <c r="K19" s="44" t="s">
        <v>64</v>
      </c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2"/>
      <c r="AL19" s="22"/>
      <c r="AM19" s="22"/>
      <c r="AN19" s="22"/>
      <c r="AO19" s="22"/>
      <c r="AP19" s="22"/>
      <c r="AQ19" s="22"/>
      <c r="AR19" s="22"/>
      <c r="AS19" s="22"/>
      <c r="AT19" s="22"/>
      <c r="AU19" s="22"/>
      <c r="AV19" s="22"/>
      <c r="AW19" s="22"/>
      <c r="AX19" s="22"/>
      <c r="AY19" s="22"/>
      <c r="AZ19" s="22"/>
      <c r="BA19" s="22"/>
      <c r="BB19" s="22"/>
      <c r="BC19" s="22"/>
      <c r="BD19" s="22"/>
      <c r="BE19" s="22"/>
      <c r="BF19" s="22"/>
      <c r="BG19" s="22"/>
      <c r="BH19" s="22"/>
      <c r="BI19" s="22"/>
      <c r="BJ19" s="22"/>
      <c r="BK19" s="22"/>
      <c r="BL19" s="22"/>
      <c r="BM19" s="22"/>
      <c r="BN19" s="22"/>
      <c r="BO19" s="22"/>
      <c r="BP19" s="22"/>
      <c r="BQ19" s="22"/>
      <c r="BR19" s="22"/>
      <c r="BS19" s="22"/>
      <c r="BT19" s="22"/>
      <c r="BU19" s="22"/>
      <c r="BV19" s="22"/>
      <c r="BW19" s="22"/>
      <c r="BX19" s="22"/>
      <c r="BY19" s="22"/>
      <c r="BZ19" s="22"/>
      <c r="CA19" s="22"/>
      <c r="CB19" s="22"/>
      <c r="CC19" s="22"/>
      <c r="CD19" s="22"/>
      <c r="CE19" s="22"/>
      <c r="CF19" s="22"/>
      <c r="CG19" s="22"/>
      <c r="CH19" s="22"/>
      <c r="CI19" s="22"/>
      <c r="CJ19" s="22"/>
      <c r="CK19" s="22"/>
      <c r="CL19" s="22"/>
      <c r="CM19" s="22"/>
      <c r="CN19" s="22"/>
      <c r="CO19" s="22"/>
      <c r="CP19" s="22"/>
      <c r="CQ19" s="22"/>
      <c r="CR19" s="22"/>
    </row>
    <row r="20" spans="1:96" s="22" customFormat="1" ht="114.75" x14ac:dyDescent="0.2">
      <c r="A20" s="32" t="s">
        <v>51</v>
      </c>
      <c r="B20" s="12" t="s">
        <v>26</v>
      </c>
      <c r="C20" s="52">
        <v>1572.8</v>
      </c>
      <c r="D20" s="52">
        <v>1572.8</v>
      </c>
      <c r="E20" s="52">
        <v>1467.8</v>
      </c>
      <c r="F20" s="52">
        <v>26197.236649999999</v>
      </c>
      <c r="G20" s="53" t="str">
        <f>IF((F20/C20)&gt;200%,"Св 200",(F20/C20))</f>
        <v>Св 200</v>
      </c>
      <c r="H20" s="53" t="str">
        <f t="shared" si="1"/>
        <v>Св 200</v>
      </c>
      <c r="I20" s="53" t="str">
        <f t="shared" si="2"/>
        <v>Св 200</v>
      </c>
      <c r="J20" s="38" t="s">
        <v>76</v>
      </c>
      <c r="K20" s="38" t="s">
        <v>76</v>
      </c>
    </row>
    <row r="21" spans="1:96" s="22" customFormat="1" ht="89.25" x14ac:dyDescent="0.2">
      <c r="A21" s="32" t="s">
        <v>52</v>
      </c>
      <c r="B21" s="12" t="s">
        <v>27</v>
      </c>
      <c r="C21" s="52">
        <v>18716</v>
      </c>
      <c r="D21" s="52">
        <v>18716</v>
      </c>
      <c r="E21" s="52">
        <v>9741</v>
      </c>
      <c r="F21" s="52">
        <v>12064.24835</v>
      </c>
      <c r="G21" s="53">
        <f t="shared" ref="G21:G34" si="6">IF((F21/C21)&gt;200%,"Св 200",(F21/C21))</f>
        <v>0.64459544507373367</v>
      </c>
      <c r="H21" s="53">
        <f t="shared" si="1"/>
        <v>0.64459544507373367</v>
      </c>
      <c r="I21" s="53">
        <f t="shared" si="2"/>
        <v>1.2385020377784621</v>
      </c>
      <c r="J21" s="38" t="s">
        <v>77</v>
      </c>
      <c r="K21" s="38" t="s">
        <v>77</v>
      </c>
    </row>
    <row r="22" spans="1:96" s="13" customFormat="1" ht="76.5" x14ac:dyDescent="0.2">
      <c r="A22" s="31" t="s">
        <v>41</v>
      </c>
      <c r="B22" s="14" t="s">
        <v>25</v>
      </c>
      <c r="C22" s="48">
        <v>534030.1</v>
      </c>
      <c r="D22" s="48">
        <v>534030.1</v>
      </c>
      <c r="E22" s="48">
        <v>266803.55</v>
      </c>
      <c r="F22" s="48">
        <v>310248.64516999997</v>
      </c>
      <c r="G22" s="35">
        <f t="shared" si="6"/>
        <v>0.58095722538860639</v>
      </c>
      <c r="H22" s="35">
        <f t="shared" si="1"/>
        <v>0.58095722538860639</v>
      </c>
      <c r="I22" s="35">
        <f t="shared" si="2"/>
        <v>1.1628355213789321</v>
      </c>
      <c r="J22" s="39" t="s">
        <v>78</v>
      </c>
      <c r="K22" s="39" t="s">
        <v>78</v>
      </c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  <c r="BR22" s="22"/>
      <c r="BS22" s="22"/>
      <c r="BT22" s="22"/>
      <c r="BU22" s="22"/>
      <c r="BV22" s="22"/>
      <c r="BW22" s="22"/>
      <c r="BX22" s="22"/>
      <c r="BY22" s="22"/>
      <c r="BZ22" s="22"/>
      <c r="CA22" s="22"/>
      <c r="CB22" s="22"/>
      <c r="CC22" s="22"/>
      <c r="CD22" s="22"/>
      <c r="CE22" s="22"/>
      <c r="CF22" s="22"/>
      <c r="CG22" s="22"/>
      <c r="CH22" s="22"/>
      <c r="CI22" s="22"/>
      <c r="CJ22" s="22"/>
      <c r="CK22" s="22"/>
      <c r="CL22" s="22"/>
      <c r="CM22" s="22"/>
      <c r="CN22" s="22"/>
      <c r="CO22" s="22"/>
      <c r="CP22" s="22"/>
      <c r="CQ22" s="22"/>
      <c r="CR22" s="22"/>
    </row>
    <row r="23" spans="1:96" s="22" customFormat="1" ht="63.75" x14ac:dyDescent="0.2">
      <c r="A23" s="32" t="s">
        <v>53</v>
      </c>
      <c r="B23" s="12" t="s">
        <v>28</v>
      </c>
      <c r="C23" s="52">
        <v>212</v>
      </c>
      <c r="D23" s="52">
        <v>212</v>
      </c>
      <c r="E23" s="52">
        <v>90.8</v>
      </c>
      <c r="F23" s="52">
        <v>445.21538999999996</v>
      </c>
      <c r="G23" s="53" t="str">
        <f t="shared" si="6"/>
        <v>Св 200</v>
      </c>
      <c r="H23" s="53" t="str">
        <f t="shared" si="1"/>
        <v>Св 200</v>
      </c>
      <c r="I23" s="53" t="str">
        <f t="shared" si="2"/>
        <v>Св 200</v>
      </c>
      <c r="J23" s="38" t="s">
        <v>65</v>
      </c>
      <c r="K23" s="38" t="s">
        <v>65</v>
      </c>
    </row>
    <row r="24" spans="1:96" s="17" customFormat="1" ht="25.5" x14ac:dyDescent="0.2">
      <c r="A24" s="10" t="s">
        <v>44</v>
      </c>
      <c r="B24" s="15"/>
      <c r="C24" s="47">
        <f>C25+C31+C32+C33</f>
        <v>2155579.4420000007</v>
      </c>
      <c r="D24" s="47">
        <f t="shared" ref="D24:F24" si="7">D25+D31+D32+D33</f>
        <v>2507182.37164</v>
      </c>
      <c r="E24" s="47">
        <f t="shared" si="7"/>
        <v>1260558.3420899999</v>
      </c>
      <c r="F24" s="47">
        <f t="shared" si="7"/>
        <v>1162414.8944399999</v>
      </c>
      <c r="G24" s="34">
        <f t="shared" si="6"/>
        <v>0.53925866604177775</v>
      </c>
      <c r="H24" s="34">
        <f t="shared" si="1"/>
        <v>0.46363396121026501</v>
      </c>
      <c r="I24" s="34">
        <f t="shared" si="2"/>
        <v>0.92214287560282326</v>
      </c>
      <c r="J24" s="43"/>
      <c r="K24" s="43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2"/>
      <c r="AS24" s="22"/>
      <c r="AT24" s="22"/>
      <c r="AU24" s="22"/>
      <c r="AV24" s="22"/>
      <c r="AW24" s="22"/>
      <c r="AX24" s="22"/>
      <c r="AY24" s="22"/>
      <c r="AZ24" s="22"/>
      <c r="BA24" s="22"/>
      <c r="BB24" s="22"/>
      <c r="BC24" s="22"/>
      <c r="BD24" s="22"/>
      <c r="BE24" s="22"/>
      <c r="BF24" s="22"/>
      <c r="BG24" s="22"/>
      <c r="BH24" s="22"/>
      <c r="BI24" s="22"/>
      <c r="BJ24" s="22"/>
      <c r="BK24" s="22"/>
      <c r="BL24" s="22"/>
      <c r="BM24" s="22"/>
      <c r="BN24" s="22"/>
      <c r="BO24" s="22"/>
      <c r="BP24" s="22"/>
      <c r="BQ24" s="22"/>
      <c r="BR24" s="22"/>
      <c r="BS24" s="22"/>
      <c r="BT24" s="22"/>
      <c r="BU24" s="22"/>
      <c r="BV24" s="22"/>
      <c r="BW24" s="22"/>
      <c r="BX24" s="22"/>
      <c r="BY24" s="22"/>
      <c r="BZ24" s="22"/>
      <c r="CA24" s="22"/>
      <c r="CB24" s="22"/>
      <c r="CC24" s="22"/>
      <c r="CD24" s="22"/>
      <c r="CE24" s="22"/>
      <c r="CF24" s="22"/>
      <c r="CG24" s="22"/>
      <c r="CH24" s="22"/>
      <c r="CI24" s="22"/>
      <c r="CJ24" s="22"/>
      <c r="CK24" s="22"/>
      <c r="CL24" s="22"/>
      <c r="CM24" s="22"/>
      <c r="CN24" s="22"/>
      <c r="CO24" s="22"/>
      <c r="CP24" s="22"/>
      <c r="CQ24" s="22"/>
      <c r="CR24" s="22"/>
    </row>
    <row r="25" spans="1:96" s="13" customFormat="1" ht="61.5" customHeight="1" x14ac:dyDescent="0.2">
      <c r="A25" s="30" t="s">
        <v>30</v>
      </c>
      <c r="B25" s="11" t="s">
        <v>29</v>
      </c>
      <c r="C25" s="48">
        <f>C26+C27+C28+C29+C30</f>
        <v>2155579.4420000007</v>
      </c>
      <c r="D25" s="48">
        <f t="shared" ref="D25:F25" si="8">D26+D27+D28+D29+D30</f>
        <v>2505182.37164</v>
      </c>
      <c r="E25" s="48">
        <f t="shared" si="8"/>
        <v>1258558.3420899999</v>
      </c>
      <c r="F25" s="48">
        <f t="shared" si="8"/>
        <v>1160618.38472</v>
      </c>
      <c r="G25" s="35">
        <f t="shared" si="6"/>
        <v>0.53842524293289284</v>
      </c>
      <c r="H25" s="35">
        <f t="shared" si="1"/>
        <v>0.46328698375767724</v>
      </c>
      <c r="I25" s="35">
        <f t="shared" si="2"/>
        <v>0.92218083652176353</v>
      </c>
      <c r="J25" s="42"/>
      <c r="K25" s="4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  <c r="AA25" s="22"/>
      <c r="AB25" s="22"/>
      <c r="AC25" s="22"/>
      <c r="AD25" s="22"/>
      <c r="AE25" s="22"/>
      <c r="AF25" s="22"/>
      <c r="AG25" s="22"/>
      <c r="AH25" s="22"/>
      <c r="AI25" s="22"/>
      <c r="AJ25" s="22"/>
      <c r="AK25" s="22"/>
      <c r="AL25" s="22"/>
      <c r="AM25" s="22"/>
      <c r="AN25" s="22"/>
      <c r="AO25" s="22"/>
      <c r="AP25" s="22"/>
      <c r="AQ25" s="22"/>
      <c r="AR25" s="22"/>
      <c r="AS25" s="22"/>
      <c r="AT25" s="22"/>
      <c r="AU25" s="22"/>
      <c r="AV25" s="22"/>
      <c r="AW25" s="22"/>
      <c r="AX25" s="22"/>
      <c r="AY25" s="22"/>
      <c r="AZ25" s="22"/>
      <c r="BA25" s="22"/>
      <c r="BB25" s="22"/>
      <c r="BC25" s="22"/>
      <c r="BD25" s="22"/>
      <c r="BE25" s="22"/>
      <c r="BF25" s="22"/>
      <c r="BG25" s="22"/>
      <c r="BH25" s="22"/>
      <c r="BI25" s="22"/>
      <c r="BJ25" s="22"/>
      <c r="BK25" s="22"/>
      <c r="BL25" s="22"/>
      <c r="BM25" s="22"/>
      <c r="BN25" s="22"/>
      <c r="BO25" s="22"/>
      <c r="BP25" s="22"/>
      <c r="BQ25" s="22"/>
      <c r="BR25" s="22"/>
      <c r="BS25" s="22"/>
      <c r="BT25" s="22"/>
      <c r="BU25" s="22"/>
      <c r="BV25" s="22"/>
      <c r="BW25" s="22"/>
      <c r="BX25" s="22"/>
      <c r="BY25" s="22"/>
      <c r="BZ25" s="22"/>
      <c r="CA25" s="22"/>
      <c r="CB25" s="22"/>
      <c r="CC25" s="22"/>
      <c r="CD25" s="22"/>
      <c r="CE25" s="22"/>
      <c r="CF25" s="22"/>
      <c r="CG25" s="22"/>
      <c r="CH25" s="22"/>
      <c r="CI25" s="22"/>
      <c r="CJ25" s="22"/>
      <c r="CK25" s="22"/>
      <c r="CL25" s="22"/>
      <c r="CM25" s="22"/>
      <c r="CN25" s="22"/>
      <c r="CO25" s="22"/>
      <c r="CP25" s="22"/>
      <c r="CQ25" s="22"/>
      <c r="CR25" s="22"/>
    </row>
    <row r="26" spans="1:96" ht="76.5" x14ac:dyDescent="0.2">
      <c r="A26" s="29" t="s">
        <v>46</v>
      </c>
      <c r="B26" s="1" t="s">
        <v>83</v>
      </c>
      <c r="C26" s="46">
        <v>30624.2</v>
      </c>
      <c r="D26" s="46">
        <v>22123.371040000002</v>
      </c>
      <c r="E26" s="46">
        <v>10056.1</v>
      </c>
      <c r="F26" s="46">
        <v>11448</v>
      </c>
      <c r="G26" s="36">
        <f t="shared" si="6"/>
        <v>0.37382201004434401</v>
      </c>
      <c r="H26" s="36">
        <f t="shared" si="1"/>
        <v>0.5174618271013729</v>
      </c>
      <c r="I26" s="36">
        <f t="shared" si="2"/>
        <v>1.1384135002635216</v>
      </c>
      <c r="J26" s="38" t="s">
        <v>66</v>
      </c>
      <c r="K26" s="38" t="s">
        <v>61</v>
      </c>
    </row>
    <row r="27" spans="1:96" ht="76.5" x14ac:dyDescent="0.2">
      <c r="A27" s="29" t="s">
        <v>47</v>
      </c>
      <c r="B27" s="1" t="s">
        <v>84</v>
      </c>
      <c r="C27" s="46">
        <v>478150.60000000009</v>
      </c>
      <c r="D27" s="46">
        <v>719447.59739999997</v>
      </c>
      <c r="E27" s="46">
        <v>295632.71380999999</v>
      </c>
      <c r="F27" s="46">
        <v>188529.41105</v>
      </c>
      <c r="G27" s="36">
        <f t="shared" si="6"/>
        <v>0.39428876812033692</v>
      </c>
      <c r="H27" s="36">
        <f t="shared" si="1"/>
        <v>0.2620474538122351</v>
      </c>
      <c r="I27" s="36">
        <f t="shared" si="2"/>
        <v>0.63771498296080265</v>
      </c>
      <c r="J27" s="38" t="s">
        <v>67</v>
      </c>
      <c r="K27" s="38" t="s">
        <v>67</v>
      </c>
    </row>
    <row r="28" spans="1:96" ht="76.5" x14ac:dyDescent="0.2">
      <c r="A28" s="29" t="s">
        <v>48</v>
      </c>
      <c r="B28" s="1" t="s">
        <v>85</v>
      </c>
      <c r="C28" s="46">
        <v>1513507.7000000004</v>
      </c>
      <c r="D28" s="46">
        <v>1558733.165</v>
      </c>
      <c r="E28" s="46">
        <v>835578.67552000005</v>
      </c>
      <c r="F28" s="46">
        <v>831536.23773000005</v>
      </c>
      <c r="G28" s="36">
        <f t="shared" si="6"/>
        <v>0.54940998168030453</v>
      </c>
      <c r="H28" s="36">
        <f t="shared" si="1"/>
        <v>0.53346926619733537</v>
      </c>
      <c r="I28" s="36">
        <f t="shared" si="2"/>
        <v>0.99516210991444431</v>
      </c>
      <c r="J28" s="38" t="s">
        <v>68</v>
      </c>
      <c r="K28" s="38" t="s">
        <v>61</v>
      </c>
    </row>
    <row r="29" spans="1:96" s="23" customFormat="1" ht="76.5" x14ac:dyDescent="0.2">
      <c r="A29" s="3" t="s">
        <v>31</v>
      </c>
      <c r="B29" s="1" t="s">
        <v>86</v>
      </c>
      <c r="C29" s="49">
        <f>660.1</f>
        <v>660.1</v>
      </c>
      <c r="D29" s="49">
        <v>38272.300000000003</v>
      </c>
      <c r="E29" s="49">
        <v>12137.9</v>
      </c>
      <c r="F29" s="49">
        <v>24480.88667</v>
      </c>
      <c r="G29" s="50" t="str">
        <f t="shared" si="6"/>
        <v>Св 200</v>
      </c>
      <c r="H29" s="50">
        <f t="shared" si="1"/>
        <v>0.6396502606323633</v>
      </c>
      <c r="I29" s="50" t="str">
        <f t="shared" si="2"/>
        <v>Св 200</v>
      </c>
      <c r="J29" s="38" t="s">
        <v>69</v>
      </c>
      <c r="K29" s="38" t="s">
        <v>69</v>
      </c>
    </row>
    <row r="30" spans="1:96" s="23" customFormat="1" ht="114.75" x14ac:dyDescent="0.2">
      <c r="A30" s="55" t="s">
        <v>32</v>
      </c>
      <c r="B30" s="56" t="s">
        <v>87</v>
      </c>
      <c r="C30" s="60">
        <v>132636.842</v>
      </c>
      <c r="D30" s="49">
        <v>166605.9382</v>
      </c>
      <c r="E30" s="49">
        <v>105152.95276</v>
      </c>
      <c r="F30" s="49">
        <v>104623.84927000001</v>
      </c>
      <c r="G30" s="50">
        <f t="shared" si="6"/>
        <v>0.78879930864156134</v>
      </c>
      <c r="H30" s="50">
        <f t="shared" si="1"/>
        <v>0.62797191024731436</v>
      </c>
      <c r="I30" s="50">
        <f t="shared" si="2"/>
        <v>0.99496824885928203</v>
      </c>
      <c r="J30" s="38" t="s">
        <v>79</v>
      </c>
      <c r="K30" s="38" t="s">
        <v>79</v>
      </c>
    </row>
    <row r="31" spans="1:96" s="22" customFormat="1" ht="38.25" x14ac:dyDescent="0.2">
      <c r="A31" s="6" t="s">
        <v>33</v>
      </c>
      <c r="B31" s="12" t="s">
        <v>34</v>
      </c>
      <c r="C31" s="52">
        <v>0</v>
      </c>
      <c r="D31" s="52">
        <v>2000</v>
      </c>
      <c r="E31" s="52">
        <v>2000</v>
      </c>
      <c r="F31" s="52">
        <v>2050</v>
      </c>
      <c r="G31" s="53"/>
      <c r="H31" s="53">
        <f t="shared" si="1"/>
        <v>1.0249999999999999</v>
      </c>
      <c r="I31" s="53">
        <f t="shared" si="2"/>
        <v>1.0249999999999999</v>
      </c>
      <c r="J31" s="38" t="s">
        <v>70</v>
      </c>
      <c r="K31" s="38" t="s">
        <v>70</v>
      </c>
    </row>
    <row r="32" spans="1:96" s="22" customFormat="1" ht="38.25" x14ac:dyDescent="0.2">
      <c r="A32" s="58" t="s">
        <v>56</v>
      </c>
      <c r="B32" s="12" t="s">
        <v>35</v>
      </c>
      <c r="C32" s="52">
        <v>0</v>
      </c>
      <c r="D32" s="52">
        <v>0</v>
      </c>
      <c r="E32" s="52">
        <v>0</v>
      </c>
      <c r="F32" s="52">
        <v>0</v>
      </c>
      <c r="G32" s="53"/>
      <c r="H32" s="53"/>
      <c r="I32" s="53"/>
      <c r="J32" s="57"/>
      <c r="K32" s="57"/>
    </row>
    <row r="33" spans="1:96" s="22" customFormat="1" ht="25.5" x14ac:dyDescent="0.2">
      <c r="A33" s="51" t="s">
        <v>57</v>
      </c>
      <c r="B33" s="12" t="s">
        <v>36</v>
      </c>
      <c r="C33" s="52">
        <v>0</v>
      </c>
      <c r="D33" s="52">
        <v>0</v>
      </c>
      <c r="E33" s="52">
        <v>0</v>
      </c>
      <c r="F33" s="52">
        <v>-253.49028000000001</v>
      </c>
      <c r="G33" s="53"/>
      <c r="H33" s="53"/>
      <c r="I33" s="53"/>
      <c r="J33" s="38" t="s">
        <v>71</v>
      </c>
      <c r="K33" s="38" t="s">
        <v>71</v>
      </c>
    </row>
    <row r="34" spans="1:96" s="20" customFormat="1" ht="15.75" x14ac:dyDescent="0.25">
      <c r="A34" s="25" t="s">
        <v>37</v>
      </c>
      <c r="B34" s="18"/>
      <c r="C34" s="59">
        <f>C4+C17+C24</f>
        <v>4136330.2120000008</v>
      </c>
      <c r="D34" s="19">
        <f>D4+D17+D24</f>
        <v>4487933.14164</v>
      </c>
      <c r="E34" s="19">
        <f>E4+E17+E24</f>
        <v>2264601.97009</v>
      </c>
      <c r="F34" s="19">
        <f>F4+F17+F24</f>
        <v>2309342.9860999999</v>
      </c>
      <c r="G34" s="37">
        <f t="shared" si="6"/>
        <v>0.55830721140210537</v>
      </c>
      <c r="H34" s="37">
        <f t="shared" si="1"/>
        <v>0.51456715445990575</v>
      </c>
      <c r="I34" s="37">
        <f t="shared" si="2"/>
        <v>1.019756679805512</v>
      </c>
      <c r="J34" s="33"/>
      <c r="K34" s="33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  <c r="AF34" s="24"/>
      <c r="AG34" s="24"/>
      <c r="AH34" s="24"/>
      <c r="AI34" s="24"/>
      <c r="AJ34" s="24"/>
      <c r="AK34" s="24"/>
      <c r="AL34" s="24"/>
      <c r="AM34" s="24"/>
      <c r="AN34" s="24"/>
      <c r="AO34" s="24"/>
      <c r="AP34" s="24"/>
      <c r="AQ34" s="24"/>
      <c r="AR34" s="24"/>
      <c r="AS34" s="24"/>
      <c r="AT34" s="24"/>
      <c r="AU34" s="24"/>
      <c r="AV34" s="24"/>
      <c r="AW34" s="24"/>
      <c r="AX34" s="24"/>
      <c r="AY34" s="24"/>
      <c r="AZ34" s="24"/>
      <c r="BA34" s="24"/>
      <c r="BB34" s="24"/>
      <c r="BC34" s="24"/>
      <c r="BD34" s="24"/>
      <c r="BE34" s="24"/>
      <c r="BF34" s="24"/>
      <c r="BG34" s="24"/>
      <c r="BH34" s="24"/>
      <c r="BI34" s="24"/>
      <c r="BJ34" s="24"/>
      <c r="BK34" s="24"/>
      <c r="BL34" s="24"/>
      <c r="BM34" s="24"/>
      <c r="BN34" s="24"/>
      <c r="BO34" s="24"/>
      <c r="BP34" s="24"/>
      <c r="BQ34" s="24"/>
      <c r="BR34" s="24"/>
      <c r="BS34" s="24"/>
      <c r="BT34" s="24"/>
      <c r="BU34" s="24"/>
      <c r="BV34" s="24"/>
      <c r="BW34" s="24"/>
      <c r="BX34" s="24"/>
      <c r="BY34" s="24"/>
      <c r="BZ34" s="24"/>
      <c r="CA34" s="24"/>
      <c r="CB34" s="24"/>
      <c r="CC34" s="24"/>
      <c r="CD34" s="24"/>
      <c r="CE34" s="24"/>
      <c r="CF34" s="24"/>
      <c r="CG34" s="24"/>
      <c r="CH34" s="24"/>
      <c r="CI34" s="24"/>
      <c r="CJ34" s="24"/>
      <c r="CK34" s="24"/>
      <c r="CL34" s="24"/>
      <c r="CM34" s="24"/>
      <c r="CN34" s="24"/>
      <c r="CO34" s="24"/>
      <c r="CP34" s="24"/>
      <c r="CQ34" s="24"/>
      <c r="CR34" s="24"/>
    </row>
  </sheetData>
  <mergeCells count="1">
    <mergeCell ref="A1:K1"/>
  </mergeCells>
  <pageMargins left="0.23622047244094491" right="0.23622047244094491" top="0.74803149606299213" bottom="0.74803149606299213" header="0.31496062992125984" footer="0.31496062992125984"/>
  <pageSetup paperSize="9" scale="6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I полугодие 2018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2019-04-29T09:58:45Z</dcterms:modified>
</cp:coreProperties>
</file>