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80" yWindow="135" windowWidth="19845" windowHeight="12150"/>
  </bookViews>
  <sheets>
    <sheet name="9 месяцев 2018" sheetId="7" r:id="rId1"/>
  </sheets>
  <calcPr calcId="144525"/>
</workbook>
</file>

<file path=xl/calcChain.xml><?xml version="1.0" encoding="utf-8"?>
<calcChain xmlns="http://schemas.openxmlformats.org/spreadsheetml/2006/main">
  <c r="E34" i="7" l="1"/>
  <c r="E25" i="7"/>
  <c r="I25" i="7" s="1"/>
  <c r="E24" i="7"/>
  <c r="I24" i="7" s="1"/>
  <c r="E17" i="7"/>
  <c r="E12" i="7"/>
  <c r="E4" i="7" s="1"/>
  <c r="I4" i="7" s="1"/>
  <c r="E7" i="7"/>
  <c r="I34" i="7"/>
  <c r="I33" i="7"/>
  <c r="I32" i="7"/>
  <c r="I31" i="7"/>
  <c r="I30" i="7"/>
  <c r="I29" i="7"/>
  <c r="I28" i="7"/>
  <c r="I27" i="7"/>
  <c r="I26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H33" i="7" l="1"/>
  <c r="H16" i="7"/>
  <c r="D24" i="7"/>
  <c r="D25" i="7" l="1"/>
  <c r="F25" i="7"/>
  <c r="C25" i="7"/>
  <c r="C29" i="7"/>
  <c r="H31" i="7" l="1"/>
  <c r="H30" i="7"/>
  <c r="H29" i="7"/>
  <c r="H28" i="7"/>
  <c r="H27" i="7"/>
  <c r="H26" i="7"/>
  <c r="H23" i="7"/>
  <c r="H22" i="7"/>
  <c r="H21" i="7"/>
  <c r="H20" i="7"/>
  <c r="H19" i="7"/>
  <c r="H18" i="7"/>
  <c r="H15" i="7"/>
  <c r="H14" i="7"/>
  <c r="H13" i="7"/>
  <c r="H11" i="7"/>
  <c r="H10" i="7"/>
  <c r="H9" i="7"/>
  <c r="H8" i="7"/>
  <c r="H6" i="7"/>
  <c r="H5" i="7"/>
  <c r="G30" i="7"/>
  <c r="G29" i="7"/>
  <c r="G28" i="7"/>
  <c r="G27" i="7"/>
  <c r="G26" i="7"/>
  <c r="G23" i="7"/>
  <c r="G22" i="7"/>
  <c r="G21" i="7"/>
  <c r="G19" i="7"/>
  <c r="G18" i="7"/>
  <c r="G15" i="7"/>
  <c r="G14" i="7"/>
  <c r="G13" i="7"/>
  <c r="G11" i="7"/>
  <c r="G10" i="7"/>
  <c r="G9" i="7"/>
  <c r="G8" i="7"/>
  <c r="G6" i="7"/>
  <c r="G5" i="7"/>
  <c r="G20" i="7"/>
  <c r="C7" i="7"/>
  <c r="C4" i="7"/>
  <c r="D12" i="7"/>
  <c r="F12" i="7"/>
  <c r="G12" i="7" s="1"/>
  <c r="C12" i="7"/>
  <c r="H12" i="7" l="1"/>
  <c r="F24" i="7"/>
  <c r="D17" i="7"/>
  <c r="F17" i="7"/>
  <c r="C17" i="7"/>
  <c r="H17" i="7" l="1"/>
  <c r="G17" i="7"/>
  <c r="H24" i="7"/>
  <c r="H25" i="7"/>
  <c r="C24" i="7"/>
  <c r="G25" i="7"/>
  <c r="F7" i="7"/>
  <c r="D7" i="7"/>
  <c r="G7" i="7" l="1"/>
  <c r="H7" i="7"/>
  <c r="G24" i="7"/>
  <c r="C34" i="7"/>
  <c r="D4" i="7"/>
  <c r="D34" i="7" s="1"/>
  <c r="F4" i="7"/>
  <c r="F34" i="7" l="1"/>
  <c r="G34" i="7" s="1"/>
  <c r="G4" i="7"/>
  <c r="H4" i="7"/>
  <c r="H34" i="7" l="1"/>
</calcChain>
</file>

<file path=xl/sharedStrings.xml><?xml version="1.0" encoding="utf-8"?>
<sst xmlns="http://schemas.openxmlformats.org/spreadsheetml/2006/main" count="116" uniqueCount="93">
  <si>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</si>
  <si>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</si>
  <si>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</si>
  <si>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</si>
  <si>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</si>
  <si>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</si>
  <si>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</si>
  <si>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</si>
  <si>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</si>
  <si>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</si>
  <si>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</si>
  <si>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</si>
  <si>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</si>
  <si>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</si>
  <si>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</si>
  <si>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</si>
  <si>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</si>
  <si>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</si>
  <si>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>000 1 06 01000 00 0000 000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</si>
  <si>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</si>
  <si>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</si>
  <si>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</si>
  <si>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</si>
  <si>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</si>
  <si>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</si>
  <si>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</si>
  <si>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</si>
  <si>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</si>
  <si>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</si>
  <si>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000 2 02 00000 00 0000 151</t>
  </si>
  <si>
    <t>Безвозмездные поступления от других бюджетов бюджетной системы Российской Федерации, В ТОМ ЧИСЛЕ: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</si>
  <si>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</si>
  <si>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</si>
  <si>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</si>
  <si>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000 2 07 05000 05 0000 180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</si>
  <si>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</si>
  <si>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</si>
  <si>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</si>
  <si>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</si>
  <si>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</si>
  <si>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</si>
  <si>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</si>
  <si>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</si>
  <si>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</si>
  <si>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</si>
  <si>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</si>
  <si>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</si>
  <si>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</si>
  <si>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</si>
  <si>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Причины отклонения от первоначального плана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</si>
  <si>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</si>
  <si>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</si>
  <si>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</si>
  <si>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</si>
  <si>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Причины отклонения от уточннного плана</t>
  </si>
  <si>
    <t>Задолженность и перерасчеты по отмененным налогам, сборам и иным обязательным платежам</t>
  </si>
  <si>
    <t>Доходы от возврата остатков субсидий, субвенций и иных межбюджетных трансфертов</t>
  </si>
  <si>
    <t>Возврат остатков субсидий и субвенций прошлых лет</t>
  </si>
  <si>
    <t>Первоначальный план на 2018 год 
(тыс. руб.)</t>
  </si>
  <si>
    <t>Уточненный план на 2018 год
 (тыс. руб.)</t>
  </si>
  <si>
    <t>Процент выполнения уточненного плана</t>
  </si>
  <si>
    <t>Отклонение менее 5%</t>
  </si>
  <si>
    <t>Поступления по результатм деятельности предприятий</t>
  </si>
  <si>
    <t>Поступление государственной пошлины по делам, рассматриваемым в судах общей юрисдикции</t>
  </si>
  <si>
    <t>Увеличение в связи с поступлением платы за выбросы загрязняющих веществ в атмосферный воздух стационарными объектами</t>
  </si>
  <si>
    <t>Снижение в связи с произведенным перерасчетом из-за наличия переплаты в 2017 году по земельному налогу от организаций.</t>
  </si>
  <si>
    <t>Увеличение в связи с поступлением сумм от оказанных муниципальных услуг "Многофункциональным центром" в соответствии с муниципальным контрактом ранее поступавшими на КБК 2 07, а так же с поступлением дебиторской задолженности прошлых лет</t>
  </si>
  <si>
    <t>Исполнено на 01.10.2018 (тыс. руб.)</t>
  </si>
  <si>
    <t>Поступления по результатам деятельности предприятий. Отклонение менее 5%.</t>
  </si>
  <si>
    <t>Фактическое поступление доходов от уплаты акцизов на нефтепродукты, администрируемых Федеральным казначейством.</t>
  </si>
  <si>
    <t>На текущий момент поступают авансовые платежи и недоимка прошлых лет, срок уплаты налога 01.12.2018 г.</t>
  </si>
  <si>
    <t>Поступления по результатм деятельности предприятий, использующих единый налог на вмененный доход для отдельных видов деятельности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</si>
  <si>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</si>
  <si>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</si>
  <si>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>Данные поступления имеют разовый характер</t>
  </si>
  <si>
    <t>Увеличение в связи с поступлением денежных взысканий за нарушение условий договора купли-продажи жилого помещения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</si>
  <si>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</si>
  <si>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</si>
  <si>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</si>
  <si>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</si>
  <si>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</si>
  <si>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</si>
  <si>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Произведен возврат остатков субсидий и субвенций прошлых лет</t>
  </si>
  <si>
    <t>Увеличение в связи с проведением претензионной работы с должниками, в результате чего произведена оплата задолженности прошлых лет, произведена оплата по договорам купли-продажи с опережением.</t>
  </si>
  <si>
    <t>Наибольший объем составляют суммы по искам о возмещении вреда, причиненного окружающей среде.</t>
  </si>
  <si>
    <t>Уточненный план на 01.10.2018
 (тыс. руб.)</t>
  </si>
  <si>
    <t>Процент выполнения уточненного плана на 01.10.2018</t>
  </si>
  <si>
    <t>Сведения об исполнении бюджета Нефтеюганского района за 9 месяцев 2018 года по доходам в разрезе видов доходов в сравнении с запланированными значениями</t>
  </si>
  <si>
    <t>000 2 02 10000 00 0000 151</t>
  </si>
  <si>
    <t>000 2 02 20000 00 0000 151</t>
  </si>
  <si>
    <t>000 2 02 30000 00 0000 151</t>
  </si>
  <si>
    <t>000 2 02 40000 00 0000 151</t>
  </si>
  <si>
    <t>Справочно:
000 2 02 40014 05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</si>
</sst>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66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7" fillId="0" borderId="0" xfId="0" applyFont="1"/>
    <xf numFmtId="0" fontId="9" fillId="0" borderId="0" xfId="0" applyFont="1"/>
    <xf numFmtId="164" fontId="6" fillId="0" borderId="1" xfId="1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9" fillId="4" borderId="0" xfId="0" applyFont="1" applyFill="1"/>
    <xf numFmtId="164" fontId="6" fillId="4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/>
    <xf numFmtId="4" fontId="9" fillId="3" borderId="1" xfId="0" applyNumberFormat="1" applyFont="1" applyFill="1" applyBorder="1"/>
    <xf numFmtId="0" fontId="9" fillId="3" borderId="0" xfId="0" applyFont="1" applyFill="1"/>
    <xf numFmtId="0" fontId="11" fillId="5" borderId="1" xfId="0" applyFont="1" applyFill="1" applyBorder="1"/>
    <xf numFmtId="4" fontId="11" fillId="5" borderId="1" xfId="0" applyNumberFormat="1" applyFont="1" applyFill="1" applyBorder="1"/>
    <xf numFmtId="0" fontId="11" fillId="5" borderId="0" xfId="0" applyFont="1" applyFill="1"/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11" fillId="0" borderId="0" xfId="0" applyFont="1" applyFill="1"/>
    <xf numFmtId="0" fontId="11" fillId="5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vertical="center" wrapText="1"/>
    </xf>
    <xf numFmtId="164" fontId="5" fillId="4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4" borderId="1" xfId="1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justify"/>
    </xf>
    <xf numFmtId="9" fontId="9" fillId="3" borderId="1" xfId="0" applyNumberFormat="1" applyFont="1" applyFill="1" applyBorder="1" applyAlignment="1">
      <alignment horizontal="center" vertical="center"/>
    </xf>
    <xf numFmtId="9" fontId="9" fillId="4" borderId="1" xfId="0" applyNumberFormat="1" applyFont="1" applyFill="1" applyBorder="1" applyAlignment="1">
      <alignment horizontal="center" vertical="center"/>
    </xf>
    <xf numFmtId="9" fontId="7" fillId="4" borderId="1" xfId="0" applyNumberFormat="1" applyFont="1" applyFill="1" applyBorder="1" applyAlignment="1">
      <alignment horizontal="center" vertical="center"/>
    </xf>
    <xf numFmtId="9" fontId="11" fillId="5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justify" vertical="center"/>
    </xf>
    <xf numFmtId="0" fontId="9" fillId="4" borderId="1" xfId="0" applyFont="1" applyFill="1" applyBorder="1" applyAlignment="1">
      <alignment horizontal="justify" vertical="center"/>
    </xf>
    <xf numFmtId="2" fontId="7" fillId="4" borderId="1" xfId="0" applyNumberFormat="1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justify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/>
    </xf>
    <xf numFmtId="164" fontId="5" fillId="0" borderId="1" xfId="0" applyNumberFormat="1" applyFont="1" applyFill="1" applyBorder="1" applyAlignment="1">
      <alignment wrapText="1"/>
    </xf>
    <xf numFmtId="165" fontId="11" fillId="5" borderId="1" xfId="0" applyNumberFormat="1" applyFont="1" applyFill="1" applyBorder="1"/>
    <xf numFmtId="165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" fontId="7" fillId="0" borderId="0" xfId="0" applyNumberFormat="1" applyFont="1"/>
    <xf numFmtId="9" fontId="7" fillId="4" borderId="2" xfId="0" applyNumberFormat="1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36"/>
  <sheetViews>
    <sheetView tabSelected="1" zoomScale="90" zoomScaleNormal="9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ColWidth="9.140625" defaultRowHeight="12.75" x14ac:dyDescent="0.2"/>
  <cols>
    <col min="1" max="1" width="27.140625" style="4" customWidth="1"/>
    <col min="2" max="2" width="25.140625" style="4" customWidth="1"/>
    <col min="3" max="3" width="19.85546875" style="4" customWidth="1"/>
    <col min="4" max="5" width="18.7109375" style="4" customWidth="1"/>
    <col min="6" max="6" width="16.42578125" style="4" customWidth="1"/>
    <col min="7" max="7" width="19.42578125" style="4" customWidth="1"/>
    <col min="8" max="9" width="17" style="4" customWidth="1"/>
    <col min="10" max="11" width="30" style="4" customWidth="1"/>
    <col min="12" max="96" width="9.140625" style="23"/>
    <col min="97" max="16384" width="9.140625" style="4"/>
  </cols>
  <sheetData>
    <row r="1" spans="1:96" ht="61.5" customHeight="1" x14ac:dyDescent="0.4">
      <c r="A1" s="65" t="s">
        <v>87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96" s="7" customFormat="1" ht="78.75" x14ac:dyDescent="0.25">
      <c r="A2" s="9" t="s">
        <v>1</v>
      </c>
      <c r="B2" s="9" t="s">
        <v>0</v>
      </c>
      <c r="C2" s="9" t="s">
        <v>58</v>
      </c>
      <c r="D2" s="9" t="s">
        <v>59</v>
      </c>
      <c r="E2" s="9" t="s">
        <v>85</v>
      </c>
      <c r="F2" s="9" t="s">
        <v>67</v>
      </c>
      <c r="G2" s="9" t="s">
        <v>2</v>
      </c>
      <c r="H2" s="9" t="s">
        <v>60</v>
      </c>
      <c r="I2" s="9" t="s">
        <v>86</v>
      </c>
      <c r="J2" s="9" t="s">
        <v>49</v>
      </c>
      <c r="K2" s="9" t="s">
        <v>54</v>
      </c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</row>
    <row r="3" spans="1:96" s="7" customFormat="1" ht="15.75" x14ac:dyDescent="0.25">
      <c r="A3" s="9">
        <v>1</v>
      </c>
      <c r="B3" s="9">
        <v>2</v>
      </c>
      <c r="C3" s="9">
        <v>3</v>
      </c>
      <c r="D3" s="9">
        <v>4</v>
      </c>
      <c r="E3" s="9">
        <v>5</v>
      </c>
      <c r="F3" s="9">
        <v>6</v>
      </c>
      <c r="G3" s="9">
        <v>7</v>
      </c>
      <c r="H3" s="9">
        <v>8</v>
      </c>
      <c r="I3" s="9">
        <v>9</v>
      </c>
      <c r="J3" s="9">
        <v>10</v>
      </c>
      <c r="K3" s="9">
        <v>11</v>
      </c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</row>
    <row r="4" spans="1:96" s="17" customFormat="1" x14ac:dyDescent="0.2">
      <c r="A4" s="8" t="s">
        <v>42</v>
      </c>
      <c r="B4" s="15"/>
      <c r="C4" s="47">
        <f>C5+C6+C7+C12+C15+C16</f>
        <v>1184183.07</v>
      </c>
      <c r="D4" s="47">
        <f>D5+D6+D7+D12+D15+D16</f>
        <v>1294286.1102400001</v>
      </c>
      <c r="E4" s="47">
        <f>E5+E6+E7+E12+E15+E16</f>
        <v>930853.76023999997</v>
      </c>
      <c r="F4" s="47">
        <f>F5+F6+F7+F12+F15+F16</f>
        <v>938830.88228999998</v>
      </c>
      <c r="G4" s="34">
        <f t="shared" ref="G4:G19" si="0">IF((F4/C4)&gt;200%,"Св 200",(F4/C4))</f>
        <v>0.79280890436138385</v>
      </c>
      <c r="H4" s="34">
        <f>IF((F4/D4)&gt;200%,"Св 200",(F4/D4))</f>
        <v>0.72536580193687783</v>
      </c>
      <c r="I4" s="34">
        <f>IF((F4/E4)&gt;200%,"Св 200",(F4/E4))</f>
        <v>1.0085696834354982</v>
      </c>
      <c r="J4" s="16"/>
      <c r="K4" s="16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</row>
    <row r="5" spans="1:96" s="5" customFormat="1" ht="38.25" x14ac:dyDescent="0.2">
      <c r="A5" s="26" t="s">
        <v>3</v>
      </c>
      <c r="B5" s="12" t="s">
        <v>4</v>
      </c>
      <c r="C5" s="45">
        <v>1067315</v>
      </c>
      <c r="D5" s="45">
        <v>1167315</v>
      </c>
      <c r="E5" s="45">
        <v>837389</v>
      </c>
      <c r="F5" s="45">
        <v>831728.49121999997</v>
      </c>
      <c r="G5" s="35">
        <f t="shared" si="0"/>
        <v>0.77927180937211593</v>
      </c>
      <c r="H5" s="35">
        <f t="shared" ref="H5:H34" si="1">IF((F5/D5)&gt;200%,"Св 200",(F5/D5))</f>
        <v>0.7125141810222605</v>
      </c>
      <c r="I5" s="35">
        <f t="shared" ref="I5:I34" si="2">IF((F5/E5)&gt;200%,"Св 200",(F5/E5))</f>
        <v>0.99324028763215177</v>
      </c>
      <c r="J5" s="38" t="s">
        <v>68</v>
      </c>
      <c r="K5" s="38" t="s">
        <v>68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</row>
    <row r="6" spans="1:96" s="5" customFormat="1" ht="63.75" x14ac:dyDescent="0.2">
      <c r="A6" s="26" t="s">
        <v>5</v>
      </c>
      <c r="B6" s="12" t="s">
        <v>6</v>
      </c>
      <c r="C6" s="45">
        <v>4749.3700000000008</v>
      </c>
      <c r="D6" s="45">
        <v>4749.37</v>
      </c>
      <c r="E6" s="45">
        <v>3562.02</v>
      </c>
      <c r="F6" s="45">
        <v>4014.46902</v>
      </c>
      <c r="G6" s="35">
        <f t="shared" si="0"/>
        <v>0.84526348126172512</v>
      </c>
      <c r="H6" s="35">
        <f t="shared" si="1"/>
        <v>0.84526348126172524</v>
      </c>
      <c r="I6" s="35">
        <f t="shared" si="2"/>
        <v>1.1270203480047838</v>
      </c>
      <c r="J6" s="38" t="s">
        <v>69</v>
      </c>
      <c r="K6" s="38" t="s">
        <v>69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</row>
    <row r="7" spans="1:96" s="5" customFormat="1" ht="25.5" x14ac:dyDescent="0.2">
      <c r="A7" s="27" t="s">
        <v>38</v>
      </c>
      <c r="B7" s="11" t="s">
        <v>10</v>
      </c>
      <c r="C7" s="45">
        <f>C8+C9+C10+C11</f>
        <v>79390</v>
      </c>
      <c r="D7" s="45">
        <f t="shared" ref="D7:F7" si="3">D8+D9+D10+D11</f>
        <v>89484.762289999999</v>
      </c>
      <c r="E7" s="45">
        <f t="shared" si="3"/>
        <v>65209.762289999999</v>
      </c>
      <c r="F7" s="45">
        <f t="shared" si="3"/>
        <v>81268.477529999989</v>
      </c>
      <c r="G7" s="35">
        <f t="shared" si="0"/>
        <v>1.0236613872024183</v>
      </c>
      <c r="H7" s="35">
        <f t="shared" si="1"/>
        <v>0.90818230333592576</v>
      </c>
      <c r="I7" s="35">
        <f t="shared" si="2"/>
        <v>1.2462624410220036</v>
      </c>
      <c r="J7" s="40"/>
      <c r="K7" s="40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</row>
    <row r="8" spans="1:96" ht="76.5" x14ac:dyDescent="0.2">
      <c r="A8" s="28" t="s">
        <v>7</v>
      </c>
      <c r="B8" s="1" t="s">
        <v>11</v>
      </c>
      <c r="C8" s="46">
        <v>67000</v>
      </c>
      <c r="D8" s="46">
        <v>77094.762289999999</v>
      </c>
      <c r="E8" s="46">
        <v>55864.762289999999</v>
      </c>
      <c r="F8" s="46">
        <v>72902.128359999988</v>
      </c>
      <c r="G8" s="36">
        <f t="shared" si="0"/>
        <v>1.0880914680597014</v>
      </c>
      <c r="H8" s="36">
        <f t="shared" si="1"/>
        <v>0.94561713655424506</v>
      </c>
      <c r="I8" s="36">
        <f t="shared" si="2"/>
        <v>1.3049751824156557</v>
      </c>
      <c r="J8" s="39" t="s">
        <v>72</v>
      </c>
      <c r="K8" s="39" t="s">
        <v>72</v>
      </c>
    </row>
    <row r="9" spans="1:96" ht="63.75" x14ac:dyDescent="0.2">
      <c r="A9" s="28" t="s">
        <v>8</v>
      </c>
      <c r="B9" s="1" t="s">
        <v>12</v>
      </c>
      <c r="C9" s="46">
        <v>10000</v>
      </c>
      <c r="D9" s="46">
        <v>10000</v>
      </c>
      <c r="E9" s="46">
        <v>7540</v>
      </c>
      <c r="F9" s="46">
        <v>6587.5286400000005</v>
      </c>
      <c r="G9" s="36">
        <f t="shared" si="0"/>
        <v>0.65875286399999999</v>
      </c>
      <c r="H9" s="36">
        <f t="shared" si="1"/>
        <v>0.65875286399999999</v>
      </c>
      <c r="I9" s="36">
        <f t="shared" si="2"/>
        <v>0.87367753846153851</v>
      </c>
      <c r="J9" s="39" t="s">
        <v>71</v>
      </c>
      <c r="K9" s="39" t="s">
        <v>71</v>
      </c>
    </row>
    <row r="10" spans="1:96" ht="63.75" x14ac:dyDescent="0.2">
      <c r="A10" s="29" t="s">
        <v>9</v>
      </c>
      <c r="B10" s="1" t="s">
        <v>13</v>
      </c>
      <c r="C10" s="46">
        <v>680</v>
      </c>
      <c r="D10" s="46">
        <v>680</v>
      </c>
      <c r="E10" s="46">
        <v>580</v>
      </c>
      <c r="F10" s="46">
        <v>638.70208000000002</v>
      </c>
      <c r="G10" s="36">
        <f t="shared" si="0"/>
        <v>0.93926776470588236</v>
      </c>
      <c r="H10" s="36">
        <f t="shared" si="1"/>
        <v>0.93926776470588236</v>
      </c>
      <c r="I10" s="36">
        <f t="shared" si="2"/>
        <v>1.1012104827586207</v>
      </c>
      <c r="J10" s="39" t="s">
        <v>73</v>
      </c>
      <c r="K10" s="39" t="s">
        <v>73</v>
      </c>
    </row>
    <row r="11" spans="1:96" ht="38.25" x14ac:dyDescent="0.2">
      <c r="A11" s="29" t="s">
        <v>45</v>
      </c>
      <c r="B11" s="1" t="s">
        <v>14</v>
      </c>
      <c r="C11" s="46">
        <v>1710</v>
      </c>
      <c r="D11" s="46">
        <v>1710</v>
      </c>
      <c r="E11" s="46">
        <v>1225</v>
      </c>
      <c r="F11" s="46">
        <v>1140.1184499999999</v>
      </c>
      <c r="G11" s="36">
        <f t="shared" si="0"/>
        <v>0.66673593567251455</v>
      </c>
      <c r="H11" s="36">
        <f t="shared" si="1"/>
        <v>0.66673593567251455</v>
      </c>
      <c r="I11" s="36">
        <f t="shared" si="2"/>
        <v>0.9307089387755102</v>
      </c>
      <c r="J11" s="39" t="s">
        <v>62</v>
      </c>
      <c r="K11" s="39" t="s">
        <v>62</v>
      </c>
    </row>
    <row r="12" spans="1:96" s="5" customFormat="1" x14ac:dyDescent="0.2">
      <c r="A12" s="27" t="s">
        <v>39</v>
      </c>
      <c r="B12" s="11" t="s">
        <v>17</v>
      </c>
      <c r="C12" s="45">
        <f>C13+C14</f>
        <v>30917.7</v>
      </c>
      <c r="D12" s="45">
        <f t="shared" ref="D12:F12" si="4">D13+D14</f>
        <v>30917.7</v>
      </c>
      <c r="E12" s="45">
        <f t="shared" si="4"/>
        <v>23284.7</v>
      </c>
      <c r="F12" s="45">
        <f t="shared" si="4"/>
        <v>20246.140670000001</v>
      </c>
      <c r="G12" s="35">
        <f t="shared" si="0"/>
        <v>0.65483980600109326</v>
      </c>
      <c r="H12" s="35">
        <f t="shared" si="1"/>
        <v>0.65483980600109326</v>
      </c>
      <c r="I12" s="35">
        <f t="shared" si="2"/>
        <v>0.86950403784459318</v>
      </c>
      <c r="J12" s="41"/>
      <c r="K12" s="41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</row>
    <row r="13" spans="1:96" ht="51" x14ac:dyDescent="0.2">
      <c r="A13" s="28" t="s">
        <v>15</v>
      </c>
      <c r="B13" s="1" t="s">
        <v>18</v>
      </c>
      <c r="C13" s="46">
        <v>465</v>
      </c>
      <c r="D13" s="46">
        <v>465</v>
      </c>
      <c r="E13" s="46">
        <v>62</v>
      </c>
      <c r="F13" s="46">
        <v>287.04442999999998</v>
      </c>
      <c r="G13" s="36">
        <f t="shared" si="0"/>
        <v>0.61729984946236549</v>
      </c>
      <c r="H13" s="36">
        <f t="shared" si="1"/>
        <v>0.61729984946236549</v>
      </c>
      <c r="I13" s="63" t="str">
        <f t="shared" si="2"/>
        <v>Св 200</v>
      </c>
      <c r="J13" s="61" t="s">
        <v>70</v>
      </c>
      <c r="K13" s="61" t="s">
        <v>70</v>
      </c>
    </row>
    <row r="14" spans="1:96" ht="63.75" x14ac:dyDescent="0.2">
      <c r="A14" s="28" t="s">
        <v>16</v>
      </c>
      <c r="B14" s="2" t="s">
        <v>19</v>
      </c>
      <c r="C14" s="46">
        <v>30452.7</v>
      </c>
      <c r="D14" s="46">
        <v>30452.7</v>
      </c>
      <c r="E14" s="46">
        <v>23222.7</v>
      </c>
      <c r="F14" s="46">
        <v>19959.096239999999</v>
      </c>
      <c r="G14" s="36">
        <f t="shared" si="0"/>
        <v>0.65541302544601954</v>
      </c>
      <c r="H14" s="36">
        <f t="shared" si="1"/>
        <v>0.65541302544601954</v>
      </c>
      <c r="I14" s="36">
        <f t="shared" si="2"/>
        <v>0.8594649304344455</v>
      </c>
      <c r="J14" s="39" t="s">
        <v>65</v>
      </c>
      <c r="K14" s="39" t="s">
        <v>65</v>
      </c>
    </row>
    <row r="15" spans="1:96" s="22" customFormat="1" ht="51" x14ac:dyDescent="0.2">
      <c r="A15" s="6" t="s">
        <v>50</v>
      </c>
      <c r="B15" s="12" t="s">
        <v>20</v>
      </c>
      <c r="C15" s="52">
        <v>1811</v>
      </c>
      <c r="D15" s="52">
        <v>1811</v>
      </c>
      <c r="E15" s="52">
        <v>1400</v>
      </c>
      <c r="F15" s="52">
        <v>1565.0259000000001</v>
      </c>
      <c r="G15" s="53">
        <f t="shared" si="0"/>
        <v>0.86417774710104922</v>
      </c>
      <c r="H15" s="53">
        <f t="shared" si="1"/>
        <v>0.86417774710104922</v>
      </c>
      <c r="I15" s="64">
        <f t="shared" si="2"/>
        <v>1.117875642857143</v>
      </c>
      <c r="J15" s="61" t="s">
        <v>63</v>
      </c>
      <c r="K15" s="61" t="s">
        <v>63</v>
      </c>
    </row>
    <row r="16" spans="1:96" s="22" customFormat="1" ht="51" x14ac:dyDescent="0.2">
      <c r="A16" s="51" t="s">
        <v>55</v>
      </c>
      <c r="B16" s="12" t="s">
        <v>21</v>
      </c>
      <c r="C16" s="52">
        <v>0</v>
      </c>
      <c r="D16" s="52">
        <v>8.2779500000000006</v>
      </c>
      <c r="E16" s="52">
        <v>8.2779500000000006</v>
      </c>
      <c r="F16" s="52">
        <v>8.2779500000000006</v>
      </c>
      <c r="G16" s="53"/>
      <c r="H16" s="53">
        <f t="shared" si="1"/>
        <v>1</v>
      </c>
      <c r="I16" s="53">
        <f t="shared" si="2"/>
        <v>1</v>
      </c>
      <c r="J16" s="54" t="s">
        <v>74</v>
      </c>
      <c r="K16" s="54" t="s">
        <v>74</v>
      </c>
    </row>
    <row r="17" spans="1:96" s="17" customFormat="1" x14ac:dyDescent="0.2">
      <c r="A17" s="8" t="s">
        <v>43</v>
      </c>
      <c r="B17" s="15"/>
      <c r="C17" s="47">
        <f>C18+C19+C22+C20+C21+C23</f>
        <v>796567.7</v>
      </c>
      <c r="D17" s="47">
        <f t="shared" ref="D17:F17" si="5">D18+D19+D22+D20+D21+D23</f>
        <v>854135.4057</v>
      </c>
      <c r="E17" s="47">
        <f t="shared" si="5"/>
        <v>653277.0748099999</v>
      </c>
      <c r="F17" s="47">
        <f t="shared" si="5"/>
        <v>700711.54856000002</v>
      </c>
      <c r="G17" s="34">
        <f t="shared" si="0"/>
        <v>0.87966352208355936</v>
      </c>
      <c r="H17" s="34">
        <f t="shared" si="1"/>
        <v>0.82037525184398297</v>
      </c>
      <c r="I17" s="34">
        <f t="shared" si="2"/>
        <v>1.0726100388013708</v>
      </c>
      <c r="J17" s="43"/>
      <c r="K17" s="43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</row>
    <row r="18" spans="1:96" s="13" customFormat="1" ht="51" x14ac:dyDescent="0.2">
      <c r="A18" s="30" t="s">
        <v>40</v>
      </c>
      <c r="B18" s="11" t="s">
        <v>22</v>
      </c>
      <c r="C18" s="48">
        <v>233910.8</v>
      </c>
      <c r="D18" s="48">
        <v>227960.68299999999</v>
      </c>
      <c r="E18" s="48">
        <v>167922.12708999999</v>
      </c>
      <c r="F18" s="48">
        <v>184700.01130000001</v>
      </c>
      <c r="G18" s="35">
        <f t="shared" si="0"/>
        <v>0.78961728701710232</v>
      </c>
      <c r="H18" s="35">
        <f t="shared" si="1"/>
        <v>0.81022748690395885</v>
      </c>
      <c r="I18" s="35">
        <f t="shared" si="2"/>
        <v>1.0999146717633448</v>
      </c>
      <c r="J18" s="38" t="s">
        <v>61</v>
      </c>
      <c r="K18" s="38" t="s">
        <v>61</v>
      </c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</row>
    <row r="19" spans="1:96" s="13" customFormat="1" ht="63.75" x14ac:dyDescent="0.2">
      <c r="A19" s="30" t="s">
        <v>23</v>
      </c>
      <c r="B19" s="11" t="s">
        <v>24</v>
      </c>
      <c r="C19" s="48">
        <v>8126</v>
      </c>
      <c r="D19" s="48">
        <v>8126</v>
      </c>
      <c r="E19" s="48">
        <v>7221</v>
      </c>
      <c r="F19" s="48">
        <v>7648.23398</v>
      </c>
      <c r="G19" s="35">
        <f t="shared" si="0"/>
        <v>0.94120526458282061</v>
      </c>
      <c r="H19" s="35">
        <f t="shared" si="1"/>
        <v>0.94120526458282061</v>
      </c>
      <c r="I19" s="35">
        <f t="shared" si="2"/>
        <v>1.0591654867746849</v>
      </c>
      <c r="J19" s="44" t="s">
        <v>64</v>
      </c>
      <c r="K19" s="44" t="s">
        <v>64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</row>
    <row r="20" spans="1:96" s="22" customFormat="1" ht="114.75" x14ac:dyDescent="0.2">
      <c r="A20" s="32" t="s">
        <v>51</v>
      </c>
      <c r="B20" s="12" t="s">
        <v>26</v>
      </c>
      <c r="C20" s="52">
        <v>1572.8</v>
      </c>
      <c r="D20" s="52">
        <v>62782.049740000002</v>
      </c>
      <c r="E20" s="52">
        <v>62737.049740000002</v>
      </c>
      <c r="F20" s="52">
        <v>74243.950280000005</v>
      </c>
      <c r="G20" s="53" t="str">
        <f>IF((F20/C20)&gt;200%,"Св 200",(F20/C20))</f>
        <v>Св 200</v>
      </c>
      <c r="H20" s="53">
        <f t="shared" si="1"/>
        <v>1.1825665231936087</v>
      </c>
      <c r="I20" s="53">
        <f t="shared" si="2"/>
        <v>1.1834147539243212</v>
      </c>
      <c r="J20" s="38" t="s">
        <v>66</v>
      </c>
      <c r="K20" s="38" t="s">
        <v>66</v>
      </c>
    </row>
    <row r="21" spans="1:96" s="22" customFormat="1" ht="89.25" x14ac:dyDescent="0.2">
      <c r="A21" s="32" t="s">
        <v>52</v>
      </c>
      <c r="B21" s="12" t="s">
        <v>27</v>
      </c>
      <c r="C21" s="52">
        <v>18716</v>
      </c>
      <c r="D21" s="52">
        <v>19241.31812</v>
      </c>
      <c r="E21" s="52">
        <v>12950.31812</v>
      </c>
      <c r="F21" s="52">
        <v>20243.438770000001</v>
      </c>
      <c r="G21" s="53">
        <f t="shared" ref="G21:G30" si="6">IF((F21/C21)&gt;200%,"Св 200",(F21/C21))</f>
        <v>1.0816113897200257</v>
      </c>
      <c r="H21" s="53">
        <f t="shared" si="1"/>
        <v>1.0520817047849942</v>
      </c>
      <c r="I21" s="53">
        <f t="shared" si="2"/>
        <v>1.5631615055646217</v>
      </c>
      <c r="J21" s="38" t="s">
        <v>83</v>
      </c>
      <c r="K21" s="38" t="s">
        <v>83</v>
      </c>
    </row>
    <row r="22" spans="1:96" s="13" customFormat="1" ht="51" x14ac:dyDescent="0.2">
      <c r="A22" s="31" t="s">
        <v>41</v>
      </c>
      <c r="B22" s="14" t="s">
        <v>25</v>
      </c>
      <c r="C22" s="48">
        <v>534030.1</v>
      </c>
      <c r="D22" s="48">
        <v>535665.35484000004</v>
      </c>
      <c r="E22" s="48">
        <v>402162.37985999999</v>
      </c>
      <c r="F22" s="48">
        <v>413528.10158999998</v>
      </c>
      <c r="G22" s="35">
        <f t="shared" si="6"/>
        <v>0.77435354597053607</v>
      </c>
      <c r="H22" s="35">
        <f t="shared" si="1"/>
        <v>0.77198963467315951</v>
      </c>
      <c r="I22" s="35">
        <f t="shared" si="2"/>
        <v>1.0282615239494968</v>
      </c>
      <c r="J22" s="39" t="s">
        <v>84</v>
      </c>
      <c r="K22" s="39" t="s">
        <v>84</v>
      </c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</row>
    <row r="23" spans="1:96" s="22" customFormat="1" ht="63.75" x14ac:dyDescent="0.2">
      <c r="A23" s="32" t="s">
        <v>53</v>
      </c>
      <c r="B23" s="12" t="s">
        <v>28</v>
      </c>
      <c r="C23" s="52">
        <v>212</v>
      </c>
      <c r="D23" s="52">
        <v>360</v>
      </c>
      <c r="E23" s="52">
        <v>284.2</v>
      </c>
      <c r="F23" s="52">
        <v>347.81263999999999</v>
      </c>
      <c r="G23" s="53">
        <f t="shared" si="6"/>
        <v>1.6406256603773584</v>
      </c>
      <c r="H23" s="53">
        <f t="shared" si="1"/>
        <v>0.96614622222222224</v>
      </c>
      <c r="I23" s="53">
        <f t="shared" si="2"/>
        <v>1.2238305418719211</v>
      </c>
      <c r="J23" s="38" t="s">
        <v>75</v>
      </c>
      <c r="K23" s="38" t="s">
        <v>75</v>
      </c>
    </row>
    <row r="24" spans="1:96" s="17" customFormat="1" ht="25.5" x14ac:dyDescent="0.2">
      <c r="A24" s="10" t="s">
        <v>44</v>
      </c>
      <c r="B24" s="15"/>
      <c r="C24" s="47">
        <f>C25+C31+C32+C33</f>
        <v>2155579.4420000007</v>
      </c>
      <c r="D24" s="47">
        <f>D25+D31+D32+D33</f>
        <v>2971953.8309100005</v>
      </c>
      <c r="E24" s="47">
        <f>E25+E31+E32+E33</f>
        <v>2125376.9895700002</v>
      </c>
      <c r="F24" s="47">
        <f t="shared" ref="F24" si="7">F25+F31+F32+F33</f>
        <v>1909218.6077499997</v>
      </c>
      <c r="G24" s="34">
        <f t="shared" si="6"/>
        <v>0.88571015781194251</v>
      </c>
      <c r="H24" s="34">
        <f t="shared" si="1"/>
        <v>0.64241193382381867</v>
      </c>
      <c r="I24" s="34">
        <f t="shared" si="2"/>
        <v>0.89829645146213188</v>
      </c>
      <c r="J24" s="43"/>
      <c r="K24" s="43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</row>
    <row r="25" spans="1:96" s="13" customFormat="1" ht="51" x14ac:dyDescent="0.2">
      <c r="A25" s="30" t="s">
        <v>30</v>
      </c>
      <c r="B25" s="11" t="s">
        <v>29</v>
      </c>
      <c r="C25" s="48">
        <f>C26+C27+C28+C29+C30</f>
        <v>2155579.4420000007</v>
      </c>
      <c r="D25" s="48">
        <f t="shared" ref="D25:F25" si="8">D26+D27+D28+D29+D30</f>
        <v>2782606.6212400002</v>
      </c>
      <c r="E25" s="48">
        <f t="shared" si="8"/>
        <v>1936029.7799</v>
      </c>
      <c r="F25" s="48">
        <f t="shared" si="8"/>
        <v>1712491.3980799997</v>
      </c>
      <c r="G25" s="35">
        <f t="shared" si="6"/>
        <v>0.79444596877909879</v>
      </c>
      <c r="H25" s="35">
        <f t="shared" si="1"/>
        <v>0.61542705498086903</v>
      </c>
      <c r="I25" s="35">
        <f t="shared" si="2"/>
        <v>0.88453773586502038</v>
      </c>
      <c r="J25" s="42"/>
      <c r="K25" s="4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</row>
    <row r="26" spans="1:96" ht="63.75" x14ac:dyDescent="0.2">
      <c r="A26" s="29" t="s">
        <v>46</v>
      </c>
      <c r="B26" s="1" t="s">
        <v>88</v>
      </c>
      <c r="C26" s="46">
        <v>30624.2</v>
      </c>
      <c r="D26" s="46">
        <v>49373.171040000001</v>
      </c>
      <c r="E26" s="46">
        <v>43339.56</v>
      </c>
      <c r="F26" s="46">
        <v>33155.800000000003</v>
      </c>
      <c r="G26" s="36">
        <f t="shared" si="6"/>
        <v>1.0826666492512458</v>
      </c>
      <c r="H26" s="36">
        <f t="shared" si="1"/>
        <v>0.67153474856088569</v>
      </c>
      <c r="I26" s="36">
        <f t="shared" si="2"/>
        <v>0.76502391810161441</v>
      </c>
      <c r="J26" s="38" t="s">
        <v>76</v>
      </c>
      <c r="K26" s="38" t="s">
        <v>76</v>
      </c>
    </row>
    <row r="27" spans="1:96" ht="63.75" x14ac:dyDescent="0.2">
      <c r="A27" s="29" t="s">
        <v>47</v>
      </c>
      <c r="B27" s="1" t="s">
        <v>89</v>
      </c>
      <c r="C27" s="46">
        <v>478150.60000000009</v>
      </c>
      <c r="D27" s="46">
        <v>930986.19700000004</v>
      </c>
      <c r="E27" s="46">
        <v>595317.52838999999</v>
      </c>
      <c r="F27" s="46">
        <v>406360.87487</v>
      </c>
      <c r="G27" s="36">
        <f t="shared" si="6"/>
        <v>0.84985959417388568</v>
      </c>
      <c r="H27" s="36">
        <f t="shared" si="1"/>
        <v>0.43648431757576311</v>
      </c>
      <c r="I27" s="36">
        <f t="shared" si="2"/>
        <v>0.6825951790282041</v>
      </c>
      <c r="J27" s="38" t="s">
        <v>77</v>
      </c>
      <c r="K27" s="38" t="s">
        <v>77</v>
      </c>
    </row>
    <row r="28" spans="1:96" ht="63.75" x14ac:dyDescent="0.2">
      <c r="A28" s="29" t="s">
        <v>48</v>
      </c>
      <c r="B28" s="1" t="s">
        <v>90</v>
      </c>
      <c r="C28" s="46">
        <v>1513507.7000000004</v>
      </c>
      <c r="D28" s="46">
        <v>1583517.665</v>
      </c>
      <c r="E28" s="46">
        <v>1118644.4046199999</v>
      </c>
      <c r="F28" s="46">
        <v>1086090.5946599999</v>
      </c>
      <c r="G28" s="36">
        <f t="shared" si="6"/>
        <v>0.71759832781821964</v>
      </c>
      <c r="H28" s="36">
        <f t="shared" si="1"/>
        <v>0.68587210529160714</v>
      </c>
      <c r="I28" s="36">
        <f t="shared" si="2"/>
        <v>0.97089887561627919</v>
      </c>
      <c r="J28" s="38" t="s">
        <v>80</v>
      </c>
      <c r="K28" s="38" t="s">
        <v>80</v>
      </c>
    </row>
    <row r="29" spans="1:96" s="23" customFormat="1" ht="76.5" x14ac:dyDescent="0.2">
      <c r="A29" s="3" t="s">
        <v>31</v>
      </c>
      <c r="B29" s="1" t="s">
        <v>91</v>
      </c>
      <c r="C29" s="49">
        <f>660.1</f>
        <v>660.1</v>
      </c>
      <c r="D29" s="49">
        <v>38427.599999999999</v>
      </c>
      <c r="E29" s="49">
        <v>29437.3</v>
      </c>
      <c r="F29" s="49">
        <v>31737.679199999999</v>
      </c>
      <c r="G29" s="50" t="str">
        <f t="shared" si="6"/>
        <v>Св 200</v>
      </c>
      <c r="H29" s="50">
        <f t="shared" si="1"/>
        <v>0.82590844080816916</v>
      </c>
      <c r="I29" s="50">
        <f t="shared" si="2"/>
        <v>1.0781450472699603</v>
      </c>
      <c r="J29" s="38" t="s">
        <v>81</v>
      </c>
      <c r="K29" s="38" t="s">
        <v>81</v>
      </c>
    </row>
    <row r="30" spans="1:96" s="23" customFormat="1" ht="114.75" x14ac:dyDescent="0.2">
      <c r="A30" s="55" t="s">
        <v>32</v>
      </c>
      <c r="B30" s="56" t="s">
        <v>92</v>
      </c>
      <c r="C30" s="60">
        <v>132636.842</v>
      </c>
      <c r="D30" s="49">
        <v>180301.98819999999</v>
      </c>
      <c r="E30" s="49">
        <v>149290.98689</v>
      </c>
      <c r="F30" s="49">
        <v>155146.44935000001</v>
      </c>
      <c r="G30" s="50">
        <f t="shared" si="6"/>
        <v>1.1697085591799601</v>
      </c>
      <c r="H30" s="50">
        <f t="shared" si="1"/>
        <v>0.86048107898790227</v>
      </c>
      <c r="I30" s="50">
        <f t="shared" si="2"/>
        <v>1.039221808241608</v>
      </c>
      <c r="J30" s="38" t="s">
        <v>78</v>
      </c>
      <c r="K30" s="38" t="s">
        <v>78</v>
      </c>
    </row>
    <row r="31" spans="1:96" s="22" customFormat="1" ht="38.25" x14ac:dyDescent="0.2">
      <c r="A31" s="6" t="s">
        <v>33</v>
      </c>
      <c r="B31" s="12" t="s">
        <v>34</v>
      </c>
      <c r="C31" s="52">
        <v>0</v>
      </c>
      <c r="D31" s="52">
        <v>189607.77</v>
      </c>
      <c r="E31" s="52">
        <v>189607.77</v>
      </c>
      <c r="F31" s="52">
        <v>196987.77</v>
      </c>
      <c r="G31" s="53"/>
      <c r="H31" s="53">
        <f t="shared" si="1"/>
        <v>1.0389224555512677</v>
      </c>
      <c r="I31" s="53">
        <f t="shared" si="2"/>
        <v>1.0389224555512677</v>
      </c>
      <c r="J31" s="38" t="s">
        <v>79</v>
      </c>
      <c r="K31" s="38" t="s">
        <v>79</v>
      </c>
    </row>
    <row r="32" spans="1:96" s="22" customFormat="1" ht="38.25" x14ac:dyDescent="0.2">
      <c r="A32" s="58" t="s">
        <v>56</v>
      </c>
      <c r="B32" s="12" t="s">
        <v>35</v>
      </c>
      <c r="C32" s="52">
        <v>0</v>
      </c>
      <c r="D32" s="52">
        <v>0</v>
      </c>
      <c r="E32" s="52"/>
      <c r="F32" s="52">
        <v>0</v>
      </c>
      <c r="G32" s="53"/>
      <c r="H32" s="53"/>
      <c r="I32" s="53" t="e">
        <f t="shared" si="2"/>
        <v>#DIV/0!</v>
      </c>
      <c r="J32" s="57"/>
      <c r="K32" s="57"/>
    </row>
    <row r="33" spans="1:96" s="22" customFormat="1" ht="38.25" x14ac:dyDescent="0.2">
      <c r="A33" s="51" t="s">
        <v>57</v>
      </c>
      <c r="B33" s="12" t="s">
        <v>36</v>
      </c>
      <c r="C33" s="52">
        <v>0</v>
      </c>
      <c r="D33" s="52">
        <v>-260.56033000000002</v>
      </c>
      <c r="E33" s="52">
        <v>-260.56033000000002</v>
      </c>
      <c r="F33" s="52">
        <v>-260.56033000000002</v>
      </c>
      <c r="G33" s="53"/>
      <c r="H33" s="53">
        <f t="shared" si="1"/>
        <v>1</v>
      </c>
      <c r="I33" s="53">
        <f t="shared" si="2"/>
        <v>1</v>
      </c>
      <c r="J33" s="38" t="s">
        <v>82</v>
      </c>
      <c r="K33" s="38" t="s">
        <v>82</v>
      </c>
    </row>
    <row r="34" spans="1:96" s="20" customFormat="1" ht="15.75" x14ac:dyDescent="0.25">
      <c r="A34" s="25" t="s">
        <v>37</v>
      </c>
      <c r="B34" s="18"/>
      <c r="C34" s="59">
        <f>C4+C17+C24</f>
        <v>4136330.2120000008</v>
      </c>
      <c r="D34" s="19">
        <f>D4+D17+D24</f>
        <v>5120375.3468500003</v>
      </c>
      <c r="E34" s="19">
        <f>E4+E17+E24</f>
        <v>3709507.8246200001</v>
      </c>
      <c r="F34" s="19">
        <f>F4+F17+F24</f>
        <v>3548761.0385999996</v>
      </c>
      <c r="G34" s="37">
        <f>IF((F34/C34)&gt;200%,"Св 200",(F34/C34))</f>
        <v>0.85794916186928427</v>
      </c>
      <c r="H34" s="37">
        <f t="shared" si="1"/>
        <v>0.69306658168783641</v>
      </c>
      <c r="I34" s="37">
        <f t="shared" si="2"/>
        <v>0.956666276600598</v>
      </c>
      <c r="J34" s="33"/>
      <c r="K34" s="33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</row>
    <row r="36" spans="1:96" x14ac:dyDescent="0.2">
      <c r="D36" s="62"/>
      <c r="E36" s="62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2019-04-29T10:27:57Z</dcterms:modified>
</cp:coreProperties>
</file>