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25" yWindow="90" windowWidth="24570" windowHeight="12210"/>
  </bookViews>
  <sheets>
    <sheet name="1 квартал 2018" sheetId="7" r:id="rId1"/>
  </sheets>
  <calcPr calcId="144525"/>
</workbook>
</file>

<file path=xl/calcChain.xml><?xml version="1.0" encoding="utf-8"?>
<calcChain xmlns="http://schemas.openxmlformats.org/spreadsheetml/2006/main">
  <c r="E24" i="7" l="1"/>
  <c r="E17" i="7"/>
  <c r="E34" i="7" s="1"/>
  <c r="I34" i="7" s="1"/>
  <c r="E4" i="7"/>
  <c r="D34" i="7"/>
  <c r="E25" i="7"/>
  <c r="E12" i="7"/>
  <c r="E7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G4" i="7"/>
  <c r="H4" i="7"/>
  <c r="D25" i="7" l="1"/>
  <c r="F25" i="7"/>
  <c r="C25" i="7"/>
  <c r="F29" i="7"/>
  <c r="D29" i="7"/>
  <c r="C29" i="7"/>
  <c r="H33" i="7" l="1"/>
  <c r="H32" i="7"/>
  <c r="H31" i="7"/>
  <c r="H30" i="7"/>
  <c r="H29" i="7"/>
  <c r="H28" i="7"/>
  <c r="H27" i="7"/>
  <c r="H26" i="7"/>
  <c r="H23" i="7"/>
  <c r="H22" i="7"/>
  <c r="H21" i="7"/>
  <c r="H20" i="7"/>
  <c r="H19" i="7"/>
  <c r="H18" i="7"/>
  <c r="H16" i="7"/>
  <c r="H15" i="7"/>
  <c r="H14" i="7"/>
  <c r="H13" i="7"/>
  <c r="H11" i="7"/>
  <c r="H10" i="7"/>
  <c r="H9" i="7"/>
  <c r="H8" i="7"/>
  <c r="H6" i="7"/>
  <c r="H5" i="7"/>
  <c r="G33" i="7"/>
  <c r="G32" i="7"/>
  <c r="G31" i="7"/>
  <c r="G30" i="7"/>
  <c r="G29" i="7"/>
  <c r="G28" i="7"/>
  <c r="G27" i="7"/>
  <c r="G26" i="7"/>
  <c r="G23" i="7"/>
  <c r="G22" i="7"/>
  <c r="G21" i="7"/>
  <c r="G19" i="7"/>
  <c r="G18" i="7"/>
  <c r="G16" i="7"/>
  <c r="G15" i="7"/>
  <c r="G14" i="7"/>
  <c r="G13" i="7"/>
  <c r="G11" i="7"/>
  <c r="G10" i="7"/>
  <c r="G9" i="7"/>
  <c r="G8" i="7"/>
  <c r="G6" i="7"/>
  <c r="G5" i="7"/>
  <c r="G20" i="7"/>
  <c r="C7" i="7"/>
  <c r="C4" i="7"/>
  <c r="D12" i="7"/>
  <c r="F12" i="7"/>
  <c r="G12" i="7" s="1"/>
  <c r="C12" i="7"/>
  <c r="H12" i="7" l="1"/>
  <c r="F24" i="7"/>
  <c r="D17" i="7"/>
  <c r="F17" i="7"/>
  <c r="C17" i="7"/>
  <c r="G17" i="7" l="1"/>
  <c r="H17" i="7"/>
  <c r="D24" i="7"/>
  <c r="H24" i="7" s="1"/>
  <c r="H25" i="7"/>
  <c r="C24" i="7"/>
  <c r="G25" i="7"/>
  <c r="F7" i="7"/>
  <c r="D7" i="7"/>
  <c r="H7" i="7" l="1"/>
  <c r="G7" i="7"/>
  <c r="G24" i="7"/>
  <c r="C34" i="7"/>
  <c r="D4" i="7"/>
  <c r="F4" i="7"/>
  <c r="F34" i="7" l="1"/>
  <c r="H34" i="7"/>
  <c r="G34" i="7"/>
</calcChain>
</file>

<file path=xl/sharedStrings.xml><?xml version="1.0" encoding="utf-8"?>
<sst xmlns="http://schemas.openxmlformats.org/spreadsheetml/2006/main" count="114" uniqueCount="86">
  <si>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</si>
  <si>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</si>
  <si>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</si>
  <si>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</si>
  <si>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</si>
  <si>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</si>
  <si>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</si>
  <si>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</si>
  <si>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</si>
  <si>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</si>
  <si>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</si>
  <si>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</si>
  <si>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</si>
  <si>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</si>
  <si>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</si>
  <si>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</si>
  <si>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</si>
  <si>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</si>
  <si>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>000 1 06 01000 00 0000 000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</si>
  <si>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</si>
  <si>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</si>
  <si>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</si>
  <si>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</si>
  <si>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</si>
  <si>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</si>
  <si>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</si>
  <si>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</si>
  <si>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</si>
  <si>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</si>
  <si>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000 2 02 00000 00 0000 151</t>
  </si>
  <si>
    <t>Безвозмездные поступления от других бюджетов бюджетной системы Российской Федерации, В ТОМ ЧИСЛЕ: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</si>
  <si>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</si>
  <si>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</si>
  <si>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</si>
  <si>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000 2 07 05000 05 0000 180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</si>
  <si>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</si>
  <si>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</si>
  <si>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</si>
  <si>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</si>
  <si>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</si>
  <si>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</si>
  <si>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</si>
  <si>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</si>
  <si>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</si>
  <si>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</si>
  <si>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</si>
  <si>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</si>
  <si>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</si>
  <si>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</si>
  <si>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Причины отклонения от первоначального плана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</si>
  <si>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</si>
  <si>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</si>
  <si>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</si>
  <si>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</si>
  <si>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Причины отклонения от уточннного плана</t>
  </si>
  <si>
    <t>Исполнено на 01.04.2018 (тыс. руб.)</t>
  </si>
  <si>
    <t>Задолженность и перерасчеты по отмененным налогам, сборам и иным обязательным платежам</t>
  </si>
  <si>
    <t>Доходы от возврата остатков субсидий, субвенций и иных межбюджетных трансфертов</t>
  </si>
  <si>
    <t>Возврат остатков субсидий и субвенций прошлых лет</t>
  </si>
  <si>
    <t>Первоначальный план на 2018 год 
(тыс. руб.)</t>
  </si>
  <si>
    <t>Уточненный план на 2018 год
 (тыс. руб.)</t>
  </si>
  <si>
    <t>Процент выполнения уточненного плана</t>
  </si>
  <si>
    <t>Отклонение менее 5%</t>
  </si>
  <si>
    <t>Поступления по результатм деятельности предприятий</t>
  </si>
  <si>
    <t>Снижение в связи с уточнением ошибочно перечисленных в 2017 году средств по налогу на имущество физических лиц</t>
  </si>
  <si>
    <t>Поступление государственной пошлины по делам, рассматриваемым в судах общей юрисдикции</t>
  </si>
  <si>
    <t>Увеличение в связи с поступлением сумм от оказанных муниципальных услуг "Многофункциональным центром" в соответствии с муниципальным контрактом ранее поступавшими на КБК 2 07</t>
  </si>
  <si>
    <t>Увеличение в связи с поступлением платы за выбросы загрязняющих веществ в атмосферный воздух стационарными объектами</t>
  </si>
  <si>
    <t>Увеличение в связи с поступлением задолженности прошлых лет.</t>
  </si>
  <si>
    <t>Снижение в связи с уточнением поступлений за нарушение земельного законодательства, администрируемых Росприроднадзором, а так же в связи со снижением поступлений сумм по искам о возмещении вреда, причиненного окружающей среде, подлежащие зачислению в бюджеты муниципальных районов</t>
  </si>
  <si>
    <t>Увеличение в связи с поступлением штрафной неустойки за нарушение условий договора купли-продажи жилого помещения</t>
  </si>
  <si>
    <t>Поступление дотаций  в соответствии с принятыми уведомлениями от департамента финансов ХМАО-Югры в соответствии с Законом о бюджете автономного округа.</t>
  </si>
  <si>
    <t>Поступление субсидий в соответствии с принятыми уведомлениями от департамента финансов ХМАО-Югры в соответствии с Законом о бюджете автономного округа.</t>
  </si>
  <si>
    <t>Поступление субвенций  в соответствии с принятыми уведомлениями от департамента финансов ХМАО-Югры в соответствии с Законом о бюджете автономного округа.</t>
  </si>
  <si>
    <t>Поступление иных межбюджетных трансфертов  в соответствии с принятыми уведомлениями от департамента финансов ХМАО-Югры в соответствии с Законом о бюджете автономного округа.</t>
  </si>
  <si>
    <t>Фактическое поступление в соответствии с заключенными соглашениями.</t>
  </si>
  <si>
    <t>Поступление в соответствии с кассовым планом на 1 квартал 2018 года</t>
  </si>
  <si>
    <t>За счет возврата остатков субсидий и субвенций прошлых лет</t>
  </si>
  <si>
    <t>Уточненный план на 01.04.2018
 (тыс. руб.)</t>
  </si>
  <si>
    <t>Процент выполнения уточненного плана на 01.04.2018</t>
  </si>
  <si>
    <t>000 2 02 30000 00 0000 151</t>
  </si>
  <si>
    <t>000 2 02 40000 00 0000 151</t>
  </si>
  <si>
    <t>Справочно:
000 2 02 40014 05 0000 151</t>
  </si>
  <si>
    <t>000 2 02 10000 00 0000 151</t>
  </si>
  <si>
    <t>000 2 02 20000 00 0000 151</t>
  </si>
  <si>
    <t>Сведения об исполнении бюджета Нефтеюганского района за 1 квартал 2018 года по доходам в разрезе видов доходов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</si>
</sst>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65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7" fillId="0" borderId="0" xfId="0" applyFont="1"/>
    <xf numFmtId="0" fontId="9" fillId="0" borderId="0" xfId="0" applyFont="1"/>
    <xf numFmtId="164" fontId="6" fillId="0" borderId="1" xfId="1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9" fillId="4" borderId="0" xfId="0" applyFont="1" applyFill="1"/>
    <xf numFmtId="164" fontId="6" fillId="4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/>
    <xf numFmtId="4" fontId="9" fillId="3" borderId="1" xfId="0" applyNumberFormat="1" applyFont="1" applyFill="1" applyBorder="1"/>
    <xf numFmtId="0" fontId="9" fillId="3" borderId="0" xfId="0" applyFont="1" applyFill="1"/>
    <xf numFmtId="0" fontId="11" fillId="5" borderId="1" xfId="0" applyFont="1" applyFill="1" applyBorder="1"/>
    <xf numFmtId="4" fontId="11" fillId="5" borderId="1" xfId="0" applyNumberFormat="1" applyFont="1" applyFill="1" applyBorder="1"/>
    <xf numFmtId="0" fontId="11" fillId="5" borderId="0" xfId="0" applyFont="1" applyFill="1"/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11" fillId="0" borderId="0" xfId="0" applyFont="1" applyFill="1"/>
    <xf numFmtId="0" fontId="11" fillId="5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vertical="center" wrapText="1"/>
    </xf>
    <xf numFmtId="164" fontId="5" fillId="4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4" borderId="1" xfId="1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justify"/>
    </xf>
    <xf numFmtId="9" fontId="9" fillId="3" borderId="1" xfId="0" applyNumberFormat="1" applyFont="1" applyFill="1" applyBorder="1" applyAlignment="1">
      <alignment horizontal="center" vertical="center"/>
    </xf>
    <xf numFmtId="9" fontId="9" fillId="4" borderId="1" xfId="0" applyNumberFormat="1" applyFont="1" applyFill="1" applyBorder="1" applyAlignment="1">
      <alignment horizontal="center" vertical="center"/>
    </xf>
    <xf numFmtId="9" fontId="7" fillId="4" borderId="1" xfId="0" applyNumberFormat="1" applyFont="1" applyFill="1" applyBorder="1" applyAlignment="1">
      <alignment horizontal="center" vertical="center"/>
    </xf>
    <xf numFmtId="9" fontId="11" fillId="5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justify" vertical="center"/>
    </xf>
    <xf numFmtId="0" fontId="9" fillId="4" borderId="1" xfId="0" applyFont="1" applyFill="1" applyBorder="1" applyAlignment="1">
      <alignment horizontal="justify" vertical="center"/>
    </xf>
    <xf numFmtId="2" fontId="7" fillId="4" borderId="1" xfId="0" applyNumberFormat="1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justify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/>
    </xf>
    <xf numFmtId="164" fontId="5" fillId="0" borderId="1" xfId="0" applyNumberFormat="1" applyFont="1" applyFill="1" applyBorder="1" applyAlignment="1">
      <alignment wrapText="1"/>
    </xf>
    <xf numFmtId="165" fontId="11" fillId="5" borderId="1" xfId="0" applyNumberFormat="1" applyFont="1" applyFill="1" applyBorder="1"/>
    <xf numFmtId="165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9" fontId="7" fillId="4" borderId="2" xfId="0" applyNumberFormat="1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34"/>
  <sheetViews>
    <sheetView tabSelected="1" zoomScale="90" zoomScaleNormal="9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F2" sqref="F2"/>
    </sheetView>
  </sheetViews>
  <sheetFormatPr defaultColWidth="9.140625" defaultRowHeight="12.75" x14ac:dyDescent="0.2"/>
  <cols>
    <col min="1" max="1" width="27.140625" style="4" customWidth="1"/>
    <col min="2" max="2" width="25.140625" style="4" customWidth="1"/>
    <col min="3" max="3" width="19.85546875" style="4" customWidth="1"/>
    <col min="4" max="5" width="18.7109375" style="4" customWidth="1"/>
    <col min="6" max="6" width="16.42578125" style="4" customWidth="1"/>
    <col min="7" max="7" width="19.42578125" style="4" customWidth="1"/>
    <col min="8" max="9" width="17" style="4" customWidth="1"/>
    <col min="10" max="11" width="30" style="4" customWidth="1"/>
    <col min="12" max="96" width="9.140625" style="23"/>
    <col min="97" max="16384" width="9.140625" style="4"/>
  </cols>
  <sheetData>
    <row r="1" spans="1:96" ht="53.25" customHeight="1" x14ac:dyDescent="0.4">
      <c r="A1" s="64" t="s">
        <v>85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96" s="7" customFormat="1" ht="78.75" x14ac:dyDescent="0.25">
      <c r="A2" s="9" t="s">
        <v>1</v>
      </c>
      <c r="B2" s="9" t="s">
        <v>0</v>
      </c>
      <c r="C2" s="9" t="s">
        <v>59</v>
      </c>
      <c r="D2" s="9" t="s">
        <v>60</v>
      </c>
      <c r="E2" s="9" t="s">
        <v>78</v>
      </c>
      <c r="F2" s="9" t="s">
        <v>55</v>
      </c>
      <c r="G2" s="9" t="s">
        <v>2</v>
      </c>
      <c r="H2" s="9" t="s">
        <v>61</v>
      </c>
      <c r="I2" s="9" t="s">
        <v>79</v>
      </c>
      <c r="J2" s="9" t="s">
        <v>49</v>
      </c>
      <c r="K2" s="9" t="s">
        <v>54</v>
      </c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</row>
    <row r="3" spans="1:96" s="7" customFormat="1" ht="15.75" x14ac:dyDescent="0.25">
      <c r="A3" s="9">
        <v>1</v>
      </c>
      <c r="B3" s="9">
        <v>2</v>
      </c>
      <c r="C3" s="9">
        <v>3</v>
      </c>
      <c r="D3" s="9">
        <v>4</v>
      </c>
      <c r="E3" s="9">
        <v>5</v>
      </c>
      <c r="F3" s="9">
        <v>6</v>
      </c>
      <c r="G3" s="9">
        <v>7</v>
      </c>
      <c r="H3" s="9">
        <v>8</v>
      </c>
      <c r="I3" s="9">
        <v>9</v>
      </c>
      <c r="J3" s="9">
        <v>10</v>
      </c>
      <c r="K3" s="9">
        <v>11</v>
      </c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</row>
    <row r="4" spans="1:96" s="17" customFormat="1" x14ac:dyDescent="0.2">
      <c r="A4" s="8" t="s">
        <v>42</v>
      </c>
      <c r="B4" s="15"/>
      <c r="C4" s="47">
        <f>C5+C6+C7+C12+C15+C16</f>
        <v>1184183.07</v>
      </c>
      <c r="D4" s="47">
        <f>D5+D6+D7+D12+D15+D16</f>
        <v>1184183.07</v>
      </c>
      <c r="E4" s="47">
        <f>E5+E6+E7+E12+E15+E16</f>
        <v>262633.33999999997</v>
      </c>
      <c r="F4" s="47">
        <f>F5+F6+F7+F12+F15+F16</f>
        <v>324174.35405000002</v>
      </c>
      <c r="G4" s="34">
        <f>IF((F4/C4)&gt;200%,"Св 200",(F4/C4))</f>
        <v>0.27375357937687794</v>
      </c>
      <c r="H4" s="34">
        <f>IF((F4/D4)&gt;200%,"Св 200",(F4/D4))</f>
        <v>0.27375357937687794</v>
      </c>
      <c r="I4" s="34">
        <f>IF((F4/E4)&gt;200%,"Св 200",(F4/E4))</f>
        <v>1.2343229311632715</v>
      </c>
      <c r="J4" s="16"/>
      <c r="K4" s="16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</row>
    <row r="5" spans="1:96" s="5" customFormat="1" ht="25.5" x14ac:dyDescent="0.2">
      <c r="A5" s="26" t="s">
        <v>3</v>
      </c>
      <c r="B5" s="12" t="s">
        <v>4</v>
      </c>
      <c r="C5" s="45">
        <v>1067315</v>
      </c>
      <c r="D5" s="45">
        <v>1067315</v>
      </c>
      <c r="E5" s="45">
        <v>238359</v>
      </c>
      <c r="F5" s="45">
        <v>289172.91154</v>
      </c>
      <c r="G5" s="35">
        <f t="shared" ref="G5:G19" si="0">IF((F5/C5)&gt;200%,"Св 200",(F5/C5))</f>
        <v>0.27093492693347326</v>
      </c>
      <c r="H5" s="35">
        <f t="shared" ref="H5:H34" si="1">IF((F5/D5)&gt;200%,"Св 200",(F5/D5))</f>
        <v>0.27093492693347326</v>
      </c>
      <c r="I5" s="35">
        <f t="shared" ref="I5:I34" si="2">IF((F5/E5)&gt;200%,"Св 200",(F5/E5))</f>
        <v>1.2131822651546618</v>
      </c>
      <c r="J5" s="38" t="s">
        <v>62</v>
      </c>
      <c r="K5" s="38" t="s">
        <v>62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</row>
    <row r="6" spans="1:96" s="5" customFormat="1" ht="51" x14ac:dyDescent="0.2">
      <c r="A6" s="26" t="s">
        <v>5</v>
      </c>
      <c r="B6" s="12" t="s">
        <v>6</v>
      </c>
      <c r="C6" s="45">
        <v>4749.3700000000008</v>
      </c>
      <c r="D6" s="45">
        <v>4749.37</v>
      </c>
      <c r="E6" s="45">
        <v>1187.3399999999999</v>
      </c>
      <c r="F6" s="45">
        <v>1203.1499699999999</v>
      </c>
      <c r="G6" s="35">
        <f t="shared" si="0"/>
        <v>0.25332832986269754</v>
      </c>
      <c r="H6" s="35">
        <f t="shared" si="1"/>
        <v>0.2533283298626976</v>
      </c>
      <c r="I6" s="35">
        <f t="shared" si="2"/>
        <v>1.0133154530294608</v>
      </c>
      <c r="J6" s="38" t="s">
        <v>62</v>
      </c>
      <c r="K6" s="38" t="s">
        <v>62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</row>
    <row r="7" spans="1:96" s="5" customFormat="1" ht="25.5" x14ac:dyDescent="0.2">
      <c r="A7" s="27" t="s">
        <v>38</v>
      </c>
      <c r="B7" s="11" t="s">
        <v>10</v>
      </c>
      <c r="C7" s="45">
        <f>C8+C9+C10+C11</f>
        <v>79390</v>
      </c>
      <c r="D7" s="45">
        <f t="shared" ref="D7:F7" si="3">D8+D9+D10+D11</f>
        <v>79390</v>
      </c>
      <c r="E7" s="45">
        <f t="shared" si="3"/>
        <v>14700</v>
      </c>
      <c r="F7" s="45">
        <f t="shared" si="3"/>
        <v>26328.052980000004</v>
      </c>
      <c r="G7" s="35">
        <f t="shared" si="0"/>
        <v>0.331629335936516</v>
      </c>
      <c r="H7" s="35">
        <f t="shared" si="1"/>
        <v>0.331629335936516</v>
      </c>
      <c r="I7" s="35">
        <f t="shared" si="2"/>
        <v>1.7910240122448982</v>
      </c>
      <c r="J7" s="40"/>
      <c r="K7" s="40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</row>
    <row r="8" spans="1:96" ht="38.25" x14ac:dyDescent="0.2">
      <c r="A8" s="28" t="s">
        <v>7</v>
      </c>
      <c r="B8" s="1" t="s">
        <v>11</v>
      </c>
      <c r="C8" s="46">
        <v>67000</v>
      </c>
      <c r="D8" s="46">
        <v>67000</v>
      </c>
      <c r="E8" s="46">
        <v>11260</v>
      </c>
      <c r="F8" s="46">
        <v>22898.603040000002</v>
      </c>
      <c r="G8" s="36">
        <f t="shared" si="0"/>
        <v>0.3417701946268657</v>
      </c>
      <c r="H8" s="36">
        <f t="shared" si="1"/>
        <v>0.3417701946268657</v>
      </c>
      <c r="I8" s="36" t="str">
        <f t="shared" si="2"/>
        <v>Св 200</v>
      </c>
      <c r="J8" s="39" t="s">
        <v>63</v>
      </c>
      <c r="K8" s="39" t="s">
        <v>63</v>
      </c>
    </row>
    <row r="9" spans="1:96" ht="38.25" x14ac:dyDescent="0.2">
      <c r="A9" s="28" t="s">
        <v>8</v>
      </c>
      <c r="B9" s="1" t="s">
        <v>12</v>
      </c>
      <c r="C9" s="46">
        <v>10000</v>
      </c>
      <c r="D9" s="46">
        <v>10000</v>
      </c>
      <c r="E9" s="46">
        <v>2450</v>
      </c>
      <c r="F9" s="46">
        <v>2144.3189600000001</v>
      </c>
      <c r="G9" s="36">
        <f t="shared" si="0"/>
        <v>0.21443189600000001</v>
      </c>
      <c r="H9" s="36">
        <f t="shared" si="1"/>
        <v>0.21443189600000001</v>
      </c>
      <c r="I9" s="36">
        <f t="shared" si="2"/>
        <v>0.87523222857142857</v>
      </c>
      <c r="J9" s="38" t="s">
        <v>62</v>
      </c>
      <c r="K9" s="38" t="s">
        <v>62</v>
      </c>
    </row>
    <row r="10" spans="1:96" ht="25.5" x14ac:dyDescent="0.2">
      <c r="A10" s="29" t="s">
        <v>9</v>
      </c>
      <c r="B10" s="1" t="s">
        <v>13</v>
      </c>
      <c r="C10" s="46">
        <v>680</v>
      </c>
      <c r="D10" s="46">
        <v>680</v>
      </c>
      <c r="E10" s="46">
        <v>230</v>
      </c>
      <c r="F10" s="46">
        <v>510.18700000000001</v>
      </c>
      <c r="G10" s="36">
        <f t="shared" si="0"/>
        <v>0.75027500000000003</v>
      </c>
      <c r="H10" s="36">
        <f t="shared" si="1"/>
        <v>0.75027500000000003</v>
      </c>
      <c r="I10" s="36" t="str">
        <f t="shared" si="2"/>
        <v>Св 200</v>
      </c>
      <c r="J10" s="39" t="s">
        <v>63</v>
      </c>
      <c r="K10" s="39" t="s">
        <v>63</v>
      </c>
    </row>
    <row r="11" spans="1:96" ht="38.25" x14ac:dyDescent="0.2">
      <c r="A11" s="29" t="s">
        <v>45</v>
      </c>
      <c r="B11" s="1" t="s">
        <v>14</v>
      </c>
      <c r="C11" s="46">
        <v>1710</v>
      </c>
      <c r="D11" s="46">
        <v>1710</v>
      </c>
      <c r="E11" s="46">
        <v>760</v>
      </c>
      <c r="F11" s="46">
        <v>774.94398000000001</v>
      </c>
      <c r="G11" s="36">
        <f t="shared" si="0"/>
        <v>0.45318361403508772</v>
      </c>
      <c r="H11" s="36">
        <f t="shared" si="1"/>
        <v>0.45318361403508772</v>
      </c>
      <c r="I11" s="36">
        <f t="shared" si="2"/>
        <v>1.0196631315789473</v>
      </c>
      <c r="J11" s="39" t="s">
        <v>63</v>
      </c>
      <c r="K11" s="39" t="s">
        <v>63</v>
      </c>
    </row>
    <row r="12" spans="1:96" s="5" customFormat="1" x14ac:dyDescent="0.2">
      <c r="A12" s="27" t="s">
        <v>39</v>
      </c>
      <c r="B12" s="11" t="s">
        <v>17</v>
      </c>
      <c r="C12" s="45">
        <f>C13+C14</f>
        <v>30917.7</v>
      </c>
      <c r="D12" s="45">
        <f t="shared" ref="D12:F12" si="4">D13+D14</f>
        <v>30917.7</v>
      </c>
      <c r="E12" s="45">
        <f t="shared" si="4"/>
        <v>7987</v>
      </c>
      <c r="F12" s="45">
        <f t="shared" si="4"/>
        <v>6918.65427</v>
      </c>
      <c r="G12" s="35">
        <f t="shared" si="0"/>
        <v>0.22377648628455543</v>
      </c>
      <c r="H12" s="35">
        <f t="shared" si="1"/>
        <v>0.22377648628455543</v>
      </c>
      <c r="I12" s="35">
        <f t="shared" si="2"/>
        <v>0.86623942281206956</v>
      </c>
      <c r="J12" s="41"/>
      <c r="K12" s="41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</row>
    <row r="13" spans="1:96" ht="51" x14ac:dyDescent="0.2">
      <c r="A13" s="28" t="s">
        <v>15</v>
      </c>
      <c r="B13" s="1" t="s">
        <v>18</v>
      </c>
      <c r="C13" s="46">
        <v>465</v>
      </c>
      <c r="D13" s="46">
        <v>465</v>
      </c>
      <c r="E13" s="46">
        <v>17</v>
      </c>
      <c r="F13" s="46">
        <v>-66.105519999999999</v>
      </c>
      <c r="G13" s="36">
        <f t="shared" si="0"/>
        <v>-0.14216240860215054</v>
      </c>
      <c r="H13" s="36">
        <f t="shared" si="1"/>
        <v>-0.14216240860215054</v>
      </c>
      <c r="I13" s="62">
        <f t="shared" si="2"/>
        <v>-3.88856</v>
      </c>
      <c r="J13" s="61" t="s">
        <v>64</v>
      </c>
      <c r="K13" s="61" t="s">
        <v>64</v>
      </c>
    </row>
    <row r="14" spans="1:96" x14ac:dyDescent="0.2">
      <c r="A14" s="28" t="s">
        <v>16</v>
      </c>
      <c r="B14" s="2" t="s">
        <v>19</v>
      </c>
      <c r="C14" s="46">
        <v>30452.7</v>
      </c>
      <c r="D14" s="46">
        <v>30452.7</v>
      </c>
      <c r="E14" s="46">
        <v>7970</v>
      </c>
      <c r="F14" s="46">
        <v>6984.7597900000001</v>
      </c>
      <c r="G14" s="36">
        <f t="shared" si="0"/>
        <v>0.22936422024976438</v>
      </c>
      <c r="H14" s="36">
        <f t="shared" si="1"/>
        <v>0.22936422024976438</v>
      </c>
      <c r="I14" s="36">
        <f t="shared" si="2"/>
        <v>0.87638140401505649</v>
      </c>
      <c r="J14" s="38" t="s">
        <v>62</v>
      </c>
      <c r="K14" s="38" t="s">
        <v>62</v>
      </c>
    </row>
    <row r="15" spans="1:96" s="22" customFormat="1" ht="51" x14ac:dyDescent="0.2">
      <c r="A15" s="6" t="s">
        <v>50</v>
      </c>
      <c r="B15" s="12" t="s">
        <v>20</v>
      </c>
      <c r="C15" s="52">
        <v>1811</v>
      </c>
      <c r="D15" s="52">
        <v>1811</v>
      </c>
      <c r="E15" s="52">
        <v>400</v>
      </c>
      <c r="F15" s="52">
        <v>551.58474000000001</v>
      </c>
      <c r="G15" s="53">
        <f t="shared" si="0"/>
        <v>0.3045746769740475</v>
      </c>
      <c r="H15" s="53">
        <f t="shared" si="1"/>
        <v>0.3045746769740475</v>
      </c>
      <c r="I15" s="63">
        <f t="shared" si="2"/>
        <v>1.37896185</v>
      </c>
      <c r="J15" s="61" t="s">
        <v>65</v>
      </c>
      <c r="K15" s="61" t="s">
        <v>65</v>
      </c>
    </row>
    <row r="16" spans="1:96" s="22" customFormat="1" ht="51" x14ac:dyDescent="0.2">
      <c r="A16" s="51" t="s">
        <v>56</v>
      </c>
      <c r="B16" s="12" t="s">
        <v>21</v>
      </c>
      <c r="C16" s="52">
        <v>0</v>
      </c>
      <c r="D16" s="52">
        <v>0</v>
      </c>
      <c r="E16" s="52">
        <v>0</v>
      </c>
      <c r="F16" s="52">
        <v>5.5000000000000003E-4</v>
      </c>
      <c r="G16" s="53" t="e">
        <f t="shared" si="0"/>
        <v>#DIV/0!</v>
      </c>
      <c r="H16" s="53" t="e">
        <f t="shared" si="1"/>
        <v>#DIV/0!</v>
      </c>
      <c r="I16" s="53" t="e">
        <f t="shared" si="2"/>
        <v>#DIV/0!</v>
      </c>
      <c r="J16" s="54"/>
      <c r="K16" s="54"/>
    </row>
    <row r="17" spans="1:96" s="17" customFormat="1" x14ac:dyDescent="0.2">
      <c r="A17" s="8" t="s">
        <v>43</v>
      </c>
      <c r="B17" s="15"/>
      <c r="C17" s="47">
        <f>C18+C19+C22+C20+C21+C23</f>
        <v>796567.7</v>
      </c>
      <c r="D17" s="47">
        <f t="shared" ref="D17:F17" si="5">D18+D19+D22+D20+D21+D23</f>
        <v>796567.7</v>
      </c>
      <c r="E17" s="47">
        <f t="shared" si="5"/>
        <v>204330.07397999999</v>
      </c>
      <c r="F17" s="47">
        <f t="shared" si="5"/>
        <v>166418.00573999999</v>
      </c>
      <c r="G17" s="34">
        <f t="shared" si="0"/>
        <v>0.20891884737480568</v>
      </c>
      <c r="H17" s="34">
        <f t="shared" si="1"/>
        <v>0.20891884737480568</v>
      </c>
      <c r="I17" s="34">
        <f t="shared" si="2"/>
        <v>0.81445673903240079</v>
      </c>
      <c r="J17" s="43"/>
      <c r="K17" s="43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</row>
    <row r="18" spans="1:96" s="13" customFormat="1" ht="51" x14ac:dyDescent="0.2">
      <c r="A18" s="30" t="s">
        <v>40</v>
      </c>
      <c r="B18" s="11" t="s">
        <v>22</v>
      </c>
      <c r="C18" s="48">
        <v>233910.8</v>
      </c>
      <c r="D18" s="48">
        <v>233910.8</v>
      </c>
      <c r="E18" s="48">
        <v>61715.299000000006</v>
      </c>
      <c r="F18" s="48">
        <v>50470.727879999999</v>
      </c>
      <c r="G18" s="35">
        <f t="shared" si="0"/>
        <v>0.21576912173358392</v>
      </c>
      <c r="H18" s="35">
        <f t="shared" si="1"/>
        <v>0.21576912173358392</v>
      </c>
      <c r="I18" s="35">
        <f t="shared" si="2"/>
        <v>0.8177992928463329</v>
      </c>
      <c r="J18" s="38" t="s">
        <v>62</v>
      </c>
      <c r="K18" s="38" t="s">
        <v>62</v>
      </c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</row>
    <row r="19" spans="1:96" s="13" customFormat="1" ht="63.75" x14ac:dyDescent="0.2">
      <c r="A19" s="30" t="s">
        <v>23</v>
      </c>
      <c r="B19" s="11" t="s">
        <v>24</v>
      </c>
      <c r="C19" s="48">
        <v>8126</v>
      </c>
      <c r="D19" s="48">
        <v>8126</v>
      </c>
      <c r="E19" s="48">
        <v>1722</v>
      </c>
      <c r="F19" s="48">
        <v>3019.7021399999999</v>
      </c>
      <c r="G19" s="35">
        <f t="shared" si="0"/>
        <v>0.37160991139552052</v>
      </c>
      <c r="H19" s="35">
        <f t="shared" si="1"/>
        <v>0.37160991139552052</v>
      </c>
      <c r="I19" s="35">
        <f t="shared" si="2"/>
        <v>1.7536017073170731</v>
      </c>
      <c r="J19" s="44" t="s">
        <v>67</v>
      </c>
      <c r="K19" s="44" t="s">
        <v>67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</row>
    <row r="20" spans="1:96" s="22" customFormat="1" ht="89.25" x14ac:dyDescent="0.2">
      <c r="A20" s="32" t="s">
        <v>51</v>
      </c>
      <c r="B20" s="12" t="s">
        <v>26</v>
      </c>
      <c r="C20" s="52">
        <v>1572.8</v>
      </c>
      <c r="D20" s="52">
        <v>1572.8</v>
      </c>
      <c r="E20" s="52">
        <v>1002.6</v>
      </c>
      <c r="F20" s="52">
        <v>12464.988300000001</v>
      </c>
      <c r="G20" s="53" t="str">
        <f>IF((F20/C20)&gt;200%,"Св 200",(F20/C20))</f>
        <v>Св 200</v>
      </c>
      <c r="H20" s="53" t="str">
        <f t="shared" si="1"/>
        <v>Св 200</v>
      </c>
      <c r="I20" s="53" t="str">
        <f t="shared" si="2"/>
        <v>Св 200</v>
      </c>
      <c r="J20" s="38" t="s">
        <v>66</v>
      </c>
      <c r="K20" s="38" t="s">
        <v>66</v>
      </c>
    </row>
    <row r="21" spans="1:96" s="22" customFormat="1" ht="38.25" x14ac:dyDescent="0.2">
      <c r="A21" s="32" t="s">
        <v>52</v>
      </c>
      <c r="B21" s="12" t="s">
        <v>27</v>
      </c>
      <c r="C21" s="52">
        <v>18716</v>
      </c>
      <c r="D21" s="52">
        <v>18716</v>
      </c>
      <c r="E21" s="52">
        <v>6881</v>
      </c>
      <c r="F21" s="52">
        <v>6722.9778999999999</v>
      </c>
      <c r="G21" s="53">
        <f t="shared" ref="G21:G34" si="6">IF((F21/C21)&gt;200%,"Св 200",(F21/C21))</f>
        <v>0.35921018914297925</v>
      </c>
      <c r="H21" s="53">
        <f t="shared" si="1"/>
        <v>0.35921018914297925</v>
      </c>
      <c r="I21" s="53">
        <f t="shared" si="2"/>
        <v>0.97703500944630139</v>
      </c>
      <c r="J21" s="38" t="s">
        <v>68</v>
      </c>
      <c r="K21" s="38" t="s">
        <v>68</v>
      </c>
    </row>
    <row r="22" spans="1:96" s="13" customFormat="1" ht="127.5" x14ac:dyDescent="0.2">
      <c r="A22" s="31" t="s">
        <v>41</v>
      </c>
      <c r="B22" s="14" t="s">
        <v>25</v>
      </c>
      <c r="C22" s="48">
        <v>534030.1</v>
      </c>
      <c r="D22" s="48">
        <v>534030.1</v>
      </c>
      <c r="E22" s="48">
        <v>132963.77497999999</v>
      </c>
      <c r="F22" s="48">
        <v>93471.277300000002</v>
      </c>
      <c r="G22" s="35">
        <f t="shared" si="6"/>
        <v>0.1750299792090371</v>
      </c>
      <c r="H22" s="35">
        <f t="shared" si="1"/>
        <v>0.1750299792090371</v>
      </c>
      <c r="I22" s="35">
        <f t="shared" si="2"/>
        <v>0.70298302912999933</v>
      </c>
      <c r="J22" s="38" t="s">
        <v>69</v>
      </c>
      <c r="K22" s="38" t="s">
        <v>69</v>
      </c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</row>
    <row r="23" spans="1:96" s="22" customFormat="1" ht="63.75" x14ac:dyDescent="0.2">
      <c r="A23" s="32" t="s">
        <v>53</v>
      </c>
      <c r="B23" s="12" t="s">
        <v>28</v>
      </c>
      <c r="C23" s="52">
        <v>212</v>
      </c>
      <c r="D23" s="52">
        <v>212</v>
      </c>
      <c r="E23" s="52">
        <v>45.4</v>
      </c>
      <c r="F23" s="52">
        <v>268.33222000000001</v>
      </c>
      <c r="G23" s="53">
        <f t="shared" si="6"/>
        <v>1.2657180188679245</v>
      </c>
      <c r="H23" s="53">
        <f t="shared" si="1"/>
        <v>1.2657180188679245</v>
      </c>
      <c r="I23" s="53" t="str">
        <f t="shared" si="2"/>
        <v>Св 200</v>
      </c>
      <c r="J23" s="38" t="s">
        <v>70</v>
      </c>
      <c r="K23" s="38" t="s">
        <v>70</v>
      </c>
    </row>
    <row r="24" spans="1:96" s="17" customFormat="1" ht="25.5" x14ac:dyDescent="0.2">
      <c r="A24" s="10" t="s">
        <v>44</v>
      </c>
      <c r="B24" s="15"/>
      <c r="C24" s="47">
        <f>C25+C31+C32+C33</f>
        <v>2155579.4420000007</v>
      </c>
      <c r="D24" s="47">
        <f t="shared" ref="D24:F24" si="7">D25+D31+D32+D33</f>
        <v>2276577.0048699994</v>
      </c>
      <c r="E24" s="47">
        <f t="shared" si="7"/>
        <v>472709.23437999998</v>
      </c>
      <c r="F24" s="47">
        <f t="shared" si="7"/>
        <v>398780.3665</v>
      </c>
      <c r="G24" s="34">
        <f t="shared" si="6"/>
        <v>0.18499915091507904</v>
      </c>
      <c r="H24" s="34">
        <f t="shared" si="1"/>
        <v>0.17516664960022812</v>
      </c>
      <c r="I24" s="34">
        <f t="shared" si="2"/>
        <v>0.84360604256660177</v>
      </c>
      <c r="J24" s="43"/>
      <c r="K24" s="43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</row>
    <row r="25" spans="1:96" s="13" customFormat="1" ht="51" x14ac:dyDescent="0.2">
      <c r="A25" s="30" t="s">
        <v>30</v>
      </c>
      <c r="B25" s="11" t="s">
        <v>29</v>
      </c>
      <c r="C25" s="48">
        <f>C26+C27+C28+C29+C30</f>
        <v>2155579.4420000007</v>
      </c>
      <c r="D25" s="48">
        <f t="shared" ref="D25:F25" si="8">D26+D27+D28+D29+D30</f>
        <v>2276577.0048699994</v>
      </c>
      <c r="E25" s="48">
        <f t="shared" si="8"/>
        <v>472709.23437999998</v>
      </c>
      <c r="F25" s="48">
        <f t="shared" si="8"/>
        <v>398783.2697</v>
      </c>
      <c r="G25" s="35">
        <f t="shared" si="6"/>
        <v>0.18500049774551519</v>
      </c>
      <c r="H25" s="35">
        <f t="shared" si="1"/>
        <v>0.1751679248481085</v>
      </c>
      <c r="I25" s="35">
        <f t="shared" si="2"/>
        <v>0.84361218418556938</v>
      </c>
      <c r="J25" s="42"/>
      <c r="K25" s="4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</row>
    <row r="26" spans="1:96" ht="76.5" x14ac:dyDescent="0.2">
      <c r="A26" s="29" t="s">
        <v>46</v>
      </c>
      <c r="B26" s="1" t="s">
        <v>83</v>
      </c>
      <c r="C26" s="46">
        <v>30624.2</v>
      </c>
      <c r="D26" s="46">
        <v>22123.371040000002</v>
      </c>
      <c r="E26" s="46">
        <v>4022.44</v>
      </c>
      <c r="F26" s="46">
        <v>4579.2</v>
      </c>
      <c r="G26" s="36">
        <f t="shared" si="6"/>
        <v>0.1495288040177376</v>
      </c>
      <c r="H26" s="36">
        <f t="shared" si="1"/>
        <v>0.20698473084054914</v>
      </c>
      <c r="I26" s="36">
        <f t="shared" si="2"/>
        <v>1.1384135002635216</v>
      </c>
      <c r="J26" s="38" t="s">
        <v>71</v>
      </c>
      <c r="K26" s="38" t="s">
        <v>62</v>
      </c>
    </row>
    <row r="27" spans="1:96" ht="76.5" x14ac:dyDescent="0.2">
      <c r="A27" s="29" t="s">
        <v>47</v>
      </c>
      <c r="B27" s="1" t="s">
        <v>84</v>
      </c>
      <c r="C27" s="46">
        <v>478150.60000000009</v>
      </c>
      <c r="D27" s="46">
        <v>553690.1</v>
      </c>
      <c r="E27" s="46">
        <v>107082.28677000001</v>
      </c>
      <c r="F27" s="46">
        <v>44843.072289999996</v>
      </c>
      <c r="G27" s="36">
        <f t="shared" si="6"/>
        <v>9.3784410790240538E-2</v>
      </c>
      <c r="H27" s="36">
        <f t="shared" si="1"/>
        <v>8.0989478211728902E-2</v>
      </c>
      <c r="I27" s="36">
        <f t="shared" si="2"/>
        <v>0.41877208306465824</v>
      </c>
      <c r="J27" s="38" t="s">
        <v>72</v>
      </c>
      <c r="K27" s="38" t="s">
        <v>72</v>
      </c>
    </row>
    <row r="28" spans="1:96" ht="76.5" x14ac:dyDescent="0.2">
      <c r="A28" s="29" t="s">
        <v>48</v>
      </c>
      <c r="B28" s="1" t="s">
        <v>80</v>
      </c>
      <c r="C28" s="46">
        <v>1513507.7000000004</v>
      </c>
      <c r="D28" s="46">
        <v>1548768.4</v>
      </c>
      <c r="E28" s="46">
        <v>305762.92138999997</v>
      </c>
      <c r="F28" s="46">
        <v>292639.79119000002</v>
      </c>
      <c r="G28" s="36">
        <f t="shared" si="6"/>
        <v>0.19335203328664924</v>
      </c>
      <c r="H28" s="36">
        <f t="shared" si="1"/>
        <v>0.18895000129780543</v>
      </c>
      <c r="I28" s="36">
        <f t="shared" si="2"/>
        <v>0.95708070115126409</v>
      </c>
      <c r="J28" s="38" t="s">
        <v>73</v>
      </c>
      <c r="K28" s="38" t="s">
        <v>73</v>
      </c>
    </row>
    <row r="29" spans="1:96" s="23" customFormat="1" ht="76.5" x14ac:dyDescent="0.2">
      <c r="A29" s="3" t="s">
        <v>31</v>
      </c>
      <c r="B29" s="1" t="s">
        <v>81</v>
      </c>
      <c r="C29" s="49">
        <f>660.1</f>
        <v>660.1</v>
      </c>
      <c r="D29" s="49">
        <f>12534.4</f>
        <v>12534.4</v>
      </c>
      <c r="E29" s="49">
        <v>6000</v>
      </c>
      <c r="F29" s="49">
        <f>6110.8</f>
        <v>6110.8</v>
      </c>
      <c r="G29" s="50" t="str">
        <f t="shared" si="6"/>
        <v>Св 200</v>
      </c>
      <c r="H29" s="50">
        <f t="shared" si="1"/>
        <v>0.48752233852438093</v>
      </c>
      <c r="I29" s="50">
        <f t="shared" si="2"/>
        <v>1.0184666666666666</v>
      </c>
      <c r="J29" s="38" t="s">
        <v>74</v>
      </c>
      <c r="K29" s="38" t="s">
        <v>74</v>
      </c>
    </row>
    <row r="30" spans="1:96" s="23" customFormat="1" ht="114.75" x14ac:dyDescent="0.2">
      <c r="A30" s="55" t="s">
        <v>32</v>
      </c>
      <c r="B30" s="56" t="s">
        <v>82</v>
      </c>
      <c r="C30" s="60">
        <v>132636.842</v>
      </c>
      <c r="D30" s="49">
        <v>139460.73383000001</v>
      </c>
      <c r="E30" s="49">
        <v>49841.586219999997</v>
      </c>
      <c r="F30" s="49">
        <v>50610.406219999997</v>
      </c>
      <c r="G30" s="50">
        <f t="shared" si="6"/>
        <v>0.38157125468955294</v>
      </c>
      <c r="H30" s="50">
        <f t="shared" si="1"/>
        <v>0.36290075944740918</v>
      </c>
      <c r="I30" s="50">
        <f t="shared" si="2"/>
        <v>1.0154252715113528</v>
      </c>
      <c r="J30" s="38" t="s">
        <v>76</v>
      </c>
      <c r="K30" s="38" t="s">
        <v>76</v>
      </c>
    </row>
    <row r="31" spans="1:96" s="22" customFormat="1" ht="38.25" x14ac:dyDescent="0.2">
      <c r="A31" s="6" t="s">
        <v>33</v>
      </c>
      <c r="B31" s="12" t="s">
        <v>34</v>
      </c>
      <c r="C31" s="52">
        <v>0</v>
      </c>
      <c r="D31" s="52">
        <v>0</v>
      </c>
      <c r="E31" s="52">
        <v>0</v>
      </c>
      <c r="F31" s="52">
        <v>250</v>
      </c>
      <c r="G31" s="53" t="e">
        <f t="shared" si="6"/>
        <v>#DIV/0!</v>
      </c>
      <c r="H31" s="53" t="e">
        <f t="shared" si="1"/>
        <v>#DIV/0!</v>
      </c>
      <c r="I31" s="53" t="e">
        <f t="shared" si="2"/>
        <v>#DIV/0!</v>
      </c>
      <c r="J31" s="38" t="s">
        <v>75</v>
      </c>
      <c r="K31" s="38" t="s">
        <v>75</v>
      </c>
    </row>
    <row r="32" spans="1:96" s="22" customFormat="1" ht="38.25" x14ac:dyDescent="0.2">
      <c r="A32" s="58" t="s">
        <v>57</v>
      </c>
      <c r="B32" s="12" t="s">
        <v>35</v>
      </c>
      <c r="C32" s="52">
        <v>0</v>
      </c>
      <c r="D32" s="52">
        <v>0</v>
      </c>
      <c r="E32" s="52">
        <v>0</v>
      </c>
      <c r="F32" s="52">
        <v>0</v>
      </c>
      <c r="G32" s="53" t="e">
        <f t="shared" si="6"/>
        <v>#DIV/0!</v>
      </c>
      <c r="H32" s="53" t="e">
        <f t="shared" si="1"/>
        <v>#DIV/0!</v>
      </c>
      <c r="I32" s="53" t="e">
        <f t="shared" si="2"/>
        <v>#DIV/0!</v>
      </c>
      <c r="J32" s="57"/>
      <c r="K32" s="57"/>
    </row>
    <row r="33" spans="1:96" s="22" customFormat="1" ht="25.5" x14ac:dyDescent="0.2">
      <c r="A33" s="51" t="s">
        <v>58</v>
      </c>
      <c r="B33" s="12" t="s">
        <v>36</v>
      </c>
      <c r="C33" s="52">
        <v>0</v>
      </c>
      <c r="D33" s="52">
        <v>0</v>
      </c>
      <c r="E33" s="52">
        <v>0</v>
      </c>
      <c r="F33" s="52">
        <v>-252.9032</v>
      </c>
      <c r="G33" s="53" t="e">
        <f t="shared" si="6"/>
        <v>#DIV/0!</v>
      </c>
      <c r="H33" s="53" t="e">
        <f t="shared" si="1"/>
        <v>#DIV/0!</v>
      </c>
      <c r="I33" s="53" t="e">
        <f t="shared" si="2"/>
        <v>#DIV/0!</v>
      </c>
      <c r="J33" s="38" t="s">
        <v>77</v>
      </c>
      <c r="K33" s="38" t="s">
        <v>77</v>
      </c>
    </row>
    <row r="34" spans="1:96" s="20" customFormat="1" ht="15.75" x14ac:dyDescent="0.25">
      <c r="A34" s="25" t="s">
        <v>37</v>
      </c>
      <c r="B34" s="18"/>
      <c r="C34" s="59">
        <f>C4+C17+C24</f>
        <v>4136330.2120000008</v>
      </c>
      <c r="D34" s="19">
        <f>D4+D17+D24</f>
        <v>4257327.7748699989</v>
      </c>
      <c r="E34" s="19">
        <f>E4+E17+E24</f>
        <v>939672.64835999999</v>
      </c>
      <c r="F34" s="19">
        <f>F4+F17+F24</f>
        <v>889372.72629000002</v>
      </c>
      <c r="G34" s="37">
        <f t="shared" si="6"/>
        <v>0.21501492402850739</v>
      </c>
      <c r="H34" s="37">
        <f t="shared" si="1"/>
        <v>0.20890398233834787</v>
      </c>
      <c r="I34" s="37">
        <f t="shared" si="2"/>
        <v>0.94647080325495492</v>
      </c>
      <c r="J34" s="33"/>
      <c r="K34" s="33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2019-04-29T10:26:24Z</dcterms:modified>
</cp:coreProperties>
</file>