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195" windowWidth="14355" windowHeight="6600"/>
  </bookViews>
  <sheets>
    <sheet name="Сведения" sheetId="2" r:id="rId1"/>
  </sheets>
  <definedNames>
    <definedName name="_xlnm.Print_Titles" localSheetId="0">Сведения!$6:$6</definedName>
  </definedNames>
  <calcPr calcId="144525"/>
</workbook>
</file>

<file path=xl/calcChain.xml><?xml version="1.0" encoding="utf-8"?>
<calcChain xmlns="http://schemas.openxmlformats.org/spreadsheetml/2006/main">
  <c r="E30" i="2" l="1"/>
  <c r="E50" i="2"/>
  <c r="E25" i="2"/>
  <c r="E27" i="2"/>
  <c r="E23" i="2"/>
  <c r="E43" i="2"/>
  <c r="F21" i="2" l="1"/>
  <c r="E7" i="2"/>
  <c r="G45" i="2" l="1"/>
  <c r="G35" i="2"/>
  <c r="G7" i="2"/>
  <c r="F47" i="2"/>
  <c r="F17" i="2"/>
  <c r="E45" i="2" l="1"/>
  <c r="G60" i="2" l="1"/>
  <c r="H60" i="2"/>
  <c r="F60" i="2"/>
  <c r="G58" i="2"/>
  <c r="H58" i="2"/>
  <c r="F58" i="2"/>
  <c r="G56" i="2"/>
  <c r="H56" i="2"/>
  <c r="F56" i="2"/>
  <c r="G52" i="2"/>
  <c r="H52" i="2"/>
  <c r="F52" i="2"/>
  <c r="G47" i="2"/>
  <c r="H47" i="2"/>
  <c r="H45" i="2"/>
  <c r="F45" i="2"/>
  <c r="G42" i="2"/>
  <c r="H42" i="2"/>
  <c r="F42" i="2"/>
  <c r="H35" i="2"/>
  <c r="F35" i="2"/>
  <c r="G33" i="2"/>
  <c r="H33" i="2"/>
  <c r="F33" i="2"/>
  <c r="G28" i="2"/>
  <c r="H28" i="2"/>
  <c r="F28" i="2"/>
  <c r="G21" i="2"/>
  <c r="H21" i="2"/>
  <c r="G17" i="2"/>
  <c r="H17" i="2"/>
  <c r="G15" i="2"/>
  <c r="H15" i="2"/>
  <c r="F15" i="2"/>
  <c r="H7" i="2"/>
  <c r="F7" i="2"/>
  <c r="F6" i="2" l="1"/>
  <c r="G6" i="2"/>
  <c r="H6" i="2"/>
  <c r="D45" i="2"/>
  <c r="E21" i="2"/>
  <c r="E28" i="2" l="1"/>
  <c r="D60" i="2" l="1"/>
  <c r="D56" i="2"/>
  <c r="D52" i="2"/>
  <c r="D47" i="2"/>
  <c r="D42" i="2"/>
  <c r="D35" i="2"/>
  <c r="D33" i="2"/>
  <c r="D28" i="2"/>
  <c r="D21" i="2"/>
  <c r="D17" i="2"/>
  <c r="D15" i="2"/>
  <c r="D7" i="2"/>
  <c r="D6" i="2" l="1"/>
  <c r="E15" i="2"/>
  <c r="E17" i="2"/>
  <c r="E33" i="2"/>
  <c r="E35" i="2"/>
  <c r="E42" i="2"/>
  <c r="E47" i="2"/>
  <c r="E52" i="2"/>
  <c r="E56" i="2"/>
  <c r="E58" i="2"/>
  <c r="E60" i="2"/>
  <c r="E6" i="2" l="1"/>
</calcChain>
</file>

<file path=xl/sharedStrings.xml><?xml version="1.0" encoding="utf-8"?>
<sst xmlns="http://schemas.openxmlformats.org/spreadsheetml/2006/main" count="84" uniqueCount="70">
  <si>
    <t/>
  </si>
  <si>
    <t>Прочие межбюджетные трансферты  общего характера</t>
  </si>
  <si>
    <t>Иные дотации</t>
  </si>
  <si>
    <t>Дотации на выравнивание бюджетной обеспеченности субъектов Российской Федерации и муниципальных образований</t>
  </si>
  <si>
    <t>Межбюджетные трансферты общего характера бюджетам бюджетной системы Российской Федерации</t>
  </si>
  <si>
    <t>Обслуживание внутреннего государственного и муниципального долга</t>
  </si>
  <si>
    <t>Обслуживание государственного и  муниципального долга</t>
  </si>
  <si>
    <t>Периодическая печать и издательства</t>
  </si>
  <si>
    <t>Средства массовой информации</t>
  </si>
  <si>
    <t xml:space="preserve">Физическая культура </t>
  </si>
  <si>
    <t>Физическая культура спорт</t>
  </si>
  <si>
    <t>Другие вопросы в области социальной политики</t>
  </si>
  <si>
    <t>Охрана семьи и детства</t>
  </si>
  <si>
    <t>Социальное обеспечение населения</t>
  </si>
  <si>
    <t>Пенсионное обеспечение</t>
  </si>
  <si>
    <t>Социальная политика</t>
  </si>
  <si>
    <t>Другие вопросы в области культуры, кинематографии</t>
  </si>
  <si>
    <t>Культура</t>
  </si>
  <si>
    <t>Культура и кинематография</t>
  </si>
  <si>
    <t>Другие вопросы в области образования</t>
  </si>
  <si>
    <t>Молодежная политика</t>
  </si>
  <si>
    <t>Профессиональная подготовка, переподготовка и повышение квалификации</t>
  </si>
  <si>
    <t>Дополнительное образование детей</t>
  </si>
  <si>
    <t>Общее образование</t>
  </si>
  <si>
    <t>Дошкольное образование</t>
  </si>
  <si>
    <t>Образование</t>
  </si>
  <si>
    <t>Другие вопросы в области охраны окружающей среды</t>
  </si>
  <si>
    <t>Охрана окружающей среды</t>
  </si>
  <si>
    <t>Другие вопросы в области жилищно-коммунального хозяйства</t>
  </si>
  <si>
    <t>Коммунальное хозяйство</t>
  </si>
  <si>
    <t>Жилищное хозяйство</t>
  </si>
  <si>
    <t>Жилищно-коммунальное хозяйство</t>
  </si>
  <si>
    <t>Другие вопросы в области национальной экономики</t>
  </si>
  <si>
    <t>Связь и информатика</t>
  </si>
  <si>
    <t>Дорожное хозяйство(дорожные фонды)</t>
  </si>
  <si>
    <t>Сельское хозяйство и рыболовство</t>
  </si>
  <si>
    <t>Общеэкономические вопросы</t>
  </si>
  <si>
    <t>Национальная экономика</t>
  </si>
  <si>
    <t>Другие вопросы в области национальной безопасности и правоохранительной деятельности</t>
  </si>
  <si>
    <t>Защита населения и территории от последствий чрезвычайных ситуаций природного и техногенного характера, гражданская оборона</t>
  </si>
  <si>
    <t>Органы юстиции</t>
  </si>
  <si>
    <t>Национальная безопасность и правоохранительная деятельность</t>
  </si>
  <si>
    <t>Мобилизационная и вневойсковая подготовка</t>
  </si>
  <si>
    <t>Национальная оборона</t>
  </si>
  <si>
    <t>Другие общегосударственные вопросы</t>
  </si>
  <si>
    <t>Резервные фонды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</si>
  <si>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</si>
  <si>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</si>
  <si>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</si>
  <si>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</si>
  <si>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</si>
  <si>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Пз</t>
  </si>
  <si>
    <t>Рз</t>
  </si>
  <si>
    <t>Наименование</t>
  </si>
  <si>
    <t>ВСЕГО</t>
  </si>
  <si>
    <t>Судебная система</t>
  </si>
  <si>
    <t>Массовый спорт</t>
  </si>
  <si>
    <t>Транспорт</t>
  </si>
  <si>
    <t>Благоустройство</t>
  </si>
  <si>
    <t>Здравоохранение</t>
  </si>
  <si>
    <t>Другие вопросы в области здравоохранения</t>
  </si>
  <si>
    <t>2021 год</t>
  </si>
  <si>
    <t>проект бюджета</t>
  </si>
  <si>
    <t>Другие вопросы в области физической культуры и спорта_x000D_</t>
  </si>
  <si>
    <t>(тыс. рублей)</t>
  </si>
  <si>
    <t>Сведения о расходах бюджета Нефтеюганского района по разделам и подразделам классификации расходов на 2020 год и плановый период 2021 и 2022 годов в сравнении с ожидаемым исполнением за 2019 год и отчетом за 2018 год</t>
  </si>
  <si>
    <t>Исполнено за 2018 год</t>
  </si>
  <si>
    <t>Ожидаемое исполнение за 2019 год</t>
  </si>
  <si>
    <t xml:space="preserve">2020 год </t>
  </si>
  <si>
    <t>2022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</si>
</sst>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00"/>
    <numFmt numFmtId="166" formatCode="#,##0.0"/>
  </numFmts>
  <fonts count="1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rgb="FF000000"/>
      <name val="Calibri"/>
      <family val="2"/>
      <scheme val="minor"/>
    </font>
    <font>
      <b/>
      <u/>
      <sz val="10"/>
      <color rgb="FFFF000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2"/>
      <color theme="1"/>
      <name val="Arial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164" fontId="1" fillId="0" borderId="0" applyFont="0" applyFill="0" applyBorder="0" applyAlignment="0" applyProtection="0"/>
    <xf numFmtId="0" fontId="2" fillId="0" borderId="0"/>
    <xf numFmtId="0" fontId="6" fillId="0" borderId="0"/>
    <xf numFmtId="0" fontId="6" fillId="0" borderId="0"/>
    <xf numFmtId="164" fontId="6" fillId="0" borderId="0" applyFont="0" applyFill="0" applyBorder="0" applyAlignment="0" applyProtection="0"/>
  </cellStyleXfs>
  <cellXfs count="46">
    <xf numFmtId="0" fontId="0" fillId="0" borderId="0" xfId="0"/>
    <xf numFmtId="0" fontId="2" fillId="0" borderId="0" xfId="2"/>
    <xf numFmtId="0" fontId="2" fillId="0" borderId="0" xfId="2" applyAlignment="1">
      <alignment wrapText="1"/>
    </xf>
    <xf numFmtId="0" fontId="2" fillId="0" borderId="0" xfId="2" applyBorder="1"/>
    <xf numFmtId="0" fontId="7" fillId="0" borderId="0" xfId="2" applyFont="1"/>
    <xf numFmtId="0" fontId="11" fillId="0" borderId="0" xfId="2" applyFont="1"/>
    <xf numFmtId="0" fontId="3" fillId="0" borderId="1" xfId="2" applyNumberFormat="1" applyFont="1" applyFill="1" applyBorder="1" applyAlignment="1" applyProtection="1">
      <alignment horizontal="left" vertical="center" wrapText="1"/>
      <protection hidden="1"/>
    </xf>
    <xf numFmtId="0" fontId="5" fillId="0" borderId="1" xfId="2" applyNumberFormat="1" applyFont="1" applyFill="1" applyBorder="1" applyAlignment="1" applyProtection="1">
      <alignment horizontal="left" vertical="center" wrapText="1"/>
      <protection hidden="1"/>
    </xf>
    <xf numFmtId="165" fontId="5" fillId="0" borderId="1" xfId="2" applyNumberFormat="1" applyFont="1" applyFill="1" applyBorder="1" applyAlignment="1" applyProtection="1">
      <alignment horizontal="center" vertical="center" wrapText="1"/>
      <protection hidden="1"/>
    </xf>
    <xf numFmtId="166" fontId="8" fillId="0" borderId="2" xfId="1" applyNumberFormat="1" applyFont="1" applyFill="1" applyBorder="1" applyAlignment="1" applyProtection="1">
      <alignment horizontal="center" vertical="center"/>
      <protection hidden="1"/>
    </xf>
    <xf numFmtId="165" fontId="3" fillId="0" borderId="1" xfId="2" applyNumberFormat="1" applyFont="1" applyFill="1" applyBorder="1" applyAlignment="1" applyProtection="1">
      <alignment horizontal="center" vertical="center" wrapText="1"/>
      <protection hidden="1"/>
    </xf>
    <xf numFmtId="166" fontId="9" fillId="0" borderId="2" xfId="1" applyNumberFormat="1" applyFont="1" applyFill="1" applyBorder="1" applyAlignment="1" applyProtection="1">
      <alignment horizontal="center" vertical="center"/>
      <protection hidden="1"/>
    </xf>
    <xf numFmtId="0" fontId="8" fillId="0" borderId="1" xfId="2" applyNumberFormat="1" applyFont="1" applyFill="1" applyBorder="1" applyAlignment="1" applyProtection="1">
      <alignment horizontal="left" vertical="center" wrapText="1"/>
      <protection hidden="1"/>
    </xf>
    <xf numFmtId="165" fontId="8" fillId="0" borderId="1" xfId="2" applyNumberFormat="1" applyFont="1" applyFill="1" applyBorder="1" applyAlignment="1" applyProtection="1">
      <alignment horizontal="center" vertical="center" wrapText="1"/>
      <protection hidden="1"/>
    </xf>
    <xf numFmtId="166" fontId="8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1" xfId="2" applyNumberFormat="1" applyFont="1" applyFill="1" applyBorder="1" applyAlignment="1" applyProtection="1">
      <alignment horizontal="left" vertical="center" wrapText="1"/>
      <protection hidden="1"/>
    </xf>
    <xf numFmtId="0" fontId="3" fillId="0" borderId="1" xfId="2" applyNumberFormat="1" applyFont="1" applyFill="1" applyBorder="1" applyAlignment="1" applyProtection="1">
      <alignment vertical="center" wrapText="1"/>
      <protection hidden="1"/>
    </xf>
    <xf numFmtId="0" fontId="13" fillId="0" borderId="1" xfId="2" applyNumberFormat="1" applyFont="1" applyFill="1" applyBorder="1" applyAlignment="1" applyProtection="1">
      <alignment horizontal="center" vertical="center" wrapText="1"/>
      <protection hidden="1"/>
    </xf>
    <xf numFmtId="0" fontId="12" fillId="0" borderId="0" xfId="2" applyFont="1"/>
    <xf numFmtId="0" fontId="15" fillId="0" borderId="0" xfId="2" applyFont="1"/>
    <xf numFmtId="0" fontId="13" fillId="0" borderId="0" xfId="2" applyFont="1" applyBorder="1" applyAlignment="1">
      <alignment horizontal="center" vertical="center"/>
    </xf>
    <xf numFmtId="0" fontId="3" fillId="0" borderId="1" xfId="2" applyNumberFormat="1" applyFont="1" applyFill="1" applyBorder="1" applyAlignment="1" applyProtection="1">
      <alignment horizontal="center" vertical="center" wrapText="1"/>
      <protection hidden="1"/>
    </xf>
    <xf numFmtId="166" fontId="2" fillId="0" borderId="0" xfId="2" applyNumberFormat="1"/>
    <xf numFmtId="0" fontId="3" fillId="0" borderId="0" xfId="2" applyFont="1" applyFill="1" applyBorder="1" applyAlignment="1" applyProtection="1">
      <alignment wrapText="1"/>
      <protection hidden="1"/>
    </xf>
    <xf numFmtId="0" fontId="4" fillId="0" borderId="0" xfId="2" applyFont="1" applyFill="1" applyBorder="1" applyProtection="1">
      <protection hidden="1"/>
    </xf>
    <xf numFmtId="0" fontId="10" fillId="0" borderId="0" xfId="2" applyFont="1" applyFill="1" applyBorder="1" applyAlignment="1" applyProtection="1">
      <alignment horizontal="center"/>
      <protection hidden="1"/>
    </xf>
    <xf numFmtId="0" fontId="12" fillId="0" borderId="0" xfId="2" applyFont="1" applyFill="1" applyBorder="1"/>
    <xf numFmtId="0" fontId="15" fillId="0" borderId="0" xfId="2" applyFont="1" applyFill="1" applyBorder="1"/>
    <xf numFmtId="0" fontId="13" fillId="0" borderId="0" xfId="2" applyNumberFormat="1" applyFont="1" applyFill="1" applyBorder="1" applyAlignment="1" applyProtection="1">
      <alignment horizontal="right" vertical="center"/>
      <protection hidden="1"/>
    </xf>
    <xf numFmtId="0" fontId="13" fillId="0" borderId="2" xfId="2" applyNumberFormat="1" applyFont="1" applyFill="1" applyBorder="1" applyAlignment="1" applyProtection="1">
      <alignment horizontal="center" vertical="center" wrapText="1"/>
      <protection hidden="1"/>
    </xf>
    <xf numFmtId="166" fontId="8" fillId="0" borderId="1" xfId="1" applyNumberFormat="1" applyFont="1" applyFill="1" applyBorder="1" applyAlignment="1" applyProtection="1">
      <alignment horizontal="center" vertical="center" wrapText="1"/>
      <protection hidden="1"/>
    </xf>
    <xf numFmtId="166" fontId="14" fillId="0" borderId="2" xfId="1" applyNumberFormat="1" applyFont="1" applyFill="1" applyBorder="1" applyAlignment="1" applyProtection="1">
      <alignment horizontal="center" vertical="center"/>
      <protection hidden="1"/>
    </xf>
    <xf numFmtId="166" fontId="14" fillId="0" borderId="1" xfId="1" applyNumberFormat="1" applyFont="1" applyFill="1" applyBorder="1" applyAlignment="1" applyProtection="1">
      <alignment horizontal="center" vertical="center"/>
      <protection hidden="1"/>
    </xf>
    <xf numFmtId="166" fontId="9" fillId="0" borderId="1" xfId="1" applyNumberFormat="1" applyFont="1" applyFill="1" applyBorder="1" applyAlignment="1" applyProtection="1">
      <alignment horizontal="center" vertical="center" wrapText="1"/>
      <protection hidden="1"/>
    </xf>
    <xf numFmtId="166" fontId="13" fillId="0" borderId="2" xfId="0" applyNumberFormat="1" applyFont="1" applyFill="1" applyBorder="1" applyAlignment="1">
      <alignment horizontal="center" vertical="center" wrapText="1"/>
    </xf>
    <xf numFmtId="166" fontId="13" fillId="0" borderId="1" xfId="0" applyNumberFormat="1" applyFont="1" applyFill="1" applyBorder="1" applyAlignment="1">
      <alignment horizontal="center" vertical="center" wrapText="1"/>
    </xf>
    <xf numFmtId="166" fontId="13" fillId="0" borderId="1" xfId="0" applyNumberFormat="1" applyFont="1" applyFill="1" applyBorder="1" applyAlignment="1">
      <alignment horizontal="center" vertical="center"/>
    </xf>
    <xf numFmtId="166" fontId="13" fillId="0" borderId="1" xfId="1" applyNumberFormat="1" applyFont="1" applyFill="1" applyBorder="1" applyAlignment="1" applyProtection="1">
      <alignment horizontal="center" vertical="center"/>
      <protection hidden="1"/>
    </xf>
    <xf numFmtId="166" fontId="13" fillId="0" borderId="2" xfId="0" applyNumberFormat="1" applyFont="1" applyFill="1" applyBorder="1" applyAlignment="1">
      <alignment horizontal="center" vertical="center"/>
    </xf>
    <xf numFmtId="166" fontId="13" fillId="0" borderId="2" xfId="1" applyNumberFormat="1" applyFont="1" applyFill="1" applyBorder="1" applyAlignment="1" applyProtection="1">
      <alignment horizontal="center" vertical="center"/>
      <protection hidden="1"/>
    </xf>
    <xf numFmtId="166" fontId="14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1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0" xfId="2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2" applyNumberFormat="1" applyFont="1" applyFill="1" applyBorder="1" applyAlignment="1" applyProtection="1">
      <alignment horizontal="center" vertical="center" wrapText="1"/>
      <protection hidden="1"/>
    </xf>
    <xf numFmtId="0" fontId="9" fillId="0" borderId="1" xfId="2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2" applyNumberFormat="1" applyFont="1" applyFill="1" applyBorder="1" applyAlignment="1" applyProtection="1">
      <alignment horizontal="center" vertical="center"/>
      <protection hidden="1"/>
    </xf>
  </cellXfs>
  <cellStyles count="6">
    <cellStyle name="Normal" xfId="4"/>
    <cellStyle name="Обычный" xfId="0" builtinId="0"/>
    <cellStyle name="Обычный 2" xfId="2"/>
    <cellStyle name="Обычный 3" xfId="3"/>
    <cellStyle name="Финансовый" xfId="1" builtinId="3"/>
    <cellStyle name="Финансовый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13"/>
  <sheetViews>
    <sheetView showGridLines="0" tabSelected="1" view="pageBreakPreview" topLeftCell="A55" zoomScale="75" zoomScaleNormal="85" zoomScaleSheetLayoutView="75" workbookViewId="0">
      <selection activeCell="H6" sqref="H6"/>
    </sheetView>
  </sheetViews>
  <sheetFormatPr defaultColWidth="9.140625" defaultRowHeight="15.75" x14ac:dyDescent="0.2"/>
  <cols>
    <col min="1" max="1" width="69" style="2" customWidth="1"/>
    <col min="2" max="3" width="5" style="1" customWidth="1"/>
    <col min="4" max="4" width="21.7109375" style="5" customWidth="1"/>
    <col min="5" max="5" width="26.28515625" style="5" customWidth="1"/>
    <col min="6" max="6" width="24.28515625" style="18" customWidth="1"/>
    <col min="7" max="7" width="25.28515625" style="19" customWidth="1"/>
    <col min="8" max="8" width="29.140625" style="20" customWidth="1"/>
    <col min="9" max="9" width="16.5703125" style="1" customWidth="1"/>
    <col min="10" max="238" width="9.140625" style="1" customWidth="1"/>
    <col min="239" max="16384" width="9.140625" style="1"/>
  </cols>
  <sheetData>
    <row r="1" spans="1:9" s="3" customFormat="1" ht="37.5" customHeight="1" x14ac:dyDescent="0.2">
      <c r="A1" s="42" t="s">
        <v>65</v>
      </c>
      <c r="B1" s="42"/>
      <c r="C1" s="42"/>
      <c r="D1" s="42"/>
      <c r="E1" s="42"/>
      <c r="F1" s="42"/>
      <c r="G1" s="42"/>
      <c r="H1" s="42"/>
    </row>
    <row r="2" spans="1:9" s="3" customFormat="1" ht="15" customHeight="1" x14ac:dyDescent="0.25">
      <c r="A2" s="23"/>
      <c r="B2" s="24"/>
      <c r="C2" s="24"/>
      <c r="D2" s="25"/>
      <c r="E2" s="25"/>
      <c r="F2" s="26"/>
      <c r="G2" s="27"/>
      <c r="H2" s="28" t="s">
        <v>64</v>
      </c>
    </row>
    <row r="3" spans="1:9" ht="18.600000000000001" customHeight="1" x14ac:dyDescent="0.2">
      <c r="A3" s="43" t="s">
        <v>53</v>
      </c>
      <c r="B3" s="43" t="s">
        <v>52</v>
      </c>
      <c r="C3" s="43" t="s">
        <v>51</v>
      </c>
      <c r="D3" s="43" t="s">
        <v>66</v>
      </c>
      <c r="E3" s="43" t="s">
        <v>67</v>
      </c>
      <c r="F3" s="45" t="s">
        <v>62</v>
      </c>
      <c r="G3" s="45"/>
      <c r="H3" s="45"/>
    </row>
    <row r="4" spans="1:9" ht="31.5" customHeight="1" x14ac:dyDescent="0.2">
      <c r="A4" s="43"/>
      <c r="B4" s="43"/>
      <c r="C4" s="43"/>
      <c r="D4" s="44"/>
      <c r="E4" s="44"/>
      <c r="F4" s="29" t="s">
        <v>68</v>
      </c>
      <c r="G4" s="29" t="s">
        <v>61</v>
      </c>
      <c r="H4" s="17" t="s">
        <v>69</v>
      </c>
    </row>
    <row r="5" spans="1:9" ht="14.45" customHeight="1" x14ac:dyDescent="0.25">
      <c r="A5" s="21">
        <v>1</v>
      </c>
      <c r="B5" s="21">
        <v>2</v>
      </c>
      <c r="C5" s="21">
        <v>3</v>
      </c>
      <c r="D5" s="21">
        <v>4</v>
      </c>
      <c r="E5" s="21">
        <v>5</v>
      </c>
      <c r="F5" s="17">
        <v>6</v>
      </c>
      <c r="G5" s="17">
        <v>7</v>
      </c>
      <c r="H5" s="17">
        <v>8</v>
      </c>
    </row>
    <row r="6" spans="1:9" ht="20.45" customHeight="1" x14ac:dyDescent="0.2">
      <c r="A6" s="7" t="s">
        <v>54</v>
      </c>
      <c r="B6" s="8" t="s">
        <v>0</v>
      </c>
      <c r="C6" s="8" t="s">
        <v>0</v>
      </c>
      <c r="D6" s="30">
        <f>D7+D15+D17+D21+D28+D33+D35+D42+D47+D52+D56+D58+D60+D45</f>
        <v>5506948.3000000007</v>
      </c>
      <c r="E6" s="9">
        <f>E7+E15+E17+E21+E28+E33+E35+E42+E45+E47+E52+E56+E58+E60</f>
        <v>6856939.7000000002</v>
      </c>
      <c r="F6" s="31">
        <f>F7+F15+F17+F21+F28+F33+F35+F42+F45+F47+F52+F56+F58+F60</f>
        <v>5855190.2000000011</v>
      </c>
      <c r="G6" s="31">
        <f>G7+G15+G17+G21+G28+G33+G35+G42+G45+G47+G52+G56+G58+G60</f>
        <v>5156791.7999999989</v>
      </c>
      <c r="H6" s="32">
        <f>H7+H15+H17+H21+H28+H33+H35+H42+H45+H47+H52+H56+H58+H60</f>
        <v>4987103.1000000006</v>
      </c>
      <c r="I6" s="22"/>
    </row>
    <row r="7" spans="1:9" x14ac:dyDescent="0.2">
      <c r="A7" s="7" t="s">
        <v>50</v>
      </c>
      <c r="B7" s="8">
        <v>1</v>
      </c>
      <c r="C7" s="8" t="s">
        <v>0</v>
      </c>
      <c r="D7" s="30">
        <f>D8+D9+D10+D11+D12+D14</f>
        <v>727570.4</v>
      </c>
      <c r="E7" s="9">
        <f>E8+E9+E10+E11+E12+E13+E14</f>
        <v>735402.2</v>
      </c>
      <c r="F7" s="31">
        <f>SUM(F8:F14)</f>
        <v>742880.7</v>
      </c>
      <c r="G7" s="31">
        <f>SUM(G8:G14)</f>
        <v>866322.7</v>
      </c>
      <c r="H7" s="32">
        <f>SUM(H8:H14)</f>
        <v>923164.1</v>
      </c>
    </row>
    <row r="8" spans="1:9" ht="31.5" x14ac:dyDescent="0.2">
      <c r="A8" s="6" t="s">
        <v>49</v>
      </c>
      <c r="B8" s="10">
        <v>1</v>
      </c>
      <c r="C8" s="10">
        <v>2</v>
      </c>
      <c r="D8" s="33">
        <v>5705.8</v>
      </c>
      <c r="E8" s="11">
        <v>5972.7</v>
      </c>
      <c r="F8" s="34">
        <v>5244.4</v>
      </c>
      <c r="G8" s="34">
        <v>5244.4</v>
      </c>
      <c r="H8" s="35">
        <v>5244.4</v>
      </c>
    </row>
    <row r="9" spans="1:9" ht="47.25" x14ac:dyDescent="0.2">
      <c r="A9" s="6" t="s">
        <v>48</v>
      </c>
      <c r="B9" s="10">
        <v>1</v>
      </c>
      <c r="C9" s="10">
        <v>3</v>
      </c>
      <c r="D9" s="33">
        <v>9865.7000000000007</v>
      </c>
      <c r="E9" s="11">
        <v>8695.1</v>
      </c>
      <c r="F9" s="34">
        <v>8548.6</v>
      </c>
      <c r="G9" s="34">
        <v>10261</v>
      </c>
      <c r="H9" s="35">
        <v>10581.9</v>
      </c>
    </row>
    <row r="10" spans="1:9" ht="47.25" x14ac:dyDescent="0.2">
      <c r="A10" s="6" t="s">
        <v>47</v>
      </c>
      <c r="B10" s="10">
        <v>1</v>
      </c>
      <c r="C10" s="10">
        <v>4</v>
      </c>
      <c r="D10" s="33">
        <v>215925.1</v>
      </c>
      <c r="E10" s="11">
        <v>224207.9</v>
      </c>
      <c r="F10" s="34">
        <v>224344.1</v>
      </c>
      <c r="G10" s="34">
        <v>235823.7</v>
      </c>
      <c r="H10" s="36">
        <v>234918.2</v>
      </c>
    </row>
    <row r="11" spans="1:9" ht="30" customHeight="1" x14ac:dyDescent="0.2">
      <c r="A11" s="6" t="s">
        <v>55</v>
      </c>
      <c r="B11" s="10">
        <v>1</v>
      </c>
      <c r="C11" s="10">
        <v>5</v>
      </c>
      <c r="D11" s="33">
        <v>1.8</v>
      </c>
      <c r="E11" s="11">
        <v>5.6</v>
      </c>
      <c r="F11" s="34"/>
      <c r="G11" s="34"/>
      <c r="H11" s="37"/>
    </row>
    <row r="12" spans="1:9" ht="31.5" x14ac:dyDescent="0.2">
      <c r="A12" s="6" t="s">
        <v>46</v>
      </c>
      <c r="B12" s="10">
        <v>1</v>
      </c>
      <c r="C12" s="10">
        <v>6</v>
      </c>
      <c r="D12" s="33">
        <v>62184.800000000003</v>
      </c>
      <c r="E12" s="11">
        <v>62845.599999999999</v>
      </c>
      <c r="F12" s="38">
        <v>64888.5</v>
      </c>
      <c r="G12" s="39">
        <v>70104.600000000006</v>
      </c>
      <c r="H12" s="36">
        <v>72783.600000000006</v>
      </c>
    </row>
    <row r="13" spans="1:9" ht="28.5" customHeight="1" x14ac:dyDescent="0.2">
      <c r="A13" s="6" t="s">
        <v>45</v>
      </c>
      <c r="B13" s="10">
        <v>1</v>
      </c>
      <c r="C13" s="10">
        <v>11</v>
      </c>
      <c r="D13" s="33">
        <v>0</v>
      </c>
      <c r="E13" s="11">
        <v>2149</v>
      </c>
      <c r="F13" s="34">
        <v>6600</v>
      </c>
      <c r="G13" s="39">
        <v>6600</v>
      </c>
      <c r="H13" s="37">
        <v>6600</v>
      </c>
    </row>
    <row r="14" spans="1:9" ht="30.75" customHeight="1" x14ac:dyDescent="0.2">
      <c r="A14" s="6" t="s">
        <v>44</v>
      </c>
      <c r="B14" s="10">
        <v>1</v>
      </c>
      <c r="C14" s="10">
        <v>13</v>
      </c>
      <c r="D14" s="33">
        <v>433887.2</v>
      </c>
      <c r="E14" s="11">
        <v>431526.3</v>
      </c>
      <c r="F14" s="34">
        <v>433255.1</v>
      </c>
      <c r="G14" s="39">
        <v>538289</v>
      </c>
      <c r="H14" s="36">
        <v>593036</v>
      </c>
    </row>
    <row r="15" spans="1:9" x14ac:dyDescent="0.2">
      <c r="A15" s="7" t="s">
        <v>43</v>
      </c>
      <c r="B15" s="8">
        <v>2</v>
      </c>
      <c r="C15" s="8" t="s">
        <v>0</v>
      </c>
      <c r="D15" s="30">
        <f>D16</f>
        <v>4174.5</v>
      </c>
      <c r="E15" s="9">
        <f>E16</f>
        <v>4573</v>
      </c>
      <c r="F15" s="31">
        <f>F16</f>
        <v>0</v>
      </c>
      <c r="G15" s="31">
        <f t="shared" ref="G15:H15" si="0">G16</f>
        <v>0</v>
      </c>
      <c r="H15" s="32">
        <f t="shared" si="0"/>
        <v>0</v>
      </c>
    </row>
    <row r="16" spans="1:9" ht="24.75" customHeight="1" x14ac:dyDescent="0.2">
      <c r="A16" s="6" t="s">
        <v>42</v>
      </c>
      <c r="B16" s="10">
        <v>2</v>
      </c>
      <c r="C16" s="10">
        <v>3</v>
      </c>
      <c r="D16" s="33">
        <v>4174.5</v>
      </c>
      <c r="E16" s="11">
        <v>4573</v>
      </c>
      <c r="F16" s="39"/>
      <c r="G16" s="39"/>
      <c r="H16" s="37"/>
    </row>
    <row r="17" spans="1:9" ht="14.45" customHeight="1" x14ac:dyDescent="0.2">
      <c r="A17" s="7" t="s">
        <v>41</v>
      </c>
      <c r="B17" s="8">
        <v>3</v>
      </c>
      <c r="C17" s="8" t="s">
        <v>0</v>
      </c>
      <c r="D17" s="30">
        <f>D18+D19+D20</f>
        <v>64850.3</v>
      </c>
      <c r="E17" s="9">
        <f>E18+E19+E20</f>
        <v>64047.8</v>
      </c>
      <c r="F17" s="31">
        <f>SUM(F18:F20)</f>
        <v>31881.5</v>
      </c>
      <c r="G17" s="31">
        <f t="shared" ref="G17:H17" si="1">SUM(G18:G20)</f>
        <v>32060.600000000002</v>
      </c>
      <c r="H17" s="32">
        <f t="shared" si="1"/>
        <v>33151.4</v>
      </c>
    </row>
    <row r="18" spans="1:9" x14ac:dyDescent="0.2">
      <c r="A18" s="6" t="s">
        <v>40</v>
      </c>
      <c r="B18" s="10">
        <v>3</v>
      </c>
      <c r="C18" s="10">
        <v>4</v>
      </c>
      <c r="D18" s="33">
        <v>5970.9</v>
      </c>
      <c r="E18" s="11">
        <v>6515.8</v>
      </c>
      <c r="F18" s="39"/>
      <c r="G18" s="39"/>
      <c r="H18" s="37"/>
    </row>
    <row r="19" spans="1:9" ht="30" customHeight="1" x14ac:dyDescent="0.2">
      <c r="A19" s="6" t="s">
        <v>39</v>
      </c>
      <c r="B19" s="10">
        <v>3</v>
      </c>
      <c r="C19" s="10">
        <v>9</v>
      </c>
      <c r="D19" s="33">
        <v>52659.3</v>
      </c>
      <c r="E19" s="11">
        <v>48064.3</v>
      </c>
      <c r="F19" s="34">
        <v>30433.5</v>
      </c>
      <c r="G19" s="34">
        <v>31910.9</v>
      </c>
      <c r="H19" s="35">
        <v>33000.1</v>
      </c>
    </row>
    <row r="20" spans="1:9" ht="31.5" x14ac:dyDescent="0.2">
      <c r="A20" s="6" t="s">
        <v>38</v>
      </c>
      <c r="B20" s="10">
        <v>3</v>
      </c>
      <c r="C20" s="10">
        <v>14</v>
      </c>
      <c r="D20" s="33">
        <v>6220.1</v>
      </c>
      <c r="E20" s="11">
        <v>9467.7000000000007</v>
      </c>
      <c r="F20" s="34">
        <v>1448</v>
      </c>
      <c r="G20" s="34">
        <v>149.69999999999999</v>
      </c>
      <c r="H20" s="35">
        <v>151.30000000000001</v>
      </c>
    </row>
    <row r="21" spans="1:9" x14ac:dyDescent="0.2">
      <c r="A21" s="7" t="s">
        <v>37</v>
      </c>
      <c r="B21" s="8">
        <v>4</v>
      </c>
      <c r="C21" s="8" t="s">
        <v>0</v>
      </c>
      <c r="D21" s="30">
        <f>D22+D23+D24+D25+D26+D27</f>
        <v>556181.19999999995</v>
      </c>
      <c r="E21" s="9">
        <f>E22+E23+E24+E25+E26+E27</f>
        <v>445609.30000000005</v>
      </c>
      <c r="F21" s="31">
        <f>SUM(F22:F27)</f>
        <v>646638.19999999995</v>
      </c>
      <c r="G21" s="31">
        <f t="shared" ref="G21:H21" si="2">SUM(G22:G27)</f>
        <v>535605.4</v>
      </c>
      <c r="H21" s="32">
        <f t="shared" si="2"/>
        <v>670606.30000000005</v>
      </c>
    </row>
    <row r="22" spans="1:9" ht="33.75" customHeight="1" x14ac:dyDescent="0.2">
      <c r="A22" s="6" t="s">
        <v>36</v>
      </c>
      <c r="B22" s="10">
        <v>4</v>
      </c>
      <c r="C22" s="10">
        <v>1</v>
      </c>
      <c r="D22" s="33">
        <v>666.9</v>
      </c>
      <c r="E22" s="11">
        <v>1415.5</v>
      </c>
      <c r="F22" s="34">
        <v>1410.2</v>
      </c>
      <c r="G22" s="34">
        <v>1410.2</v>
      </c>
      <c r="H22" s="35">
        <v>1410.2</v>
      </c>
    </row>
    <row r="23" spans="1:9" ht="47.25" customHeight="1" x14ac:dyDescent="0.2">
      <c r="A23" s="6" t="s">
        <v>35</v>
      </c>
      <c r="B23" s="10">
        <v>4</v>
      </c>
      <c r="C23" s="10">
        <v>5</v>
      </c>
      <c r="D23" s="33">
        <v>94401.7</v>
      </c>
      <c r="E23" s="11">
        <f>152433.2-2000</f>
        <v>150433.20000000001</v>
      </c>
      <c r="F23" s="34">
        <v>95441.2</v>
      </c>
      <c r="G23" s="34">
        <v>85166</v>
      </c>
      <c r="H23" s="35">
        <v>80311.399999999994</v>
      </c>
    </row>
    <row r="24" spans="1:9" ht="47.25" customHeight="1" x14ac:dyDescent="0.2">
      <c r="A24" s="6" t="s">
        <v>57</v>
      </c>
      <c r="B24" s="10">
        <v>4</v>
      </c>
      <c r="C24" s="10">
        <v>8</v>
      </c>
      <c r="D24" s="33">
        <v>12154.1</v>
      </c>
      <c r="E24" s="11">
        <v>5864.7</v>
      </c>
      <c r="F24" s="39">
        <v>0</v>
      </c>
      <c r="G24" s="39"/>
      <c r="H24" s="37"/>
      <c r="I24" s="4"/>
    </row>
    <row r="25" spans="1:9" ht="30" customHeight="1" x14ac:dyDescent="0.2">
      <c r="A25" s="6" t="s">
        <v>34</v>
      </c>
      <c r="B25" s="10">
        <v>4</v>
      </c>
      <c r="C25" s="10">
        <v>9</v>
      </c>
      <c r="D25" s="33">
        <v>256656.7</v>
      </c>
      <c r="E25" s="11">
        <f>293908.9-211412.2</f>
        <v>82496.700000000012</v>
      </c>
      <c r="F25" s="34">
        <v>328580.90000000002</v>
      </c>
      <c r="G25" s="34">
        <v>237436.5</v>
      </c>
      <c r="H25" s="35">
        <v>367579.4</v>
      </c>
    </row>
    <row r="26" spans="1:9" ht="27.75" customHeight="1" x14ac:dyDescent="0.2">
      <c r="A26" s="6" t="s">
        <v>33</v>
      </c>
      <c r="B26" s="10">
        <v>4</v>
      </c>
      <c r="C26" s="10">
        <v>10</v>
      </c>
      <c r="D26" s="33">
        <v>51800</v>
      </c>
      <c r="E26" s="11">
        <v>60578.8</v>
      </c>
      <c r="F26" s="34">
        <v>59459.6</v>
      </c>
      <c r="G26" s="34">
        <v>59157.1</v>
      </c>
      <c r="H26" s="35">
        <v>65967.100000000006</v>
      </c>
    </row>
    <row r="27" spans="1:9" ht="31.5" customHeight="1" x14ac:dyDescent="0.2">
      <c r="A27" s="6" t="s">
        <v>32</v>
      </c>
      <c r="B27" s="10">
        <v>4</v>
      </c>
      <c r="C27" s="10">
        <v>12</v>
      </c>
      <c r="D27" s="33">
        <v>140501.79999999999</v>
      </c>
      <c r="E27" s="11">
        <f>145504.4-684</f>
        <v>144820.4</v>
      </c>
      <c r="F27" s="34">
        <v>161746.29999999999</v>
      </c>
      <c r="G27" s="34">
        <v>152435.6</v>
      </c>
      <c r="H27" s="35">
        <v>155338.20000000001</v>
      </c>
    </row>
    <row r="28" spans="1:9" x14ac:dyDescent="0.2">
      <c r="A28" s="7" t="s">
        <v>31</v>
      </c>
      <c r="B28" s="8">
        <v>5</v>
      </c>
      <c r="C28" s="8" t="s">
        <v>0</v>
      </c>
      <c r="D28" s="30">
        <f>D29+D30+D31+D32</f>
        <v>843441.70000000007</v>
      </c>
      <c r="E28" s="9">
        <f>E29+E30+E31+E32</f>
        <v>1464300.5999999999</v>
      </c>
      <c r="F28" s="31">
        <f>SUM(F29:F32)</f>
        <v>763835.60000000009</v>
      </c>
      <c r="G28" s="31">
        <f t="shared" ref="G28:H28" si="3">SUM(G29:G32)</f>
        <v>775450.6</v>
      </c>
      <c r="H28" s="32">
        <f t="shared" si="3"/>
        <v>438672.70000000007</v>
      </c>
    </row>
    <row r="29" spans="1:9" ht="34.5" customHeight="1" x14ac:dyDescent="0.2">
      <c r="A29" s="6" t="s">
        <v>30</v>
      </c>
      <c r="B29" s="10">
        <v>5</v>
      </c>
      <c r="C29" s="10">
        <v>1</v>
      </c>
      <c r="D29" s="33">
        <v>412286.4</v>
      </c>
      <c r="E29" s="11">
        <v>924615.4</v>
      </c>
      <c r="F29" s="34">
        <v>553311.5</v>
      </c>
      <c r="G29" s="34">
        <v>316110.59999999998</v>
      </c>
      <c r="H29" s="35">
        <v>193615.7</v>
      </c>
    </row>
    <row r="30" spans="1:9" ht="31.5" customHeight="1" x14ac:dyDescent="0.2">
      <c r="A30" s="6" t="s">
        <v>29</v>
      </c>
      <c r="B30" s="10">
        <v>5</v>
      </c>
      <c r="C30" s="10">
        <v>2</v>
      </c>
      <c r="D30" s="33">
        <v>348937.5</v>
      </c>
      <c r="E30" s="11">
        <f>436513+21258-334</f>
        <v>457437</v>
      </c>
      <c r="F30" s="34">
        <v>176256.9</v>
      </c>
      <c r="G30" s="34">
        <v>420652.1</v>
      </c>
      <c r="H30" s="35">
        <v>206369.1</v>
      </c>
    </row>
    <row r="31" spans="1:9" ht="25.5" customHeight="1" x14ac:dyDescent="0.2">
      <c r="A31" s="6" t="s">
        <v>58</v>
      </c>
      <c r="B31" s="10">
        <v>5</v>
      </c>
      <c r="C31" s="10">
        <v>3</v>
      </c>
      <c r="D31" s="33">
        <v>82185.3</v>
      </c>
      <c r="E31" s="11">
        <v>82242.7</v>
      </c>
      <c r="F31" s="34">
        <v>34264.300000000003</v>
      </c>
      <c r="G31" s="34">
        <v>38685</v>
      </c>
      <c r="H31" s="35">
        <v>38685</v>
      </c>
      <c r="I31" s="4"/>
    </row>
    <row r="32" spans="1:9" ht="27.75" customHeight="1" x14ac:dyDescent="0.2">
      <c r="A32" s="6" t="s">
        <v>28</v>
      </c>
      <c r="B32" s="10">
        <v>5</v>
      </c>
      <c r="C32" s="10">
        <v>5</v>
      </c>
      <c r="D32" s="33">
        <v>32.5</v>
      </c>
      <c r="E32" s="11">
        <v>5.5</v>
      </c>
      <c r="F32" s="34">
        <v>2.9</v>
      </c>
      <c r="G32" s="34">
        <v>2.9</v>
      </c>
      <c r="H32" s="36">
        <v>2.9</v>
      </c>
    </row>
    <row r="33" spans="1:8" x14ac:dyDescent="0.2">
      <c r="A33" s="7" t="s">
        <v>27</v>
      </c>
      <c r="B33" s="8">
        <v>6</v>
      </c>
      <c r="C33" s="8" t="s">
        <v>0</v>
      </c>
      <c r="D33" s="30">
        <f>D34</f>
        <v>27237.3</v>
      </c>
      <c r="E33" s="9">
        <f>E34</f>
        <v>28401.9</v>
      </c>
      <c r="F33" s="31">
        <f>F34</f>
        <v>71013.100000000006</v>
      </c>
      <c r="G33" s="31">
        <f t="shared" ref="G33:H33" si="4">G34</f>
        <v>20003.3</v>
      </c>
      <c r="H33" s="32">
        <f t="shared" si="4"/>
        <v>20003.3</v>
      </c>
    </row>
    <row r="34" spans="1:8" ht="19.5" customHeight="1" x14ac:dyDescent="0.2">
      <c r="A34" s="6" t="s">
        <v>26</v>
      </c>
      <c r="B34" s="10">
        <v>6</v>
      </c>
      <c r="C34" s="10">
        <v>5</v>
      </c>
      <c r="D34" s="33">
        <v>27237.3</v>
      </c>
      <c r="E34" s="11">
        <v>28401.9</v>
      </c>
      <c r="F34" s="38">
        <v>71013.100000000006</v>
      </c>
      <c r="G34" s="39">
        <v>20003.3</v>
      </c>
      <c r="H34" s="37">
        <v>20003.3</v>
      </c>
    </row>
    <row r="35" spans="1:8" x14ac:dyDescent="0.2">
      <c r="A35" s="7" t="s">
        <v>25</v>
      </c>
      <c r="B35" s="8">
        <v>7</v>
      </c>
      <c r="C35" s="8" t="s">
        <v>0</v>
      </c>
      <c r="D35" s="30">
        <f>D36+D37+D38+D39+D40+D41</f>
        <v>2076114.6</v>
      </c>
      <c r="E35" s="9">
        <f>E36+E37+E38+E39+E40+E41</f>
        <v>2347032.2999999998</v>
      </c>
      <c r="F35" s="31">
        <f>SUM(F36:F41)</f>
        <v>2406545.6</v>
      </c>
      <c r="G35" s="31">
        <f>SUM(G36:G41)</f>
        <v>1982421.0999999999</v>
      </c>
      <c r="H35" s="32">
        <f t="shared" ref="H35" si="5">SUM(H36:H41)</f>
        <v>1968028.3</v>
      </c>
    </row>
    <row r="36" spans="1:8" x14ac:dyDescent="0.2">
      <c r="A36" s="6" t="s">
        <v>24</v>
      </c>
      <c r="B36" s="10">
        <v>7</v>
      </c>
      <c r="C36" s="10">
        <v>1</v>
      </c>
      <c r="D36" s="33">
        <v>555482.5</v>
      </c>
      <c r="E36" s="11">
        <v>581153.69999999995</v>
      </c>
      <c r="F36" s="34">
        <v>824281.59999999998</v>
      </c>
      <c r="G36" s="34">
        <v>552171.9</v>
      </c>
      <c r="H36" s="35">
        <v>546808.6</v>
      </c>
    </row>
    <row r="37" spans="1:8" ht="34.5" customHeight="1" x14ac:dyDescent="0.2">
      <c r="A37" s="6" t="s">
        <v>23</v>
      </c>
      <c r="B37" s="10">
        <v>7</v>
      </c>
      <c r="C37" s="10">
        <v>2</v>
      </c>
      <c r="D37" s="33">
        <v>1151491.1000000001</v>
      </c>
      <c r="E37" s="11">
        <v>1423315.2</v>
      </c>
      <c r="F37" s="34">
        <v>1286087.1000000001</v>
      </c>
      <c r="G37" s="34">
        <v>1138039.3999999999</v>
      </c>
      <c r="H37" s="35">
        <v>1134645.3999999999</v>
      </c>
    </row>
    <row r="38" spans="1:8" ht="33" customHeight="1" x14ac:dyDescent="0.2">
      <c r="A38" s="6" t="s">
        <v>22</v>
      </c>
      <c r="B38" s="10">
        <v>7</v>
      </c>
      <c r="C38" s="10">
        <v>3</v>
      </c>
      <c r="D38" s="33">
        <v>219652.2</v>
      </c>
      <c r="E38" s="11">
        <v>205319.8</v>
      </c>
      <c r="F38" s="34">
        <v>149157.29999999999</v>
      </c>
      <c r="G38" s="34">
        <v>145957.20000000001</v>
      </c>
      <c r="H38" s="35">
        <v>137189.70000000001</v>
      </c>
    </row>
    <row r="39" spans="1:8" ht="31.5" x14ac:dyDescent="0.2">
      <c r="A39" s="6" t="s">
        <v>21</v>
      </c>
      <c r="B39" s="10">
        <v>7</v>
      </c>
      <c r="C39" s="10">
        <v>5</v>
      </c>
      <c r="D39" s="33">
        <v>4462.8</v>
      </c>
      <c r="E39" s="11">
        <v>5397.5</v>
      </c>
      <c r="F39" s="34">
        <v>2507.5</v>
      </c>
      <c r="G39" s="34">
        <v>2542.6</v>
      </c>
      <c r="H39" s="35">
        <v>2193</v>
      </c>
    </row>
    <row r="40" spans="1:8" ht="42" customHeight="1" x14ac:dyDescent="0.2">
      <c r="A40" s="6" t="s">
        <v>20</v>
      </c>
      <c r="B40" s="10">
        <v>7</v>
      </c>
      <c r="C40" s="10">
        <v>7</v>
      </c>
      <c r="D40" s="33">
        <v>30501.3</v>
      </c>
      <c r="E40" s="11">
        <v>29537.599999999999</v>
      </c>
      <c r="F40" s="34">
        <v>39749.199999999997</v>
      </c>
      <c r="G40" s="34">
        <v>38416.9</v>
      </c>
      <c r="H40" s="35">
        <v>39077.1</v>
      </c>
    </row>
    <row r="41" spans="1:8" ht="27.75" customHeight="1" x14ac:dyDescent="0.2">
      <c r="A41" s="6" t="s">
        <v>19</v>
      </c>
      <c r="B41" s="10">
        <v>7</v>
      </c>
      <c r="C41" s="10">
        <v>9</v>
      </c>
      <c r="D41" s="33">
        <v>114524.7</v>
      </c>
      <c r="E41" s="11">
        <v>102308.5</v>
      </c>
      <c r="F41" s="34">
        <v>104762.9</v>
      </c>
      <c r="G41" s="34">
        <v>105293.1</v>
      </c>
      <c r="H41" s="35">
        <v>108114.5</v>
      </c>
    </row>
    <row r="42" spans="1:8" x14ac:dyDescent="0.2">
      <c r="A42" s="7" t="s">
        <v>18</v>
      </c>
      <c r="B42" s="8">
        <v>8</v>
      </c>
      <c r="C42" s="8" t="s">
        <v>0</v>
      </c>
      <c r="D42" s="30">
        <f>D43+D44</f>
        <v>352529.9</v>
      </c>
      <c r="E42" s="9">
        <f>E43+E44</f>
        <v>361168.1</v>
      </c>
      <c r="F42" s="31">
        <f>SUM(F43:F44)</f>
        <v>389384.2</v>
      </c>
      <c r="G42" s="31">
        <f t="shared" ref="G42:H42" si="6">SUM(G43:G44)</f>
        <v>220823.3</v>
      </c>
      <c r="H42" s="32">
        <f t="shared" si="6"/>
        <v>222260.9</v>
      </c>
    </row>
    <row r="43" spans="1:8" ht="27.75" customHeight="1" x14ac:dyDescent="0.2">
      <c r="A43" s="6" t="s">
        <v>17</v>
      </c>
      <c r="B43" s="10">
        <v>8</v>
      </c>
      <c r="C43" s="10">
        <v>1</v>
      </c>
      <c r="D43" s="33">
        <v>223576.7</v>
      </c>
      <c r="E43" s="11">
        <f>486596.1-264161.2</f>
        <v>222434.89999999997</v>
      </c>
      <c r="F43" s="34">
        <v>265853</v>
      </c>
      <c r="G43" s="34">
        <v>121994.5</v>
      </c>
      <c r="H43" s="35">
        <v>122786.9</v>
      </c>
    </row>
    <row r="44" spans="1:8" ht="27.75" customHeight="1" x14ac:dyDescent="0.2">
      <c r="A44" s="6" t="s">
        <v>16</v>
      </c>
      <c r="B44" s="10">
        <v>8</v>
      </c>
      <c r="C44" s="10">
        <v>4</v>
      </c>
      <c r="D44" s="33">
        <v>128953.2</v>
      </c>
      <c r="E44" s="11">
        <v>138733.20000000001</v>
      </c>
      <c r="F44" s="34">
        <v>123531.2</v>
      </c>
      <c r="G44" s="34">
        <v>98828.800000000003</v>
      </c>
      <c r="H44" s="35">
        <v>99474</v>
      </c>
    </row>
    <row r="45" spans="1:8" x14ac:dyDescent="0.2">
      <c r="A45" s="12" t="s">
        <v>59</v>
      </c>
      <c r="B45" s="13">
        <v>9</v>
      </c>
      <c r="C45" s="13"/>
      <c r="D45" s="30">
        <f>D46</f>
        <v>5451.5</v>
      </c>
      <c r="E45" s="14">
        <f>E46</f>
        <v>3493.8</v>
      </c>
      <c r="F45" s="40">
        <f>F46</f>
        <v>8300.4</v>
      </c>
      <c r="G45" s="40">
        <f>G46</f>
        <v>8300.4</v>
      </c>
      <c r="H45" s="41">
        <f t="shared" ref="H45" si="7">H46</f>
        <v>8300.4</v>
      </c>
    </row>
    <row r="46" spans="1:8" ht="27" customHeight="1" x14ac:dyDescent="0.2">
      <c r="A46" s="15" t="s">
        <v>60</v>
      </c>
      <c r="B46" s="10">
        <v>9</v>
      </c>
      <c r="C46" s="10">
        <v>9</v>
      </c>
      <c r="D46" s="33">
        <v>5451.5</v>
      </c>
      <c r="E46" s="11">
        <v>3493.8</v>
      </c>
      <c r="F46" s="39">
        <v>8300.4</v>
      </c>
      <c r="G46" s="39">
        <v>8300.4</v>
      </c>
      <c r="H46" s="37">
        <v>8300.4</v>
      </c>
    </row>
    <row r="47" spans="1:8" x14ac:dyDescent="0.2">
      <c r="A47" s="7" t="s">
        <v>15</v>
      </c>
      <c r="B47" s="8">
        <v>10</v>
      </c>
      <c r="C47" s="8" t="s">
        <v>0</v>
      </c>
      <c r="D47" s="30">
        <f>D48+D49+D50+D51</f>
        <v>235755.09999999998</v>
      </c>
      <c r="E47" s="9">
        <f>E48+E49+E50+E51</f>
        <v>668900.4</v>
      </c>
      <c r="F47" s="31">
        <f>SUM(F48:F51)</f>
        <v>109415.5</v>
      </c>
      <c r="G47" s="31">
        <f t="shared" ref="G47:H47" si="8">SUM(G48:G51)</f>
        <v>111780.1</v>
      </c>
      <c r="H47" s="32">
        <f t="shared" si="8"/>
        <v>99593.8</v>
      </c>
    </row>
    <row r="48" spans="1:8" ht="25.5" customHeight="1" x14ac:dyDescent="0.2">
      <c r="A48" s="6" t="s">
        <v>14</v>
      </c>
      <c r="B48" s="10">
        <v>10</v>
      </c>
      <c r="C48" s="10">
        <v>1</v>
      </c>
      <c r="D48" s="33">
        <v>13858.6</v>
      </c>
      <c r="E48" s="11">
        <v>14702.1</v>
      </c>
      <c r="F48" s="34">
        <v>16943.3</v>
      </c>
      <c r="G48" s="34">
        <v>15742.1</v>
      </c>
      <c r="H48" s="35">
        <v>15742.1</v>
      </c>
    </row>
    <row r="49" spans="1:9" ht="22.5" customHeight="1" x14ac:dyDescent="0.2">
      <c r="A49" s="6" t="s">
        <v>13</v>
      </c>
      <c r="B49" s="10">
        <v>10</v>
      </c>
      <c r="C49" s="10">
        <v>3</v>
      </c>
      <c r="D49" s="33">
        <v>123471.8</v>
      </c>
      <c r="E49" s="11">
        <v>573848.9</v>
      </c>
      <c r="F49" s="34">
        <v>3936.4</v>
      </c>
      <c r="G49" s="34">
        <v>5222.8999999999996</v>
      </c>
      <c r="H49" s="35">
        <v>2581.8000000000002</v>
      </c>
    </row>
    <row r="50" spans="1:9" ht="21" customHeight="1" x14ac:dyDescent="0.2">
      <c r="A50" s="6" t="s">
        <v>12</v>
      </c>
      <c r="B50" s="10">
        <v>10</v>
      </c>
      <c r="C50" s="10">
        <v>4</v>
      </c>
      <c r="D50" s="33">
        <v>83711.199999999997</v>
      </c>
      <c r="E50" s="11">
        <f>74801.1-11000</f>
        <v>63801.100000000006</v>
      </c>
      <c r="F50" s="34">
        <v>71332.5</v>
      </c>
      <c r="G50" s="34">
        <v>73611.8</v>
      </c>
      <c r="H50" s="35">
        <v>64066.6</v>
      </c>
    </row>
    <row r="51" spans="1:9" ht="31.5" customHeight="1" x14ac:dyDescent="0.2">
      <c r="A51" s="6" t="s">
        <v>11</v>
      </c>
      <c r="B51" s="10">
        <v>10</v>
      </c>
      <c r="C51" s="10">
        <v>6</v>
      </c>
      <c r="D51" s="33">
        <v>14713.5</v>
      </c>
      <c r="E51" s="11">
        <v>16548.3</v>
      </c>
      <c r="F51" s="34">
        <v>17203.3</v>
      </c>
      <c r="G51" s="34">
        <v>17203.3</v>
      </c>
      <c r="H51" s="35">
        <v>17203.3</v>
      </c>
    </row>
    <row r="52" spans="1:9" x14ac:dyDescent="0.2">
      <c r="A52" s="7" t="s">
        <v>10</v>
      </c>
      <c r="B52" s="8">
        <v>11</v>
      </c>
      <c r="C52" s="8" t="s">
        <v>0</v>
      </c>
      <c r="D52" s="30">
        <f>D53+D54+D55</f>
        <v>156493.90000000002</v>
      </c>
      <c r="E52" s="9">
        <f>E53+E54</f>
        <v>239871.40000000002</v>
      </c>
      <c r="F52" s="31">
        <f>SUM(F53:F55)</f>
        <v>192117.40000000002</v>
      </c>
      <c r="G52" s="31">
        <f t="shared" ref="G52:H52" si="9">SUM(G53:G55)</f>
        <v>113434.59999999999</v>
      </c>
      <c r="H52" s="32">
        <f t="shared" si="9"/>
        <v>113964.4</v>
      </c>
    </row>
    <row r="53" spans="1:9" ht="27" customHeight="1" x14ac:dyDescent="0.2">
      <c r="A53" s="6" t="s">
        <v>9</v>
      </c>
      <c r="B53" s="10">
        <v>11</v>
      </c>
      <c r="C53" s="10">
        <v>1</v>
      </c>
      <c r="D53" s="33">
        <v>155344.20000000001</v>
      </c>
      <c r="E53" s="11">
        <v>149803.70000000001</v>
      </c>
      <c r="F53" s="34">
        <v>190967.7</v>
      </c>
      <c r="G53" s="34">
        <v>112284.9</v>
      </c>
      <c r="H53" s="35">
        <v>112814.7</v>
      </c>
    </row>
    <row r="54" spans="1:9" ht="30" customHeight="1" x14ac:dyDescent="0.2">
      <c r="A54" s="6" t="s">
        <v>56</v>
      </c>
      <c r="B54" s="10">
        <v>11</v>
      </c>
      <c r="C54" s="10">
        <v>2</v>
      </c>
      <c r="D54" s="33">
        <v>1149.7</v>
      </c>
      <c r="E54" s="11">
        <v>90067.7</v>
      </c>
      <c r="F54" s="34">
        <v>1149.7</v>
      </c>
      <c r="G54" s="34">
        <v>1149.7</v>
      </c>
      <c r="H54" s="35">
        <v>1149.7</v>
      </c>
    </row>
    <row r="55" spans="1:9" ht="27.75" customHeight="1" x14ac:dyDescent="0.2">
      <c r="A55" s="16" t="s">
        <v>63</v>
      </c>
      <c r="B55" s="10">
        <v>11</v>
      </c>
      <c r="C55" s="10">
        <v>5</v>
      </c>
      <c r="D55" s="33">
        <v>0</v>
      </c>
      <c r="E55" s="11">
        <v>0</v>
      </c>
      <c r="F55" s="39"/>
      <c r="G55" s="39"/>
      <c r="H55" s="37"/>
      <c r="I55" s="4"/>
    </row>
    <row r="56" spans="1:9" x14ac:dyDescent="0.2">
      <c r="A56" s="7" t="s">
        <v>8</v>
      </c>
      <c r="B56" s="8">
        <v>12</v>
      </c>
      <c r="C56" s="8" t="s">
        <v>0</v>
      </c>
      <c r="D56" s="30">
        <f>D57</f>
        <v>11568</v>
      </c>
      <c r="E56" s="9">
        <f>E57</f>
        <v>12735.4</v>
      </c>
      <c r="F56" s="31">
        <f>F57</f>
        <v>11940</v>
      </c>
      <c r="G56" s="31">
        <f t="shared" ref="G56:H56" si="10">G57</f>
        <v>11486.7</v>
      </c>
      <c r="H56" s="32">
        <f t="shared" si="10"/>
        <v>11554.5</v>
      </c>
    </row>
    <row r="57" spans="1:9" ht="30" customHeight="1" x14ac:dyDescent="0.2">
      <c r="A57" s="6" t="s">
        <v>7</v>
      </c>
      <c r="B57" s="10">
        <v>12</v>
      </c>
      <c r="C57" s="10">
        <v>2</v>
      </c>
      <c r="D57" s="33">
        <v>11568</v>
      </c>
      <c r="E57" s="11">
        <v>12735.4</v>
      </c>
      <c r="F57" s="38">
        <v>11940</v>
      </c>
      <c r="G57" s="38">
        <v>11486.7</v>
      </c>
      <c r="H57" s="36">
        <v>11554.5</v>
      </c>
    </row>
    <row r="58" spans="1:9" x14ac:dyDescent="0.2">
      <c r="A58" s="7" t="s">
        <v>6</v>
      </c>
      <c r="B58" s="8">
        <v>13</v>
      </c>
      <c r="C58" s="8" t="s">
        <v>0</v>
      </c>
      <c r="D58" s="30">
        <v>0</v>
      </c>
      <c r="E58" s="9">
        <f>E59</f>
        <v>3000</v>
      </c>
      <c r="F58" s="31">
        <f>F59</f>
        <v>3000</v>
      </c>
      <c r="G58" s="31">
        <f t="shared" ref="G58:H58" si="11">G59</f>
        <v>3000</v>
      </c>
      <c r="H58" s="32">
        <f t="shared" si="11"/>
        <v>3000</v>
      </c>
    </row>
    <row r="59" spans="1:9" ht="42.75" customHeight="1" x14ac:dyDescent="0.2">
      <c r="A59" s="6" t="s">
        <v>5</v>
      </c>
      <c r="B59" s="10">
        <v>13</v>
      </c>
      <c r="C59" s="10">
        <v>1</v>
      </c>
      <c r="D59" s="33">
        <v>0</v>
      </c>
      <c r="E59" s="11">
        <v>3000</v>
      </c>
      <c r="F59" s="39">
        <v>3000</v>
      </c>
      <c r="G59" s="39">
        <v>3000</v>
      </c>
      <c r="H59" s="37">
        <v>3000</v>
      </c>
    </row>
    <row r="60" spans="1:9" ht="31.5" x14ac:dyDescent="0.2">
      <c r="A60" s="7" t="s">
        <v>4</v>
      </c>
      <c r="B60" s="8">
        <v>14</v>
      </c>
      <c r="C60" s="8" t="s">
        <v>0</v>
      </c>
      <c r="D60" s="30">
        <f>D61+D62+D63</f>
        <v>445579.9</v>
      </c>
      <c r="E60" s="9">
        <f>E61+E62+E63</f>
        <v>478403.5</v>
      </c>
      <c r="F60" s="31">
        <f>SUM(F61:F63)</f>
        <v>478238</v>
      </c>
      <c r="G60" s="31">
        <f t="shared" ref="G60:H60" si="12">SUM(G61:G63)</f>
        <v>476103</v>
      </c>
      <c r="H60" s="32">
        <f t="shared" si="12"/>
        <v>474803</v>
      </c>
    </row>
    <row r="61" spans="1:9" ht="31.5" x14ac:dyDescent="0.2">
      <c r="A61" s="6" t="s">
        <v>3</v>
      </c>
      <c r="B61" s="10">
        <v>14</v>
      </c>
      <c r="C61" s="10">
        <v>1</v>
      </c>
      <c r="D61" s="33">
        <v>260252.2</v>
      </c>
      <c r="E61" s="11">
        <v>274250.90000000002</v>
      </c>
      <c r="F61" s="34">
        <v>288500.40000000002</v>
      </c>
      <c r="G61" s="34">
        <v>291167</v>
      </c>
      <c r="H61" s="35">
        <v>291167</v>
      </c>
    </row>
    <row r="62" spans="1:9" ht="33" customHeight="1" x14ac:dyDescent="0.2">
      <c r="A62" s="6" t="s">
        <v>2</v>
      </c>
      <c r="B62" s="10">
        <v>14</v>
      </c>
      <c r="C62" s="10">
        <v>2</v>
      </c>
      <c r="D62" s="33">
        <v>158052</v>
      </c>
      <c r="E62" s="11">
        <v>195897</v>
      </c>
      <c r="F62" s="34">
        <v>183336</v>
      </c>
      <c r="G62" s="34">
        <v>183336</v>
      </c>
      <c r="H62" s="35">
        <v>183336</v>
      </c>
    </row>
    <row r="63" spans="1:9" ht="31.5" customHeight="1" x14ac:dyDescent="0.2">
      <c r="A63" s="6" t="s">
        <v>1</v>
      </c>
      <c r="B63" s="10">
        <v>14</v>
      </c>
      <c r="C63" s="10">
        <v>3</v>
      </c>
      <c r="D63" s="33">
        <v>27275.7</v>
      </c>
      <c r="E63" s="11">
        <v>8255.6</v>
      </c>
      <c r="F63" s="34">
        <v>6401.6</v>
      </c>
      <c r="G63" s="34">
        <v>1600</v>
      </c>
      <c r="H63" s="35">
        <v>300</v>
      </c>
    </row>
    <row r="64" spans="1:9" x14ac:dyDescent="0.2">
      <c r="A64" s="1"/>
    </row>
    <row r="65" ht="16.5" customHeight="1" x14ac:dyDescent="0.2"/>
    <row r="66" ht="29.25" customHeight="1" x14ac:dyDescent="0.2"/>
    <row r="67" ht="16.5" customHeight="1" x14ac:dyDescent="0.2"/>
    <row r="68" ht="57.75" customHeight="1" x14ac:dyDescent="0.2"/>
    <row r="69" ht="16.5" customHeight="1" x14ac:dyDescent="0.2"/>
    <row r="70" ht="16.5" customHeight="1" x14ac:dyDescent="0.2"/>
    <row r="71" ht="16.5" customHeight="1" x14ac:dyDescent="0.2"/>
    <row r="72" ht="29.25" customHeight="1" x14ac:dyDescent="0.2"/>
    <row r="73" ht="29.25" customHeight="1" x14ac:dyDescent="0.2"/>
    <row r="74" ht="43.5" customHeight="1" x14ac:dyDescent="0.2"/>
    <row r="75" ht="16.5" customHeight="1" x14ac:dyDescent="0.2"/>
    <row r="76" ht="29.25" customHeight="1" x14ac:dyDescent="0.2"/>
    <row r="77" ht="16.5" customHeight="1" x14ac:dyDescent="0.2"/>
    <row r="78" ht="16.5" customHeight="1" x14ac:dyDescent="0.2"/>
    <row r="79" ht="29.25" customHeight="1" x14ac:dyDescent="0.2"/>
    <row r="80" ht="43.5" customHeight="1" x14ac:dyDescent="0.2"/>
    <row r="81" ht="29.25" customHeight="1" x14ac:dyDescent="0.2"/>
    <row r="82" ht="29.25" customHeight="1" x14ac:dyDescent="0.2"/>
    <row r="83" ht="16.5" customHeight="1" x14ac:dyDescent="0.2"/>
    <row r="84" ht="16.5" customHeight="1" x14ac:dyDescent="0.2"/>
    <row r="85" ht="16.5" customHeight="1" x14ac:dyDescent="0.2"/>
    <row r="86" ht="29.25" customHeight="1" x14ac:dyDescent="0.2"/>
    <row r="87" ht="29.25" customHeight="1" x14ac:dyDescent="0.2"/>
    <row r="88" ht="43.5" customHeight="1" x14ac:dyDescent="0.2"/>
    <row r="89" ht="29.25" customHeight="1" x14ac:dyDescent="0.2"/>
    <row r="90" ht="57.75" customHeight="1" x14ac:dyDescent="0.2"/>
    <row r="91" ht="29.25" customHeight="1" x14ac:dyDescent="0.2"/>
    <row r="92" ht="16.5" customHeight="1" x14ac:dyDescent="0.2"/>
    <row r="93" ht="16.5" customHeight="1" x14ac:dyDescent="0.2"/>
    <row r="94" ht="16.5" customHeight="1" x14ac:dyDescent="0.2"/>
    <row r="95" ht="43.5" customHeight="1" x14ac:dyDescent="0.2"/>
    <row r="96" ht="29.25" customHeight="1" x14ac:dyDescent="0.2"/>
    <row r="97" ht="57.75" customHeight="1" x14ac:dyDescent="0.2"/>
    <row r="98" ht="29.25" customHeight="1" x14ac:dyDescent="0.2"/>
    <row r="99" ht="16.5" customHeight="1" x14ac:dyDescent="0.2"/>
    <row r="100" ht="16.5" customHeight="1" x14ac:dyDescent="0.2"/>
    <row r="101" ht="29.25" customHeight="1" x14ac:dyDescent="0.2"/>
    <row r="102" ht="43.5" customHeight="1" x14ac:dyDescent="0.2"/>
    <row r="103" ht="16.5" customHeight="1" x14ac:dyDescent="0.2"/>
    <row r="104" ht="16.5" customHeight="1" x14ac:dyDescent="0.2"/>
    <row r="105" ht="16.5" customHeight="1" x14ac:dyDescent="0.2"/>
    <row r="106" ht="43.5" customHeight="1" x14ac:dyDescent="0.2"/>
    <row r="107" ht="29.25" customHeight="1" x14ac:dyDescent="0.2"/>
    <row r="108" ht="57.75" customHeight="1" x14ac:dyDescent="0.2"/>
    <row r="109" ht="29.25" customHeight="1" x14ac:dyDescent="0.2"/>
    <row r="110" ht="16.5" customHeight="1" x14ac:dyDescent="0.2"/>
    <row r="111" ht="16.5" customHeight="1" x14ac:dyDescent="0.2"/>
    <row r="112" ht="16.5" customHeight="1" x14ac:dyDescent="0.2"/>
    <row r="113" ht="409.6" hidden="1" customHeight="1" x14ac:dyDescent="0.25"/>
  </sheetData>
  <mergeCells count="7">
    <mergeCell ref="A1:H1"/>
    <mergeCell ref="A3:A4"/>
    <mergeCell ref="B3:B4"/>
    <mergeCell ref="C3:C4"/>
    <mergeCell ref="E3:E4"/>
    <mergeCell ref="F3:H3"/>
    <mergeCell ref="D3:D4"/>
  </mergeCells>
  <pageMargins left="0.74803149606299213" right="0.74803149606299213" top="0.98425196850393704" bottom="0.98425196850393704" header="0.51181102362204722" footer="0.51181102362204722"/>
  <pageSetup paperSize="9" scale="41" orientation="portrait" r:id="rId1"/>
  <headerFooter alignWithMargins="0">
    <oddHeader>&amp;CСтраница &amp;P из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Сведения</vt:lpstr>
      <vt:lpstr>Сведения!Заголовки_для_печати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Вашуркина Алена Юрьевна</dc:creator>
  <cp:lastModifiedBy>Николаева Ольга Владимировна</cp:lastModifiedBy>
  <cp:lastPrinted>2019-10-07T04:50:24Z</cp:lastPrinted>
  <dcterms:created xsi:type="dcterms:W3CDTF">2016-11-16T11:11:44Z</dcterms:created>
  <dcterms:modified xsi:type="dcterms:W3CDTF">2019-10-07T07:00:14Z</dcterms:modified>
</cp:coreProperties>
</file>