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4355" windowHeight="6720"/>
  </bookViews>
  <sheets>
    <sheet name="Сведения" sheetId="2" r:id="rId1"/>
  </sheets>
  <definedNames>
    <definedName name="_xlnm.Print_Titles" localSheetId="0">Сведения!$6:$6</definedName>
  </definedNames>
  <calcPr calcId="144525"/>
</workbook>
</file>

<file path=xl/calcChain.xml><?xml version="1.0" encoding="utf-8"?>
<calcChain xmlns="http://schemas.openxmlformats.org/spreadsheetml/2006/main">
  <c r="G61" i="2" l="1"/>
  <c r="H61" i="2"/>
  <c r="F61" i="2"/>
  <c r="G59" i="2"/>
  <c r="H59" i="2"/>
  <c r="F59" i="2"/>
  <c r="G57" i="2"/>
  <c r="H57" i="2"/>
  <c r="F57" i="2"/>
  <c r="G53" i="2"/>
  <c r="H53" i="2"/>
  <c r="F53" i="2"/>
  <c r="G48" i="2"/>
  <c r="H48" i="2"/>
  <c r="F48" i="2"/>
  <c r="G46" i="2"/>
  <c r="H46" i="2"/>
  <c r="F46" i="2"/>
  <c r="G43" i="2"/>
  <c r="H43" i="2"/>
  <c r="F43" i="2"/>
  <c r="G36" i="2"/>
  <c r="H36" i="2"/>
  <c r="F36" i="2"/>
  <c r="G34" i="2"/>
  <c r="H34" i="2"/>
  <c r="F34" i="2"/>
  <c r="G29" i="2"/>
  <c r="H29" i="2"/>
  <c r="F29" i="2"/>
  <c r="G22" i="2"/>
  <c r="H22" i="2"/>
  <c r="F22" i="2"/>
  <c r="G18" i="2"/>
  <c r="H18" i="2"/>
  <c r="F18" i="2"/>
  <c r="G16" i="2"/>
  <c r="H16" i="2"/>
  <c r="F16" i="2"/>
  <c r="G7" i="2"/>
  <c r="H7" i="2"/>
  <c r="F7" i="2"/>
  <c r="E55" i="2" l="1"/>
  <c r="E44" i="2"/>
  <c r="E31" i="2"/>
  <c r="E14" i="2"/>
  <c r="E60" i="2"/>
  <c r="F6" i="2" l="1"/>
  <c r="G6" i="2"/>
  <c r="H6" i="2"/>
  <c r="E46" i="2"/>
  <c r="D46" i="2"/>
  <c r="E22" i="2"/>
  <c r="E29" i="2" l="1"/>
  <c r="D61" i="2" l="1"/>
  <c r="D57" i="2"/>
  <c r="D53" i="2"/>
  <c r="D48" i="2"/>
  <c r="D43" i="2"/>
  <c r="D36" i="2"/>
  <c r="D34" i="2"/>
  <c r="D29" i="2"/>
  <c r="D22" i="2"/>
  <c r="D18" i="2"/>
  <c r="D16" i="2"/>
  <c r="D7" i="2"/>
  <c r="D6" i="2" l="1"/>
  <c r="E7" i="2"/>
  <c r="E16" i="2"/>
  <c r="E18" i="2"/>
  <c r="E34" i="2"/>
  <c r="E36" i="2"/>
  <c r="E43" i="2"/>
  <c r="E48" i="2"/>
  <c r="E53" i="2"/>
  <c r="E57" i="2"/>
  <c r="E59" i="2"/>
  <c r="E61" i="2"/>
  <c r="E6" i="2" l="1"/>
</calcChain>
</file>

<file path=xl/sharedStrings.xml><?xml version="1.0" encoding="utf-8"?>
<sst xmlns="http://schemas.openxmlformats.org/spreadsheetml/2006/main" count="85" uniqueCount="71">
  <si>
    <t/>
  </si>
  <si>
    <t>Прочие межбюджетные трансферты  общего характера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</si>
  <si>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</si>
  <si>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</si>
  <si>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</si>
  <si>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внутреннего государственного и муниципального долга</t>
  </si>
  <si>
    <t>Обслуживание государственного и  муниципального долга</t>
  </si>
  <si>
    <t>Периодическая печать и издательства</t>
  </si>
  <si>
    <t>Средства массовой информации</t>
  </si>
  <si>
    <t xml:space="preserve">Физическая культура </t>
  </si>
  <si>
    <t>Физическая культура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</si>
  <si>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</si>
  <si>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</si>
  <si>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</si>
  <si>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</si>
  <si>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</si>
  <si>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</si>
  <si>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</si>
  <si>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 и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</si>
  <si>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</si>
  <si>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</si>
  <si>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</si>
  <si>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</si>
  <si>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</si>
  <si>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</si>
  <si>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</si>
  <si>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</si>
  <si>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</si>
  <si>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</si>
  <si>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</si>
  <si>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</si>
  <si>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</si>
  <si>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</si>
  <si>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</si>
  <si>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хозяйство(дорожные фонды)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</si>
  <si>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</si>
  <si>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</si>
  <si>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</si>
  <si>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</si>
  <si>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</si>
  <si>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</si>
  <si>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</si>
  <si>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</si>
  <si>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</si>
  <si>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</si>
  <si>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</si>
  <si>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</si>
  <si>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</si>
  <si>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</si>
  <si>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</si>
  <si>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</si>
  <si>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Пз</t>
  </si>
  <si>
    <t>Рз</t>
  </si>
  <si>
    <t>Наименование</t>
  </si>
  <si>
    <t>тыс.рублей</t>
  </si>
  <si>
    <t>Проект бюджета</t>
  </si>
  <si>
    <t>ВСЕГО</t>
  </si>
  <si>
    <t>Судебная система</t>
  </si>
  <si>
    <t>Обеспечение проведения выборов и референдумов</t>
  </si>
  <si>
    <t>Массовый спорт</t>
  </si>
  <si>
    <t>Транспорт</t>
  </si>
  <si>
    <t>Благоустройство</t>
  </si>
  <si>
    <t xml:space="preserve">Другие вопросы в области физической культуры и спорта_x000D_
</t>
  </si>
  <si>
    <t>Сведения о расходах бюджета Нефтеюганского района по разделам и подразделам классификации расходов на 2018 год и плановый период 2019 и 2020 годов в сравнении с ожидаемым исполнением за 2017 год и отчетом за 2016 год</t>
  </si>
  <si>
    <t>Исполнено за 2016 год</t>
  </si>
  <si>
    <t>Ожидаемое исполнение 2017 года</t>
  </si>
  <si>
    <t>Здравоохранение</t>
  </si>
  <si>
    <t>Другие вопросы в области здравоохранения</t>
  </si>
  <si>
    <t xml:space="preserve">2018 год </t>
  </si>
  <si>
    <t>2019 год</t>
  </si>
  <si>
    <t>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</si>
</sst>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0"/>
    <numFmt numFmtId="166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0"/>
      <name val="Times New Roman"/>
      <charset val="204"/>
    </font>
    <font>
      <b/>
      <sz val="12"/>
      <name val="Times New Roman"/>
      <charset val="204"/>
    </font>
    <font>
      <sz val="11"/>
      <color rgb="FF000000"/>
      <name val="Calibri"/>
      <family val="2"/>
      <scheme val="minor"/>
    </font>
    <font>
      <b/>
      <u/>
      <sz val="10"/>
      <color rgb="FFFF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2"/>
    <xf numFmtId="0" fontId="2" fillId="0" borderId="0" xfId="2" applyAlignment="1">
      <alignment wrapText="1"/>
    </xf>
    <xf numFmtId="0" fontId="2" fillId="0" borderId="0" xfId="2" applyBorder="1"/>
    <xf numFmtId="0" fontId="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2" applyFont="1" applyFill="1" applyBorder="1" applyProtection="1">
      <protection hidden="1"/>
    </xf>
    <xf numFmtId="0" fontId="3" fillId="0" borderId="0" xfId="2" applyFont="1" applyFill="1" applyBorder="1" applyAlignment="1" applyProtection="1">
      <alignment wrapText="1"/>
      <protection hidden="1"/>
    </xf>
    <xf numFmtId="0" fontId="3" fillId="0" borderId="0" xfId="2" applyNumberFormat="1" applyFont="1" applyFill="1" applyBorder="1" applyAlignment="1" applyProtection="1">
      <alignment horizontal="right"/>
      <protection hidden="1"/>
    </xf>
    <xf numFmtId="0" fontId="7" fillId="0" borderId="0" xfId="2" applyFont="1"/>
    <xf numFmtId="166" fontId="9" fillId="2" borderId="1" xfId="1" applyNumberFormat="1" applyFont="1" applyFill="1" applyBorder="1" applyAlignment="1" applyProtection="1">
      <alignment horizontal="center"/>
      <protection hidden="1"/>
    </xf>
    <xf numFmtId="166" fontId="8" fillId="2" borderId="1" xfId="1" applyNumberFormat="1" applyFont="1" applyFill="1" applyBorder="1" applyAlignment="1" applyProtection="1">
      <alignment horizontal="center" wrapText="1"/>
      <protection hidden="1"/>
    </xf>
    <xf numFmtId="166" fontId="8" fillId="2" borderId="1" xfId="1" applyNumberFormat="1" applyFont="1" applyFill="1" applyBorder="1" applyAlignment="1" applyProtection="1">
      <alignment horizontal="center"/>
      <protection hidden="1"/>
    </xf>
    <xf numFmtId="0" fontId="3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2" borderId="1" xfId="2" applyNumberFormat="1" applyFont="1" applyFill="1" applyBorder="1" applyAlignment="1" applyProtection="1">
      <alignment horizontal="left" wrapText="1"/>
      <protection hidden="1"/>
    </xf>
    <xf numFmtId="165" fontId="5" fillId="2" borderId="1" xfId="2" applyNumberFormat="1" applyFont="1" applyFill="1" applyBorder="1" applyAlignment="1" applyProtection="1">
      <alignment horizontal="center" wrapText="1"/>
      <protection hidden="1"/>
    </xf>
    <xf numFmtId="166" fontId="10" fillId="2" borderId="1" xfId="1" applyNumberFormat="1" applyFont="1" applyFill="1" applyBorder="1" applyAlignment="1" applyProtection="1">
      <alignment horizontal="center" wrapText="1"/>
      <protection hidden="1"/>
    </xf>
    <xf numFmtId="166" fontId="10" fillId="2" borderId="1" xfId="1" applyNumberFormat="1" applyFont="1" applyFill="1" applyBorder="1" applyAlignment="1" applyProtection="1">
      <alignment horizontal="center"/>
      <protection hidden="1"/>
    </xf>
    <xf numFmtId="0" fontId="3" fillId="2" borderId="1" xfId="2" applyNumberFormat="1" applyFont="1" applyFill="1" applyBorder="1" applyAlignment="1" applyProtection="1">
      <alignment horizontal="left" wrapText="1"/>
      <protection hidden="1"/>
    </xf>
    <xf numFmtId="165" fontId="3" fillId="2" borderId="1" xfId="2" applyNumberFormat="1" applyFont="1" applyFill="1" applyBorder="1" applyAlignment="1" applyProtection="1">
      <alignment horizontal="center" wrapText="1"/>
      <protection hidden="1"/>
    </xf>
    <xf numFmtId="166" fontId="11" fillId="2" borderId="1" xfId="1" applyNumberFormat="1" applyFont="1" applyFill="1" applyBorder="1" applyAlignment="1" applyProtection="1">
      <alignment horizontal="center" wrapText="1"/>
      <protection hidden="1"/>
    </xf>
    <xf numFmtId="166" fontId="11" fillId="2" borderId="1" xfId="1" applyNumberFormat="1" applyFont="1" applyFill="1" applyBorder="1" applyAlignment="1" applyProtection="1">
      <alignment horizontal="center"/>
      <protection hidden="1"/>
    </xf>
    <xf numFmtId="0" fontId="8" fillId="2" borderId="1" xfId="2" applyNumberFormat="1" applyFont="1" applyFill="1" applyBorder="1" applyAlignment="1" applyProtection="1">
      <alignment horizontal="left" wrapText="1"/>
      <protection hidden="1"/>
    </xf>
    <xf numFmtId="165" fontId="8" fillId="2" borderId="1" xfId="2" applyNumberFormat="1" applyFont="1" applyFill="1" applyBorder="1" applyAlignment="1" applyProtection="1">
      <alignment horizontal="center" wrapText="1"/>
      <protection hidden="1"/>
    </xf>
    <xf numFmtId="0" fontId="9" fillId="2" borderId="1" xfId="2" applyNumberFormat="1" applyFont="1" applyFill="1" applyBorder="1" applyAlignment="1" applyProtection="1">
      <alignment horizontal="left" wrapText="1"/>
      <protection hidden="1"/>
    </xf>
    <xf numFmtId="0" fontId="3" fillId="2" borderId="1" xfId="2" applyNumberFormat="1" applyFont="1" applyFill="1" applyBorder="1" applyAlignment="1" applyProtection="1">
      <alignment vertical="top" wrapText="1"/>
      <protection hidden="1"/>
    </xf>
    <xf numFmtId="0" fontId="2" fillId="2" borderId="0" xfId="2" applyFill="1"/>
    <xf numFmtId="0" fontId="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2" applyNumberFormat="1" applyFont="1" applyFill="1" applyBorder="1" applyAlignment="1" applyProtection="1">
      <alignment horizontal="center" vertical="center"/>
      <protection hidden="1"/>
    </xf>
  </cellXfs>
  <cellStyles count="6">
    <cellStyle name="Normal" xfId="4"/>
    <cellStyle name="Обычный" xfId="0" builtinId="0"/>
    <cellStyle name="Обычный 2" xfId="2"/>
    <cellStyle name="Обычный 3" xfId="3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4"/>
  <sheetViews>
    <sheetView showGridLines="0" tabSelected="1" zoomScale="85" zoomScaleNormal="85" workbookViewId="0">
      <selection activeCell="N18" sqref="N18"/>
    </sheetView>
  </sheetViews>
  <sheetFormatPr defaultColWidth="9.140625" defaultRowHeight="12.75" x14ac:dyDescent="0.2"/>
  <cols>
    <col min="1" max="1" width="69" style="2" customWidth="1"/>
    <col min="2" max="3" width="5" style="1" customWidth="1"/>
    <col min="4" max="4" width="24.140625" style="1" customWidth="1"/>
    <col min="5" max="5" width="26.42578125" style="1" customWidth="1"/>
    <col min="6" max="6" width="21.28515625" style="1" customWidth="1"/>
    <col min="7" max="7" width="19.85546875" style="1" customWidth="1"/>
    <col min="8" max="8" width="20.140625" style="1" customWidth="1"/>
    <col min="9" max="238" width="9.140625" style="1" customWidth="1"/>
    <col min="239" max="16384" width="9.140625" style="1"/>
  </cols>
  <sheetData>
    <row r="1" spans="1:8" s="3" customFormat="1" ht="37.5" customHeight="1" x14ac:dyDescent="0.2">
      <c r="A1" s="26" t="s">
        <v>63</v>
      </c>
      <c r="B1" s="26"/>
      <c r="C1" s="26"/>
      <c r="D1" s="26"/>
      <c r="E1" s="26"/>
      <c r="F1" s="26"/>
      <c r="G1" s="26"/>
      <c r="H1" s="26"/>
    </row>
    <row r="2" spans="1:8" s="3" customFormat="1" ht="15" customHeight="1" x14ac:dyDescent="0.2">
      <c r="A2" s="4"/>
      <c r="B2" s="5"/>
      <c r="C2" s="5"/>
      <c r="D2" s="5"/>
      <c r="E2" s="5"/>
      <c r="F2" s="5"/>
    </row>
    <row r="3" spans="1:8" s="3" customFormat="1" ht="15" customHeight="1" x14ac:dyDescent="0.25">
      <c r="A3" s="6"/>
      <c r="B3" s="5"/>
      <c r="C3" s="5"/>
      <c r="D3" s="5"/>
      <c r="E3" s="5"/>
      <c r="H3" s="7" t="s">
        <v>54</v>
      </c>
    </row>
    <row r="4" spans="1:8" ht="16.5" customHeight="1" x14ac:dyDescent="0.2">
      <c r="A4" s="27" t="s">
        <v>53</v>
      </c>
      <c r="B4" s="27" t="s">
        <v>52</v>
      </c>
      <c r="C4" s="27" t="s">
        <v>51</v>
      </c>
      <c r="D4" s="27" t="s">
        <v>64</v>
      </c>
      <c r="E4" s="27" t="s">
        <v>65</v>
      </c>
      <c r="F4" s="28" t="s">
        <v>55</v>
      </c>
      <c r="G4" s="28"/>
      <c r="H4" s="28"/>
    </row>
    <row r="5" spans="1:8" ht="15.75" x14ac:dyDescent="0.2">
      <c r="A5" s="27"/>
      <c r="B5" s="27"/>
      <c r="C5" s="27"/>
      <c r="D5" s="27"/>
      <c r="E5" s="27"/>
      <c r="F5" s="12" t="s">
        <v>68</v>
      </c>
      <c r="G5" s="12" t="s">
        <v>69</v>
      </c>
      <c r="H5" s="12" t="s">
        <v>70</v>
      </c>
    </row>
    <row r="6" spans="1:8" ht="16.5" customHeight="1" x14ac:dyDescent="0.25">
      <c r="A6" s="13" t="s">
        <v>56</v>
      </c>
      <c r="B6" s="14" t="s">
        <v>0</v>
      </c>
      <c r="C6" s="14" t="s">
        <v>0</v>
      </c>
      <c r="D6" s="15">
        <f>D7+D16+D18+D22+D29+D34+D36+D43+D48+D53+D57+D59+D61</f>
        <v>5305151.3</v>
      </c>
      <c r="E6" s="16">
        <f>E7+E16+E18+E22+E29+E34+E36+E43+E46+E48+E53+E57+E59+E61</f>
        <v>5196476.8</v>
      </c>
      <c r="F6" s="11">
        <f t="shared" ref="F6:H6" si="0">F7+F16+F18+F22+F29+F34+F36+F43+F46+F48+F53+F57+F59+F61</f>
        <v>4288330.2</v>
      </c>
      <c r="G6" s="11">
        <f t="shared" si="0"/>
        <v>4056166.0999999996</v>
      </c>
      <c r="H6" s="11">
        <f t="shared" si="0"/>
        <v>4123205.5</v>
      </c>
    </row>
    <row r="7" spans="1:8" ht="16.5" customHeight="1" x14ac:dyDescent="0.25">
      <c r="A7" s="13" t="s">
        <v>50</v>
      </c>
      <c r="B7" s="14">
        <v>1</v>
      </c>
      <c r="C7" s="14" t="s">
        <v>0</v>
      </c>
      <c r="D7" s="15">
        <f>D8+D9+D10+D11+D12+D15</f>
        <v>623411.25</v>
      </c>
      <c r="E7" s="16">
        <f>E8+E9+E10+E11+E12+E13+E14+E15</f>
        <v>527351.19999999995</v>
      </c>
      <c r="F7" s="11">
        <f>SUM(F8:F15)</f>
        <v>474830.7</v>
      </c>
      <c r="G7" s="11">
        <f t="shared" ref="G7:H7" si="1">SUM(G8:G15)</f>
        <v>567200.80000000005</v>
      </c>
      <c r="H7" s="11">
        <f t="shared" si="1"/>
        <v>618812.80000000005</v>
      </c>
    </row>
    <row r="8" spans="1:8" ht="31.5" x14ac:dyDescent="0.25">
      <c r="A8" s="17" t="s">
        <v>49</v>
      </c>
      <c r="B8" s="18">
        <v>1</v>
      </c>
      <c r="C8" s="18">
        <v>2</v>
      </c>
      <c r="D8" s="19">
        <v>6095.36</v>
      </c>
      <c r="E8" s="20">
        <v>5270.3</v>
      </c>
      <c r="F8" s="9">
        <v>4330.3</v>
      </c>
      <c r="G8" s="9">
        <v>4330.3</v>
      </c>
      <c r="H8" s="9">
        <v>4330.3</v>
      </c>
    </row>
    <row r="9" spans="1:8" ht="47.25" x14ac:dyDescent="0.25">
      <c r="A9" s="17" t="s">
        <v>48</v>
      </c>
      <c r="B9" s="18">
        <v>1</v>
      </c>
      <c r="C9" s="18">
        <v>3</v>
      </c>
      <c r="D9" s="19">
        <v>49670.46</v>
      </c>
      <c r="E9" s="20">
        <v>11796.6</v>
      </c>
      <c r="F9" s="9">
        <v>7951.7</v>
      </c>
      <c r="G9" s="9">
        <v>8115.6</v>
      </c>
      <c r="H9" s="9">
        <v>8115.6</v>
      </c>
    </row>
    <row r="10" spans="1:8" ht="47.25" x14ac:dyDescent="0.25">
      <c r="A10" s="17" t="s">
        <v>47</v>
      </c>
      <c r="B10" s="18">
        <v>1</v>
      </c>
      <c r="C10" s="18">
        <v>4</v>
      </c>
      <c r="D10" s="19">
        <v>202823.05</v>
      </c>
      <c r="E10" s="20">
        <v>201372</v>
      </c>
      <c r="F10" s="9">
        <v>163335.1</v>
      </c>
      <c r="G10" s="9">
        <v>188172.6</v>
      </c>
      <c r="H10" s="9">
        <v>188053.5</v>
      </c>
    </row>
    <row r="11" spans="1:8" ht="15.75" x14ac:dyDescent="0.25">
      <c r="A11" s="17" t="s">
        <v>57</v>
      </c>
      <c r="B11" s="18">
        <v>1</v>
      </c>
      <c r="C11" s="18">
        <v>5</v>
      </c>
      <c r="D11" s="19">
        <v>24.65</v>
      </c>
      <c r="E11" s="20">
        <v>11.7</v>
      </c>
      <c r="F11" s="9">
        <v>35.4</v>
      </c>
      <c r="G11" s="9">
        <v>2.4</v>
      </c>
      <c r="H11" s="9">
        <v>3.8</v>
      </c>
    </row>
    <row r="12" spans="1:8" ht="29.25" customHeight="1" x14ac:dyDescent="0.25">
      <c r="A12" s="17" t="s">
        <v>46</v>
      </c>
      <c r="B12" s="18">
        <v>1</v>
      </c>
      <c r="C12" s="18">
        <v>6</v>
      </c>
      <c r="D12" s="19">
        <v>53312.06</v>
      </c>
      <c r="E12" s="20">
        <v>57709.1</v>
      </c>
      <c r="F12" s="9">
        <v>47072.1</v>
      </c>
      <c r="G12" s="9">
        <v>46423.199999999997</v>
      </c>
      <c r="H12" s="9">
        <v>46423.199999999997</v>
      </c>
    </row>
    <row r="13" spans="1:8" ht="15.75" x14ac:dyDescent="0.25">
      <c r="A13" s="17" t="s">
        <v>58</v>
      </c>
      <c r="B13" s="18">
        <v>1</v>
      </c>
      <c r="C13" s="18">
        <v>7</v>
      </c>
      <c r="D13" s="19">
        <v>0</v>
      </c>
      <c r="E13" s="20">
        <v>0</v>
      </c>
      <c r="F13" s="9">
        <v>0</v>
      </c>
      <c r="G13" s="9">
        <v>0</v>
      </c>
      <c r="H13" s="9">
        <v>0</v>
      </c>
    </row>
    <row r="14" spans="1:8" ht="15.75" x14ac:dyDescent="0.25">
      <c r="A14" s="17" t="s">
        <v>45</v>
      </c>
      <c r="B14" s="18">
        <v>1</v>
      </c>
      <c r="C14" s="18">
        <v>11</v>
      </c>
      <c r="D14" s="19">
        <v>0</v>
      </c>
      <c r="E14" s="20">
        <f>5900-4900</f>
        <v>1000</v>
      </c>
      <c r="F14" s="9">
        <v>6600</v>
      </c>
      <c r="G14" s="9">
        <v>6600</v>
      </c>
      <c r="H14" s="9">
        <v>6600</v>
      </c>
    </row>
    <row r="15" spans="1:8" ht="16.5" customHeight="1" x14ac:dyDescent="0.25">
      <c r="A15" s="17" t="s">
        <v>44</v>
      </c>
      <c r="B15" s="18">
        <v>1</v>
      </c>
      <c r="C15" s="18">
        <v>13</v>
      </c>
      <c r="D15" s="19">
        <v>311485.67</v>
      </c>
      <c r="E15" s="20">
        <v>250191.5</v>
      </c>
      <c r="F15" s="9">
        <v>245506.1</v>
      </c>
      <c r="G15" s="9">
        <v>313556.7</v>
      </c>
      <c r="H15" s="9">
        <v>365286.40000000002</v>
      </c>
    </row>
    <row r="16" spans="1:8" ht="15.75" x14ac:dyDescent="0.25">
      <c r="A16" s="13" t="s">
        <v>43</v>
      </c>
      <c r="B16" s="14">
        <v>2</v>
      </c>
      <c r="C16" s="14" t="s">
        <v>0</v>
      </c>
      <c r="D16" s="15">
        <f>D17</f>
        <v>4436</v>
      </c>
      <c r="E16" s="16">
        <f>E17</f>
        <v>3971.4</v>
      </c>
      <c r="F16" s="11">
        <f>F17</f>
        <v>4174.5</v>
      </c>
      <c r="G16" s="11">
        <f t="shared" ref="G16:H16" si="2">G17</f>
        <v>4219.8</v>
      </c>
      <c r="H16" s="11">
        <f t="shared" si="2"/>
        <v>4379.3999999999996</v>
      </c>
    </row>
    <row r="17" spans="1:9" ht="16.5" customHeight="1" x14ac:dyDescent="0.25">
      <c r="A17" s="17" t="s">
        <v>42</v>
      </c>
      <c r="B17" s="18">
        <v>2</v>
      </c>
      <c r="C17" s="18">
        <v>3</v>
      </c>
      <c r="D17" s="19">
        <v>4436</v>
      </c>
      <c r="E17" s="20">
        <v>3971.4</v>
      </c>
      <c r="F17" s="9">
        <v>4174.5</v>
      </c>
      <c r="G17" s="9">
        <v>4219.8</v>
      </c>
      <c r="H17" s="9">
        <v>4379.3999999999996</v>
      </c>
    </row>
    <row r="18" spans="1:9" ht="31.5" x14ac:dyDescent="0.25">
      <c r="A18" s="13" t="s">
        <v>41</v>
      </c>
      <c r="B18" s="14">
        <v>3</v>
      </c>
      <c r="C18" s="14" t="s">
        <v>0</v>
      </c>
      <c r="D18" s="15">
        <f>D19+D20+D21</f>
        <v>53830.380000000005</v>
      </c>
      <c r="E18" s="16">
        <f>E19+E20+E21</f>
        <v>65856.2</v>
      </c>
      <c r="F18" s="11">
        <f>SUM(F19:F21)</f>
        <v>51668.499999999993</v>
      </c>
      <c r="G18" s="11">
        <f t="shared" ref="G18:H18" si="3">SUM(G19:G21)</f>
        <v>42963.1</v>
      </c>
      <c r="H18" s="11">
        <f t="shared" si="3"/>
        <v>42885.1</v>
      </c>
    </row>
    <row r="19" spans="1:9" ht="15.75" x14ac:dyDescent="0.25">
      <c r="A19" s="17" t="s">
        <v>40</v>
      </c>
      <c r="B19" s="18">
        <v>3</v>
      </c>
      <c r="C19" s="18">
        <v>4</v>
      </c>
      <c r="D19" s="19">
        <v>5632.23</v>
      </c>
      <c r="E19" s="20">
        <v>6469.5</v>
      </c>
      <c r="F19" s="9">
        <v>6115.1</v>
      </c>
      <c r="G19" s="9">
        <v>6129</v>
      </c>
      <c r="H19" s="9">
        <v>6101</v>
      </c>
    </row>
    <row r="20" spans="1:9" ht="47.25" x14ac:dyDescent="0.25">
      <c r="A20" s="17" t="s">
        <v>39</v>
      </c>
      <c r="B20" s="18">
        <v>3</v>
      </c>
      <c r="C20" s="18">
        <v>9</v>
      </c>
      <c r="D20" s="19">
        <v>47033.120000000003</v>
      </c>
      <c r="E20" s="20">
        <v>45568.4</v>
      </c>
      <c r="F20" s="9">
        <v>43483.7</v>
      </c>
      <c r="G20" s="9">
        <v>34830</v>
      </c>
      <c r="H20" s="9">
        <v>34830</v>
      </c>
    </row>
    <row r="21" spans="1:9" ht="31.5" x14ac:dyDescent="0.25">
      <c r="A21" s="17" t="s">
        <v>38</v>
      </c>
      <c r="B21" s="18">
        <v>3</v>
      </c>
      <c r="C21" s="18">
        <v>14</v>
      </c>
      <c r="D21" s="19">
        <v>1165.03</v>
      </c>
      <c r="E21" s="20">
        <v>13818.3</v>
      </c>
      <c r="F21" s="9">
        <v>2069.6999999999998</v>
      </c>
      <c r="G21" s="9">
        <v>2004.1</v>
      </c>
      <c r="H21" s="9">
        <v>1954.1</v>
      </c>
    </row>
    <row r="22" spans="1:9" ht="15.75" x14ac:dyDescent="0.25">
      <c r="A22" s="13" t="s">
        <v>37</v>
      </c>
      <c r="B22" s="14">
        <v>4</v>
      </c>
      <c r="C22" s="14" t="s">
        <v>0</v>
      </c>
      <c r="D22" s="15">
        <f>D23+D24+D25+D26+D27+D28</f>
        <v>567784.07999999996</v>
      </c>
      <c r="E22" s="16">
        <f>E23+E24+E25+E26+E27+E28</f>
        <v>538500.4</v>
      </c>
      <c r="F22" s="11">
        <f>SUM(F23:F28)</f>
        <v>568351.19999999995</v>
      </c>
      <c r="G22" s="11">
        <f t="shared" ref="G22:H22" si="4">SUM(G23:G28)</f>
        <v>576869.6</v>
      </c>
      <c r="H22" s="11">
        <f t="shared" si="4"/>
        <v>644697.59999999998</v>
      </c>
    </row>
    <row r="23" spans="1:9" ht="15.75" x14ac:dyDescent="0.25">
      <c r="A23" s="17" t="s">
        <v>36</v>
      </c>
      <c r="B23" s="18">
        <v>4</v>
      </c>
      <c r="C23" s="18">
        <v>1</v>
      </c>
      <c r="D23" s="19">
        <v>504.09</v>
      </c>
      <c r="E23" s="20">
        <v>512.4</v>
      </c>
      <c r="F23" s="9">
        <v>585.1</v>
      </c>
      <c r="G23" s="9">
        <v>585.1</v>
      </c>
      <c r="H23" s="9">
        <v>585.1</v>
      </c>
    </row>
    <row r="24" spans="1:9" ht="15.75" x14ac:dyDescent="0.25">
      <c r="A24" s="17" t="s">
        <v>35</v>
      </c>
      <c r="B24" s="18">
        <v>4</v>
      </c>
      <c r="C24" s="18">
        <v>5</v>
      </c>
      <c r="D24" s="19">
        <v>109485.86</v>
      </c>
      <c r="E24" s="20">
        <v>90779</v>
      </c>
      <c r="F24" s="9">
        <v>79026.899999999994</v>
      </c>
      <c r="G24" s="9">
        <v>58795.9</v>
      </c>
      <c r="H24" s="9">
        <v>58795.9</v>
      </c>
    </row>
    <row r="25" spans="1:9" ht="15.75" x14ac:dyDescent="0.25">
      <c r="A25" s="17" t="s">
        <v>60</v>
      </c>
      <c r="B25" s="18">
        <v>4</v>
      </c>
      <c r="C25" s="18">
        <v>8</v>
      </c>
      <c r="D25" s="19">
        <v>4006</v>
      </c>
      <c r="E25" s="20">
        <v>21383</v>
      </c>
      <c r="F25" s="9">
        <v>0</v>
      </c>
      <c r="G25" s="9">
        <v>0</v>
      </c>
      <c r="H25" s="9">
        <v>0</v>
      </c>
      <c r="I25" s="8"/>
    </row>
    <row r="26" spans="1:9" ht="15.75" x14ac:dyDescent="0.25">
      <c r="A26" s="17" t="s">
        <v>34</v>
      </c>
      <c r="B26" s="18">
        <v>4</v>
      </c>
      <c r="C26" s="18">
        <v>9</v>
      </c>
      <c r="D26" s="19">
        <v>224029.12</v>
      </c>
      <c r="E26" s="20">
        <v>139320.29999999999</v>
      </c>
      <c r="F26" s="9">
        <v>178141.9</v>
      </c>
      <c r="G26" s="9">
        <v>223616.5</v>
      </c>
      <c r="H26" s="9">
        <v>283908.8</v>
      </c>
    </row>
    <row r="27" spans="1:9" ht="15.75" x14ac:dyDescent="0.25">
      <c r="A27" s="17" t="s">
        <v>33</v>
      </c>
      <c r="B27" s="18">
        <v>4</v>
      </c>
      <c r="C27" s="18">
        <v>10</v>
      </c>
      <c r="D27" s="19">
        <v>57205.66</v>
      </c>
      <c r="E27" s="20">
        <v>60471.3</v>
      </c>
      <c r="F27" s="9">
        <v>50161.8</v>
      </c>
      <c r="G27" s="9">
        <v>50773.1</v>
      </c>
      <c r="H27" s="9">
        <v>57880.1</v>
      </c>
    </row>
    <row r="28" spans="1:9" ht="15.75" x14ac:dyDescent="0.25">
      <c r="A28" s="17" t="s">
        <v>32</v>
      </c>
      <c r="B28" s="18">
        <v>4</v>
      </c>
      <c r="C28" s="18">
        <v>12</v>
      </c>
      <c r="D28" s="19">
        <v>172553.35</v>
      </c>
      <c r="E28" s="20">
        <v>226034.4</v>
      </c>
      <c r="F28" s="9">
        <v>260435.5</v>
      </c>
      <c r="G28" s="9">
        <v>243099</v>
      </c>
      <c r="H28" s="9">
        <v>243527.7</v>
      </c>
    </row>
    <row r="29" spans="1:9" ht="16.5" customHeight="1" x14ac:dyDescent="0.25">
      <c r="A29" s="13" t="s">
        <v>31</v>
      </c>
      <c r="B29" s="14">
        <v>5</v>
      </c>
      <c r="C29" s="14" t="s">
        <v>0</v>
      </c>
      <c r="D29" s="15">
        <f>D30+D31+D32+D33</f>
        <v>969762.32000000007</v>
      </c>
      <c r="E29" s="16">
        <f>E30+E31+E32+E33</f>
        <v>517460.1</v>
      </c>
      <c r="F29" s="11">
        <f>SUM(F30:F33)</f>
        <v>407302.9</v>
      </c>
      <c r="G29" s="11">
        <f t="shared" ref="G29:H29" si="5">SUM(G30:G33)</f>
        <v>413766.6</v>
      </c>
      <c r="H29" s="11">
        <f t="shared" si="5"/>
        <v>432656.99999999994</v>
      </c>
    </row>
    <row r="30" spans="1:9" ht="15.75" x14ac:dyDescent="0.25">
      <c r="A30" s="17" t="s">
        <v>30</v>
      </c>
      <c r="B30" s="18">
        <v>5</v>
      </c>
      <c r="C30" s="18">
        <v>1</v>
      </c>
      <c r="D30" s="19">
        <v>776087.9</v>
      </c>
      <c r="E30" s="20">
        <v>253200.4</v>
      </c>
      <c r="F30" s="9">
        <v>98847.9</v>
      </c>
      <c r="G30" s="9">
        <v>243380.8</v>
      </c>
      <c r="H30" s="9">
        <v>288383.09999999998</v>
      </c>
    </row>
    <row r="31" spans="1:9" ht="15.75" x14ac:dyDescent="0.25">
      <c r="A31" s="17" t="s">
        <v>29</v>
      </c>
      <c r="B31" s="18">
        <v>5</v>
      </c>
      <c r="C31" s="18">
        <v>2</v>
      </c>
      <c r="D31" s="19">
        <v>193645.92</v>
      </c>
      <c r="E31" s="20">
        <f>340193.6-76000</f>
        <v>264193.59999999998</v>
      </c>
      <c r="F31" s="9">
        <v>308323.90000000002</v>
      </c>
      <c r="G31" s="9">
        <v>170354.7</v>
      </c>
      <c r="H31" s="9">
        <v>144242.79999999999</v>
      </c>
    </row>
    <row r="32" spans="1:9" ht="15.75" x14ac:dyDescent="0.25">
      <c r="A32" s="17" t="s">
        <v>61</v>
      </c>
      <c r="B32" s="18">
        <v>5</v>
      </c>
      <c r="C32" s="18">
        <v>3</v>
      </c>
      <c r="D32" s="19">
        <v>0</v>
      </c>
      <c r="E32" s="20">
        <v>35</v>
      </c>
      <c r="F32" s="9">
        <v>0</v>
      </c>
      <c r="G32" s="9">
        <v>0</v>
      </c>
      <c r="H32" s="9">
        <v>0</v>
      </c>
      <c r="I32" s="8"/>
    </row>
    <row r="33" spans="1:8" ht="15.75" x14ac:dyDescent="0.25">
      <c r="A33" s="17" t="s">
        <v>28</v>
      </c>
      <c r="B33" s="18">
        <v>5</v>
      </c>
      <c r="C33" s="18">
        <v>5</v>
      </c>
      <c r="D33" s="19">
        <v>28.5</v>
      </c>
      <c r="E33" s="20">
        <v>31.1</v>
      </c>
      <c r="F33" s="9">
        <v>131.1</v>
      </c>
      <c r="G33" s="9">
        <v>31.1</v>
      </c>
      <c r="H33" s="9">
        <v>31.1</v>
      </c>
    </row>
    <row r="34" spans="1:8" ht="16.5" customHeight="1" x14ac:dyDescent="0.25">
      <c r="A34" s="13" t="s">
        <v>27</v>
      </c>
      <c r="B34" s="14">
        <v>6</v>
      </c>
      <c r="C34" s="14" t="s">
        <v>0</v>
      </c>
      <c r="D34" s="15">
        <f>D35</f>
        <v>56587.67</v>
      </c>
      <c r="E34" s="16">
        <f>E35</f>
        <v>88763</v>
      </c>
      <c r="F34" s="11">
        <f>F35</f>
        <v>41027.4</v>
      </c>
      <c r="G34" s="11">
        <f t="shared" ref="G34:H34" si="6">G35</f>
        <v>1108.0999999999999</v>
      </c>
      <c r="H34" s="11">
        <f t="shared" si="6"/>
        <v>1108.0999999999999</v>
      </c>
    </row>
    <row r="35" spans="1:8" ht="15.75" x14ac:dyDescent="0.25">
      <c r="A35" s="17" t="s">
        <v>26</v>
      </c>
      <c r="B35" s="18">
        <v>6</v>
      </c>
      <c r="C35" s="18">
        <v>5</v>
      </c>
      <c r="D35" s="19">
        <v>56587.67</v>
      </c>
      <c r="E35" s="20">
        <v>88763</v>
      </c>
      <c r="F35" s="9">
        <v>41027.4</v>
      </c>
      <c r="G35" s="9">
        <v>1108.0999999999999</v>
      </c>
      <c r="H35" s="9">
        <v>1108.0999999999999</v>
      </c>
    </row>
    <row r="36" spans="1:8" ht="15.75" x14ac:dyDescent="0.25">
      <c r="A36" s="13" t="s">
        <v>25</v>
      </c>
      <c r="B36" s="14">
        <v>7</v>
      </c>
      <c r="C36" s="14" t="s">
        <v>0</v>
      </c>
      <c r="D36" s="15">
        <f>D37+D38+D39+D40+D41+D42</f>
        <v>1808703.6199999999</v>
      </c>
      <c r="E36" s="16">
        <f>E37+E38+E39+E40+E41+E42</f>
        <v>2154876.1</v>
      </c>
      <c r="F36" s="11">
        <f>SUM(F37:F42)</f>
        <v>1806325.8</v>
      </c>
      <c r="G36" s="11">
        <f t="shared" ref="G36:H36" si="7">SUM(G37:G42)</f>
        <v>1666698.7000000002</v>
      </c>
      <c r="H36" s="11">
        <f t="shared" si="7"/>
        <v>1650789.9000000004</v>
      </c>
    </row>
    <row r="37" spans="1:8" ht="15.75" x14ac:dyDescent="0.25">
      <c r="A37" s="17" t="s">
        <v>24</v>
      </c>
      <c r="B37" s="18">
        <v>7</v>
      </c>
      <c r="C37" s="18">
        <v>1</v>
      </c>
      <c r="D37" s="19">
        <v>508116.21</v>
      </c>
      <c r="E37" s="20">
        <v>486756.4</v>
      </c>
      <c r="F37" s="9">
        <v>479063.8</v>
      </c>
      <c r="G37" s="9">
        <v>430917.3</v>
      </c>
      <c r="H37" s="9">
        <v>430382.9</v>
      </c>
    </row>
    <row r="38" spans="1:8" ht="15.75" x14ac:dyDescent="0.25">
      <c r="A38" s="17" t="s">
        <v>23</v>
      </c>
      <c r="B38" s="18">
        <v>7</v>
      </c>
      <c r="C38" s="18">
        <v>2</v>
      </c>
      <c r="D38" s="19">
        <v>1187550.26</v>
      </c>
      <c r="E38" s="20">
        <v>1345965.8</v>
      </c>
      <c r="F38" s="9">
        <v>1028871.2</v>
      </c>
      <c r="G38" s="9">
        <v>952110.7</v>
      </c>
      <c r="H38" s="9">
        <v>944636.3</v>
      </c>
    </row>
    <row r="39" spans="1:8" ht="16.5" customHeight="1" x14ac:dyDescent="0.25">
      <c r="A39" s="17" t="s">
        <v>22</v>
      </c>
      <c r="B39" s="18">
        <v>7</v>
      </c>
      <c r="C39" s="18">
        <v>3</v>
      </c>
      <c r="D39" s="19">
        <v>0</v>
      </c>
      <c r="E39" s="20">
        <v>199538.2</v>
      </c>
      <c r="F39" s="9">
        <v>185457.9</v>
      </c>
      <c r="G39" s="9">
        <v>170557.8</v>
      </c>
      <c r="H39" s="9">
        <v>170557.8</v>
      </c>
    </row>
    <row r="40" spans="1:8" ht="29.25" customHeight="1" x14ac:dyDescent="0.25">
      <c r="A40" s="17" t="s">
        <v>21</v>
      </c>
      <c r="B40" s="18">
        <v>7</v>
      </c>
      <c r="C40" s="18">
        <v>5</v>
      </c>
      <c r="D40" s="19">
        <v>410</v>
      </c>
      <c r="E40" s="20">
        <v>410</v>
      </c>
      <c r="F40" s="9">
        <v>410</v>
      </c>
      <c r="G40" s="9">
        <v>410</v>
      </c>
      <c r="H40" s="9">
        <v>410</v>
      </c>
    </row>
    <row r="41" spans="1:8" ht="16.5" customHeight="1" x14ac:dyDescent="0.25">
      <c r="A41" s="17" t="s">
        <v>20</v>
      </c>
      <c r="B41" s="18">
        <v>7</v>
      </c>
      <c r="C41" s="18">
        <v>7</v>
      </c>
      <c r="D41" s="19">
        <v>20506.72</v>
      </c>
      <c r="E41" s="20">
        <v>24842.3</v>
      </c>
      <c r="F41" s="9">
        <v>26821.599999999999</v>
      </c>
      <c r="G41" s="9">
        <v>26821.599999999999</v>
      </c>
      <c r="H41" s="9">
        <v>18921.599999999999</v>
      </c>
    </row>
    <row r="42" spans="1:8" ht="16.5" customHeight="1" x14ac:dyDescent="0.25">
      <c r="A42" s="17" t="s">
        <v>19</v>
      </c>
      <c r="B42" s="18">
        <v>7</v>
      </c>
      <c r="C42" s="18">
        <v>9</v>
      </c>
      <c r="D42" s="19">
        <v>92120.43</v>
      </c>
      <c r="E42" s="20">
        <v>97363.4</v>
      </c>
      <c r="F42" s="9">
        <v>85701.3</v>
      </c>
      <c r="G42" s="9">
        <v>85881.3</v>
      </c>
      <c r="H42" s="9">
        <v>85881.3</v>
      </c>
    </row>
    <row r="43" spans="1:8" ht="16.5" customHeight="1" x14ac:dyDescent="0.25">
      <c r="A43" s="13" t="s">
        <v>18</v>
      </c>
      <c r="B43" s="14">
        <v>8</v>
      </c>
      <c r="C43" s="14" t="s">
        <v>0</v>
      </c>
      <c r="D43" s="15">
        <f>D44+D45</f>
        <v>305408.63</v>
      </c>
      <c r="E43" s="16">
        <f>E44+E45</f>
        <v>317950.5</v>
      </c>
      <c r="F43" s="11">
        <f>SUM(F44:F45)</f>
        <v>258970.19999999998</v>
      </c>
      <c r="G43" s="11">
        <f t="shared" ref="G43:H43" si="8">SUM(G44:G45)</f>
        <v>146078.79999999999</v>
      </c>
      <c r="H43" s="11">
        <f t="shared" si="8"/>
        <v>149581.6</v>
      </c>
    </row>
    <row r="44" spans="1:8" ht="15.75" x14ac:dyDescent="0.25">
      <c r="A44" s="17" t="s">
        <v>17</v>
      </c>
      <c r="B44" s="18">
        <v>8</v>
      </c>
      <c r="C44" s="18">
        <v>1</v>
      </c>
      <c r="D44" s="19">
        <v>204505.34</v>
      </c>
      <c r="E44" s="20">
        <f>472410.8-260000</f>
        <v>212410.8</v>
      </c>
      <c r="F44" s="9">
        <v>171194.3</v>
      </c>
      <c r="G44" s="9">
        <v>75140.5</v>
      </c>
      <c r="H44" s="9">
        <v>79140.5</v>
      </c>
    </row>
    <row r="45" spans="1:8" ht="16.5" customHeight="1" x14ac:dyDescent="0.25">
      <c r="A45" s="17" t="s">
        <v>16</v>
      </c>
      <c r="B45" s="18">
        <v>8</v>
      </c>
      <c r="C45" s="18">
        <v>4</v>
      </c>
      <c r="D45" s="19">
        <v>100903.29</v>
      </c>
      <c r="E45" s="20">
        <v>105539.7</v>
      </c>
      <c r="F45" s="9">
        <v>87775.9</v>
      </c>
      <c r="G45" s="9">
        <v>70938.3</v>
      </c>
      <c r="H45" s="9">
        <v>70441.100000000006</v>
      </c>
    </row>
    <row r="46" spans="1:8" ht="16.5" customHeight="1" x14ac:dyDescent="0.25">
      <c r="A46" s="21" t="s">
        <v>66</v>
      </c>
      <c r="B46" s="22">
        <v>9</v>
      </c>
      <c r="C46" s="22"/>
      <c r="D46" s="15">
        <f>D47</f>
        <v>0</v>
      </c>
      <c r="E46" s="15">
        <f>E47</f>
        <v>8313.1</v>
      </c>
      <c r="F46" s="10">
        <f>F47</f>
        <v>8300.4</v>
      </c>
      <c r="G46" s="10">
        <f t="shared" ref="G46:H46" si="9">G47</f>
        <v>8300.4</v>
      </c>
      <c r="H46" s="10">
        <f t="shared" si="9"/>
        <v>8300.4</v>
      </c>
    </row>
    <row r="47" spans="1:8" ht="16.5" customHeight="1" x14ac:dyDescent="0.25">
      <c r="A47" s="23" t="s">
        <v>67</v>
      </c>
      <c r="B47" s="18">
        <v>9</v>
      </c>
      <c r="C47" s="18">
        <v>9</v>
      </c>
      <c r="D47" s="19">
        <v>0</v>
      </c>
      <c r="E47" s="20">
        <v>8313.1</v>
      </c>
      <c r="F47" s="9">
        <v>8300.4</v>
      </c>
      <c r="G47" s="9">
        <v>8300.4</v>
      </c>
      <c r="H47" s="9">
        <v>8300.4</v>
      </c>
    </row>
    <row r="48" spans="1:8" ht="16.5" customHeight="1" x14ac:dyDescent="0.25">
      <c r="A48" s="13" t="s">
        <v>15</v>
      </c>
      <c r="B48" s="14">
        <v>10</v>
      </c>
      <c r="C48" s="14" t="s">
        <v>0</v>
      </c>
      <c r="D48" s="15">
        <f>D49+D50+D51+D52</f>
        <v>302949.42000000004</v>
      </c>
      <c r="E48" s="16">
        <f>E49+E50+E51+E52</f>
        <v>280129.60000000003</v>
      </c>
      <c r="F48" s="11">
        <f>SUM(F49:F52)</f>
        <v>150199.6</v>
      </c>
      <c r="G48" s="11">
        <f t="shared" ref="G48:H48" si="10">SUM(G49:G52)</f>
        <v>172777.99999999997</v>
      </c>
      <c r="H48" s="11">
        <f t="shared" si="10"/>
        <v>115711.4</v>
      </c>
    </row>
    <row r="49" spans="1:9" ht="15.75" x14ac:dyDescent="0.25">
      <c r="A49" s="17" t="s">
        <v>14</v>
      </c>
      <c r="B49" s="18">
        <v>10</v>
      </c>
      <c r="C49" s="18">
        <v>1</v>
      </c>
      <c r="D49" s="19">
        <v>12017.69</v>
      </c>
      <c r="E49" s="20">
        <v>11407.7</v>
      </c>
      <c r="F49" s="9">
        <v>15914.8</v>
      </c>
      <c r="G49" s="9">
        <v>11484.6</v>
      </c>
      <c r="H49" s="9">
        <v>11484.6</v>
      </c>
    </row>
    <row r="50" spans="1:9" ht="16.5" customHeight="1" x14ac:dyDescent="0.25">
      <c r="A50" s="17" t="s">
        <v>13</v>
      </c>
      <c r="B50" s="18">
        <v>10</v>
      </c>
      <c r="C50" s="18">
        <v>3</v>
      </c>
      <c r="D50" s="19">
        <v>203670.23</v>
      </c>
      <c r="E50" s="20">
        <v>170505.2</v>
      </c>
      <c r="F50" s="9">
        <v>40667.699999999997</v>
      </c>
      <c r="G50" s="9">
        <v>64771.1</v>
      </c>
      <c r="H50" s="9">
        <v>13149.3</v>
      </c>
    </row>
    <row r="51" spans="1:9" ht="16.5" customHeight="1" x14ac:dyDescent="0.25">
      <c r="A51" s="17" t="s">
        <v>12</v>
      </c>
      <c r="B51" s="18">
        <v>10</v>
      </c>
      <c r="C51" s="18">
        <v>4</v>
      </c>
      <c r="D51" s="19">
        <v>73165.91</v>
      </c>
      <c r="E51" s="20">
        <v>83388.3</v>
      </c>
      <c r="F51" s="9">
        <v>78788.7</v>
      </c>
      <c r="G51" s="9">
        <v>81693.899999999994</v>
      </c>
      <c r="H51" s="9">
        <v>76249.100000000006</v>
      </c>
    </row>
    <row r="52" spans="1:9" ht="15.75" x14ac:dyDescent="0.25">
      <c r="A52" s="17" t="s">
        <v>11</v>
      </c>
      <c r="B52" s="18">
        <v>10</v>
      </c>
      <c r="C52" s="18">
        <v>6</v>
      </c>
      <c r="D52" s="19">
        <v>14095.59</v>
      </c>
      <c r="E52" s="20">
        <v>14828.4</v>
      </c>
      <c r="F52" s="9">
        <v>14828.4</v>
      </c>
      <c r="G52" s="9">
        <v>14828.4</v>
      </c>
      <c r="H52" s="9">
        <v>14828.4</v>
      </c>
    </row>
    <row r="53" spans="1:9" ht="15.75" x14ac:dyDescent="0.25">
      <c r="A53" s="13" t="s">
        <v>10</v>
      </c>
      <c r="B53" s="14">
        <v>11</v>
      </c>
      <c r="C53" s="14" t="s">
        <v>0</v>
      </c>
      <c r="D53" s="15">
        <f>D54+D55+D56</f>
        <v>117138.74</v>
      </c>
      <c r="E53" s="16">
        <f>E54+E55</f>
        <v>170177.2</v>
      </c>
      <c r="F53" s="11">
        <f>SUM(F54:F56)</f>
        <v>86318.9</v>
      </c>
      <c r="G53" s="11">
        <f t="shared" ref="G53:H53" si="11">SUM(G54:G56)</f>
        <v>35533.799999999996</v>
      </c>
      <c r="H53" s="11">
        <f t="shared" si="11"/>
        <v>35533.799999999996</v>
      </c>
    </row>
    <row r="54" spans="1:9" ht="15.75" x14ac:dyDescent="0.25">
      <c r="A54" s="17" t="s">
        <v>9</v>
      </c>
      <c r="B54" s="18">
        <v>11</v>
      </c>
      <c r="C54" s="18">
        <v>1</v>
      </c>
      <c r="D54" s="19">
        <v>116792.17</v>
      </c>
      <c r="E54" s="20">
        <v>129742.9</v>
      </c>
      <c r="F54" s="9">
        <v>85169.2</v>
      </c>
      <c r="G54" s="9">
        <v>34384.1</v>
      </c>
      <c r="H54" s="9">
        <v>34384.1</v>
      </c>
    </row>
    <row r="55" spans="1:9" ht="15.75" x14ac:dyDescent="0.25">
      <c r="A55" s="17" t="s">
        <v>59</v>
      </c>
      <c r="B55" s="18">
        <v>11</v>
      </c>
      <c r="C55" s="18">
        <v>2</v>
      </c>
      <c r="D55" s="19">
        <v>346.57</v>
      </c>
      <c r="E55" s="20">
        <f>120434.3-80000</f>
        <v>40434.300000000003</v>
      </c>
      <c r="F55" s="9">
        <v>1149.7</v>
      </c>
      <c r="G55" s="9">
        <v>1149.7</v>
      </c>
      <c r="H55" s="9">
        <v>1149.7</v>
      </c>
    </row>
    <row r="56" spans="1:9" ht="15.75" customHeight="1" x14ac:dyDescent="0.25">
      <c r="A56" s="24" t="s">
        <v>62</v>
      </c>
      <c r="B56" s="18">
        <v>11</v>
      </c>
      <c r="C56" s="18">
        <v>5</v>
      </c>
      <c r="D56" s="19">
        <v>0</v>
      </c>
      <c r="E56" s="20">
        <v>0</v>
      </c>
      <c r="F56" s="9">
        <v>0</v>
      </c>
      <c r="G56" s="9">
        <v>0</v>
      </c>
      <c r="H56" s="9">
        <v>0</v>
      </c>
      <c r="I56" s="8"/>
    </row>
    <row r="57" spans="1:9" ht="15.75" x14ac:dyDescent="0.25">
      <c r="A57" s="13" t="s">
        <v>8</v>
      </c>
      <c r="B57" s="14">
        <v>12</v>
      </c>
      <c r="C57" s="14" t="s">
        <v>0</v>
      </c>
      <c r="D57" s="15">
        <f>D58</f>
        <v>9627.1</v>
      </c>
      <c r="E57" s="16">
        <f>E58</f>
        <v>11564.9</v>
      </c>
      <c r="F57" s="11">
        <f>F58</f>
        <v>8402.9</v>
      </c>
      <c r="G57" s="11">
        <f t="shared" ref="G57:H57" si="12">G58</f>
        <v>8402.9</v>
      </c>
      <c r="H57" s="11">
        <f t="shared" si="12"/>
        <v>8402.9</v>
      </c>
    </row>
    <row r="58" spans="1:9" ht="15.75" x14ac:dyDescent="0.25">
      <c r="A58" s="17" t="s">
        <v>7</v>
      </c>
      <c r="B58" s="18">
        <v>12</v>
      </c>
      <c r="C58" s="18">
        <v>2</v>
      </c>
      <c r="D58" s="19">
        <v>9627.1</v>
      </c>
      <c r="E58" s="20">
        <v>11564.9</v>
      </c>
      <c r="F58" s="9">
        <v>8402.9</v>
      </c>
      <c r="G58" s="9">
        <v>8402.9</v>
      </c>
      <c r="H58" s="9">
        <v>8402.9</v>
      </c>
    </row>
    <row r="59" spans="1:9" ht="15.75" x14ac:dyDescent="0.25">
      <c r="A59" s="13" t="s">
        <v>6</v>
      </c>
      <c r="B59" s="14">
        <v>13</v>
      </c>
      <c r="C59" s="14" t="s">
        <v>0</v>
      </c>
      <c r="D59" s="15">
        <v>0</v>
      </c>
      <c r="E59" s="16">
        <f>E60</f>
        <v>0</v>
      </c>
      <c r="F59" s="11">
        <f>F60</f>
        <v>3000</v>
      </c>
      <c r="G59" s="11">
        <f t="shared" ref="G59:H59" si="13">G60</f>
        <v>3000</v>
      </c>
      <c r="H59" s="11">
        <f t="shared" si="13"/>
        <v>3000</v>
      </c>
    </row>
    <row r="60" spans="1:9" ht="29.25" customHeight="1" x14ac:dyDescent="0.25">
      <c r="A60" s="17" t="s">
        <v>5</v>
      </c>
      <c r="B60" s="18">
        <v>13</v>
      </c>
      <c r="C60" s="18">
        <v>1</v>
      </c>
      <c r="D60" s="19">
        <v>0</v>
      </c>
      <c r="E60" s="20">
        <f>3000-3000</f>
        <v>0</v>
      </c>
      <c r="F60" s="9">
        <v>3000</v>
      </c>
      <c r="G60" s="9">
        <v>3000</v>
      </c>
      <c r="H60" s="9">
        <v>3000</v>
      </c>
    </row>
    <row r="61" spans="1:9" ht="31.5" x14ac:dyDescent="0.25">
      <c r="A61" s="13" t="s">
        <v>4</v>
      </c>
      <c r="B61" s="14">
        <v>14</v>
      </c>
      <c r="C61" s="14" t="s">
        <v>0</v>
      </c>
      <c r="D61" s="15">
        <f>D62+D63+D64</f>
        <v>485512.08999999997</v>
      </c>
      <c r="E61" s="16">
        <f>E62+E63+E64</f>
        <v>511563.1</v>
      </c>
      <c r="F61" s="11">
        <f>SUM(F62:F64)</f>
        <v>419457.2</v>
      </c>
      <c r="G61" s="11">
        <f t="shared" ref="G61:H61" si="14">SUM(G62:G64)</f>
        <v>409245.5</v>
      </c>
      <c r="H61" s="11">
        <f t="shared" si="14"/>
        <v>407345.5</v>
      </c>
    </row>
    <row r="62" spans="1:9" ht="31.5" x14ac:dyDescent="0.25">
      <c r="A62" s="17" t="s">
        <v>3</v>
      </c>
      <c r="B62" s="18">
        <v>14</v>
      </c>
      <c r="C62" s="18">
        <v>1</v>
      </c>
      <c r="D62" s="19">
        <v>252480.6</v>
      </c>
      <c r="E62" s="20">
        <v>249895.6</v>
      </c>
      <c r="F62" s="9">
        <v>260252.2</v>
      </c>
      <c r="G62" s="9">
        <v>262193.5</v>
      </c>
      <c r="H62" s="9">
        <v>262193.5</v>
      </c>
    </row>
    <row r="63" spans="1:9" ht="15.75" x14ac:dyDescent="0.25">
      <c r="A63" s="17" t="s">
        <v>2</v>
      </c>
      <c r="B63" s="18">
        <v>14</v>
      </c>
      <c r="C63" s="18">
        <v>2</v>
      </c>
      <c r="D63" s="19">
        <v>107000</v>
      </c>
      <c r="E63" s="20">
        <v>120179</v>
      </c>
      <c r="F63" s="9">
        <v>111052</v>
      </c>
      <c r="G63" s="9">
        <v>111052</v>
      </c>
      <c r="H63" s="9">
        <v>111052</v>
      </c>
    </row>
    <row r="64" spans="1:9" ht="15.75" x14ac:dyDescent="0.25">
      <c r="A64" s="17" t="s">
        <v>1</v>
      </c>
      <c r="B64" s="18">
        <v>14</v>
      </c>
      <c r="C64" s="18">
        <v>3</v>
      </c>
      <c r="D64" s="19">
        <v>126031.49</v>
      </c>
      <c r="E64" s="20">
        <v>141488.5</v>
      </c>
      <c r="F64" s="9">
        <v>48153</v>
      </c>
      <c r="G64" s="9">
        <v>36000</v>
      </c>
      <c r="H64" s="9">
        <v>34100</v>
      </c>
    </row>
    <row r="65" spans="1:8" x14ac:dyDescent="0.2">
      <c r="A65" s="25"/>
      <c r="B65" s="25"/>
      <c r="C65" s="25"/>
      <c r="D65" s="25"/>
      <c r="E65" s="25"/>
      <c r="F65" s="25"/>
      <c r="G65" s="25"/>
      <c r="H65" s="25"/>
    </row>
    <row r="66" spans="1:8" ht="16.5" customHeight="1" x14ac:dyDescent="0.2"/>
    <row r="67" spans="1:8" ht="29.25" customHeight="1" x14ac:dyDescent="0.2"/>
    <row r="68" spans="1:8" ht="16.5" customHeight="1" x14ac:dyDescent="0.2"/>
    <row r="69" spans="1:8" ht="57.75" customHeight="1" x14ac:dyDescent="0.2"/>
    <row r="70" spans="1:8" ht="16.5" customHeight="1" x14ac:dyDescent="0.2"/>
    <row r="71" spans="1:8" ht="16.5" customHeight="1" x14ac:dyDescent="0.2"/>
    <row r="72" spans="1:8" ht="16.5" customHeight="1" x14ac:dyDescent="0.2"/>
    <row r="73" spans="1:8" ht="29.25" customHeight="1" x14ac:dyDescent="0.2"/>
    <row r="74" spans="1:8" ht="29.25" customHeight="1" x14ac:dyDescent="0.2"/>
    <row r="75" spans="1:8" ht="43.5" customHeight="1" x14ac:dyDescent="0.2"/>
    <row r="76" spans="1:8" ht="16.5" customHeight="1" x14ac:dyDescent="0.2"/>
    <row r="77" spans="1:8" ht="29.25" customHeight="1" x14ac:dyDescent="0.2"/>
    <row r="78" spans="1:8" ht="16.5" customHeight="1" x14ac:dyDescent="0.2"/>
    <row r="79" spans="1:8" ht="16.5" customHeight="1" x14ac:dyDescent="0.2"/>
    <row r="80" spans="1:8" ht="29.25" customHeight="1" x14ac:dyDescent="0.2"/>
    <row r="81" ht="43.5" customHeight="1" x14ac:dyDescent="0.2"/>
    <row r="82" ht="29.25" customHeight="1" x14ac:dyDescent="0.2"/>
    <row r="83" ht="29.25" customHeight="1" x14ac:dyDescent="0.2"/>
    <row r="84" ht="16.5" customHeight="1" x14ac:dyDescent="0.2"/>
    <row r="85" ht="16.5" customHeight="1" x14ac:dyDescent="0.2"/>
    <row r="86" ht="16.5" customHeight="1" x14ac:dyDescent="0.2"/>
    <row r="87" ht="29.25" customHeight="1" x14ac:dyDescent="0.2"/>
    <row r="88" ht="29.25" customHeight="1" x14ac:dyDescent="0.2"/>
    <row r="89" ht="43.5" customHeight="1" x14ac:dyDescent="0.2"/>
    <row r="90" ht="29.25" customHeight="1" x14ac:dyDescent="0.2"/>
    <row r="91" ht="57.75" customHeight="1" x14ac:dyDescent="0.2"/>
    <row r="92" ht="29.25" customHeight="1" x14ac:dyDescent="0.2"/>
    <row r="93" ht="16.5" customHeight="1" x14ac:dyDescent="0.2"/>
    <row r="94" ht="16.5" customHeight="1" x14ac:dyDescent="0.2"/>
    <row r="95" ht="16.5" customHeight="1" x14ac:dyDescent="0.2"/>
    <row r="96" ht="43.5" customHeight="1" x14ac:dyDescent="0.2"/>
    <row r="97" ht="29.25" customHeight="1" x14ac:dyDescent="0.2"/>
    <row r="98" ht="57.75" customHeight="1" x14ac:dyDescent="0.2"/>
    <row r="99" ht="29.25" customHeight="1" x14ac:dyDescent="0.2"/>
    <row r="100" ht="16.5" customHeight="1" x14ac:dyDescent="0.2"/>
    <row r="101" ht="16.5" customHeight="1" x14ac:dyDescent="0.2"/>
    <row r="102" ht="29.25" customHeight="1" x14ac:dyDescent="0.2"/>
    <row r="103" ht="43.5" customHeight="1" x14ac:dyDescent="0.2"/>
    <row r="104" ht="16.5" customHeight="1" x14ac:dyDescent="0.2"/>
    <row r="105" ht="16.5" customHeight="1" x14ac:dyDescent="0.2"/>
    <row r="106" ht="16.5" customHeight="1" x14ac:dyDescent="0.2"/>
    <row r="107" ht="43.5" customHeight="1" x14ac:dyDescent="0.2"/>
    <row r="108" ht="29.25" customHeight="1" x14ac:dyDescent="0.2"/>
    <row r="109" ht="57.75" customHeight="1" x14ac:dyDescent="0.2"/>
    <row r="110" ht="29.25" customHeight="1" x14ac:dyDescent="0.2"/>
    <row r="111" ht="16.5" customHeight="1" x14ac:dyDescent="0.2"/>
    <row r="112" ht="16.5" customHeight="1" x14ac:dyDescent="0.2"/>
    <row r="113" ht="16.5" customHeight="1" x14ac:dyDescent="0.2"/>
    <row r="114" ht="409.6" hidden="1" customHeight="1" x14ac:dyDescent="0.2"/>
  </sheetData>
  <mergeCells count="7">
    <mergeCell ref="A1:H1"/>
    <mergeCell ref="A4:A5"/>
    <mergeCell ref="B4:B5"/>
    <mergeCell ref="C4:C5"/>
    <mergeCell ref="E4:E5"/>
    <mergeCell ref="F4:H4"/>
    <mergeCell ref="D4:D5"/>
  </mergeCells>
  <pageMargins left="0.74803149606299213" right="0.74803149606299213" top="0.98425196850393704" bottom="0.98425196850393704" header="0.51181102362204722" footer="0.51181102362204722"/>
  <pageSetup paperSize="9" scale="45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</vt:lpstr>
      <vt:lpstr>Сведения!Заголовки_для_печати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Вашуркина Алена Юрьевна</dc:creator>
  <cp:lastModifiedBy>Дикарева Ольга Павловна</cp:lastModifiedBy>
  <cp:lastPrinted>2017-11-03T05:49:53Z</cp:lastPrinted>
  <dcterms:created xsi:type="dcterms:W3CDTF">2016-11-16T11:11:44Z</dcterms:created>
  <dcterms:modified xsi:type="dcterms:W3CDTF">2017-11-03T05:50:44Z</dcterms:modified>
</cp:coreProperties>
</file>