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107\"/>
    </mc:Choice>
  </mc:AlternateContent>
  <xr:revisionPtr revIDLastSave="0" documentId="13_ncr:1_{1B8BE597-D5AC-4B44-8E22-48C27DBBFD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асходы бюджета" sheetId="1" r:id="rId1"/>
  </sheets>
  <definedNames>
    <definedName name="__bookmark_13">'Расходы бюджета'!$A$2:$E$164</definedName>
    <definedName name="__bookmark_14">'Расходы бюджета'!#REF!</definedName>
    <definedName name="_xlnm.Print_Titles" localSheetId="0">'Расходы бюджета'!$2:$7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1" i="1" l="1"/>
  <c r="F80" i="1"/>
  <c r="F123" i="1"/>
  <c r="F85" i="1"/>
  <c r="H91" i="1" l="1"/>
  <c r="F164" i="1"/>
  <c r="F163" i="1" s="1"/>
  <c r="F162" i="1"/>
  <c r="H162" i="1" s="1"/>
  <c r="F159" i="1"/>
  <c r="F156" i="1"/>
  <c r="F155" i="1" s="1"/>
  <c r="F153" i="1"/>
  <c r="F152" i="1" s="1"/>
  <c r="F149" i="1"/>
  <c r="F150" i="1"/>
  <c r="I150" i="1" s="1"/>
  <c r="F151" i="1"/>
  <c r="F148" i="1"/>
  <c r="H148" i="1" s="1"/>
  <c r="F144" i="1"/>
  <c r="H144" i="1" s="1"/>
  <c r="F145" i="1"/>
  <c r="G145" i="1" s="1"/>
  <c r="F143" i="1"/>
  <c r="F140" i="1"/>
  <c r="F138" i="1"/>
  <c r="F137" i="1" s="1"/>
  <c r="F136" i="1"/>
  <c r="F133" i="1"/>
  <c r="F132" i="1"/>
  <c r="H132" i="1" s="1"/>
  <c r="F128" i="1"/>
  <c r="I128" i="1" s="1"/>
  <c r="F129" i="1"/>
  <c r="F127" i="1"/>
  <c r="F124" i="1"/>
  <c r="H124" i="1" s="1"/>
  <c r="F125" i="1"/>
  <c r="H125" i="1" s="1"/>
  <c r="F118" i="1"/>
  <c r="F119" i="1"/>
  <c r="F120" i="1"/>
  <c r="G120" i="1" s="1"/>
  <c r="F117" i="1"/>
  <c r="F114" i="1"/>
  <c r="H114" i="1" s="1"/>
  <c r="F115" i="1"/>
  <c r="F113" i="1"/>
  <c r="F111" i="1"/>
  <c r="G111" i="1" s="1"/>
  <c r="F110" i="1"/>
  <c r="F108" i="1"/>
  <c r="F107" i="1" s="1"/>
  <c r="F106" i="1"/>
  <c r="I106" i="1" s="1"/>
  <c r="F103" i="1"/>
  <c r="F104" i="1"/>
  <c r="J104" i="1" s="1"/>
  <c r="F102" i="1"/>
  <c r="I102" i="1" s="1"/>
  <c r="F97" i="1"/>
  <c r="F98" i="1"/>
  <c r="F99" i="1"/>
  <c r="H99" i="1" s="1"/>
  <c r="F96" i="1"/>
  <c r="G96" i="1" s="1"/>
  <c r="F92" i="1"/>
  <c r="I92" i="1" s="1"/>
  <c r="F93" i="1"/>
  <c r="F91" i="1"/>
  <c r="F89" i="1"/>
  <c r="F88" i="1"/>
  <c r="I88" i="1" s="1"/>
  <c r="F86" i="1"/>
  <c r="I86" i="1" s="1"/>
  <c r="F84" i="1"/>
  <c r="I84" i="1" s="1"/>
  <c r="F81" i="1"/>
  <c r="F82" i="1"/>
  <c r="I82" i="1" s="1"/>
  <c r="F79" i="1"/>
  <c r="F74" i="1"/>
  <c r="H74" i="1" s="1"/>
  <c r="F75" i="1"/>
  <c r="F76" i="1"/>
  <c r="I76" i="1" s="1"/>
  <c r="F73" i="1"/>
  <c r="H73" i="1" s="1"/>
  <c r="F71" i="1"/>
  <c r="F69" i="1"/>
  <c r="F67" i="1"/>
  <c r="F66" i="1"/>
  <c r="F62" i="1"/>
  <c r="F63" i="1"/>
  <c r="F64" i="1"/>
  <c r="H64" i="1" s="1"/>
  <c r="F61" i="1"/>
  <c r="F59" i="1"/>
  <c r="F58" i="1"/>
  <c r="F55" i="1"/>
  <c r="H55" i="1" s="1"/>
  <c r="F56" i="1"/>
  <c r="H56" i="1" s="1"/>
  <c r="F54" i="1"/>
  <c r="F51" i="1"/>
  <c r="F52" i="1"/>
  <c r="I52" i="1" s="1"/>
  <c r="F50" i="1"/>
  <c r="F48" i="1"/>
  <c r="F45" i="1"/>
  <c r="F46" i="1"/>
  <c r="I46" i="1" s="1"/>
  <c r="F44" i="1"/>
  <c r="H44" i="1" s="1"/>
  <c r="F40" i="1"/>
  <c r="J40" i="1" s="1"/>
  <c r="F41" i="1"/>
  <c r="F39" i="1"/>
  <c r="F33" i="1"/>
  <c r="G33" i="1" s="1"/>
  <c r="F34" i="1"/>
  <c r="F35" i="1"/>
  <c r="F36" i="1"/>
  <c r="H36" i="1" s="1"/>
  <c r="F32" i="1"/>
  <c r="H32" i="1" s="1"/>
  <c r="F30" i="1"/>
  <c r="G30" i="1" s="1"/>
  <c r="F28" i="1"/>
  <c r="F27" i="1" s="1"/>
  <c r="F24" i="1"/>
  <c r="I24" i="1" s="1"/>
  <c r="F25" i="1"/>
  <c r="F26" i="1"/>
  <c r="G26" i="1" s="1"/>
  <c r="F23" i="1"/>
  <c r="G23" i="1" s="1"/>
  <c r="F21" i="1"/>
  <c r="F20" i="1" s="1"/>
  <c r="F17" i="1"/>
  <c r="G17" i="1" s="1"/>
  <c r="F18" i="1"/>
  <c r="F19" i="1"/>
  <c r="H19" i="1" s="1"/>
  <c r="F16" i="1"/>
  <c r="F14" i="1"/>
  <c r="I14" i="1" s="1"/>
  <c r="F13" i="1"/>
  <c r="F11" i="1"/>
  <c r="G11" i="1" s="1"/>
  <c r="C139" i="1"/>
  <c r="C112" i="1"/>
  <c r="H164" i="1" l="1"/>
  <c r="H46" i="1"/>
  <c r="F49" i="1"/>
  <c r="H145" i="1"/>
  <c r="I164" i="1"/>
  <c r="J82" i="1"/>
  <c r="G156" i="1"/>
  <c r="I64" i="1"/>
  <c r="G73" i="1"/>
  <c r="J138" i="1"/>
  <c r="F161" i="1"/>
  <c r="G150" i="1"/>
  <c r="G50" i="1"/>
  <c r="H150" i="1"/>
  <c r="H86" i="1"/>
  <c r="H30" i="1"/>
  <c r="J46" i="1"/>
  <c r="G128" i="1"/>
  <c r="J44" i="1"/>
  <c r="F53" i="1"/>
  <c r="G125" i="1"/>
  <c r="H14" i="1"/>
  <c r="J156" i="1"/>
  <c r="J64" i="1"/>
  <c r="J28" i="1"/>
  <c r="G106" i="1"/>
  <c r="J120" i="1"/>
  <c r="G19" i="1"/>
  <c r="H120" i="1"/>
  <c r="I120" i="1"/>
  <c r="G99" i="1"/>
  <c r="G46" i="1"/>
  <c r="H138" i="1"/>
  <c r="H82" i="1"/>
  <c r="I156" i="1"/>
  <c r="J128" i="1"/>
  <c r="J106" i="1"/>
  <c r="J88" i="1"/>
  <c r="J76" i="1"/>
  <c r="J52" i="1"/>
  <c r="I40" i="1"/>
  <c r="I148" i="1"/>
  <c r="J96" i="1"/>
  <c r="I32" i="1"/>
  <c r="G102" i="1"/>
  <c r="G32" i="1"/>
  <c r="I96" i="1"/>
  <c r="F10" i="1"/>
  <c r="F105" i="1"/>
  <c r="G164" i="1"/>
  <c r="G138" i="1"/>
  <c r="G76" i="1"/>
  <c r="G44" i="1"/>
  <c r="H156" i="1"/>
  <c r="H128" i="1"/>
  <c r="H76" i="1"/>
  <c r="H52" i="1"/>
  <c r="J164" i="1"/>
  <c r="J150" i="1"/>
  <c r="J102" i="1"/>
  <c r="J86" i="1"/>
  <c r="J32" i="1"/>
  <c r="J14" i="1"/>
  <c r="I13" i="1"/>
  <c r="J13" i="1"/>
  <c r="F15" i="1"/>
  <c r="H16" i="1"/>
  <c r="F43" i="1"/>
  <c r="I45" i="1"/>
  <c r="J45" i="1"/>
  <c r="G45" i="1"/>
  <c r="I51" i="1"/>
  <c r="J51" i="1"/>
  <c r="H51" i="1"/>
  <c r="I63" i="1"/>
  <c r="J63" i="1"/>
  <c r="F68" i="1"/>
  <c r="I69" i="1"/>
  <c r="J69" i="1"/>
  <c r="I75" i="1"/>
  <c r="J75" i="1"/>
  <c r="H75" i="1"/>
  <c r="G75" i="1"/>
  <c r="I81" i="1"/>
  <c r="J81" i="1"/>
  <c r="I85" i="1"/>
  <c r="J85" i="1"/>
  <c r="I93" i="1"/>
  <c r="J93" i="1"/>
  <c r="I98" i="1"/>
  <c r="H98" i="1"/>
  <c r="J98" i="1"/>
  <c r="I115" i="1"/>
  <c r="J115" i="1"/>
  <c r="H115" i="1"/>
  <c r="I119" i="1"/>
  <c r="J119" i="1"/>
  <c r="H119" i="1"/>
  <c r="F139" i="1"/>
  <c r="H140" i="1"/>
  <c r="I149" i="1"/>
  <c r="J149" i="1"/>
  <c r="F158" i="1"/>
  <c r="I159" i="1"/>
  <c r="J159" i="1"/>
  <c r="H159" i="1"/>
  <c r="G159" i="1"/>
  <c r="G140" i="1"/>
  <c r="G51" i="1"/>
  <c r="H81" i="1"/>
  <c r="H63" i="1"/>
  <c r="I140" i="1"/>
  <c r="J132" i="1"/>
  <c r="J124" i="1"/>
  <c r="J108" i="1"/>
  <c r="I104" i="1"/>
  <c r="I16" i="1"/>
  <c r="I21" i="1"/>
  <c r="H21" i="1"/>
  <c r="J21" i="1"/>
  <c r="G24" i="1"/>
  <c r="H24" i="1"/>
  <c r="F38" i="1"/>
  <c r="I39" i="1"/>
  <c r="J39" i="1"/>
  <c r="F47" i="1"/>
  <c r="H48" i="1"/>
  <c r="I54" i="1"/>
  <c r="J54" i="1"/>
  <c r="I59" i="1"/>
  <c r="J59" i="1"/>
  <c r="G59" i="1"/>
  <c r="I62" i="1"/>
  <c r="J62" i="1"/>
  <c r="F70" i="1"/>
  <c r="I71" i="1"/>
  <c r="J71" i="1"/>
  <c r="H71" i="1"/>
  <c r="G71" i="1"/>
  <c r="I74" i="1"/>
  <c r="J74" i="1"/>
  <c r="G80" i="1"/>
  <c r="H80" i="1"/>
  <c r="I97" i="1"/>
  <c r="J97" i="1"/>
  <c r="G97" i="1"/>
  <c r="I103" i="1"/>
  <c r="J103" i="1"/>
  <c r="H103" i="1"/>
  <c r="I110" i="1"/>
  <c r="H110" i="1"/>
  <c r="J110" i="1"/>
  <c r="F112" i="1"/>
  <c r="I114" i="1"/>
  <c r="J114" i="1"/>
  <c r="I118" i="1"/>
  <c r="J118" i="1"/>
  <c r="F126" i="1"/>
  <c r="I127" i="1"/>
  <c r="J127" i="1"/>
  <c r="H127" i="1"/>
  <c r="I133" i="1"/>
  <c r="J133" i="1"/>
  <c r="I141" i="1"/>
  <c r="J141" i="1"/>
  <c r="G149" i="1"/>
  <c r="G144" i="1"/>
  <c r="G133" i="1"/>
  <c r="G127" i="1"/>
  <c r="G115" i="1"/>
  <c r="G110" i="1"/>
  <c r="G104" i="1"/>
  <c r="G85" i="1"/>
  <c r="G63" i="1"/>
  <c r="H13" i="1"/>
  <c r="H149" i="1"/>
  <c r="H141" i="1"/>
  <c r="H133" i="1"/>
  <c r="H104" i="1"/>
  <c r="H97" i="1"/>
  <c r="H62" i="1"/>
  <c r="J144" i="1"/>
  <c r="I132" i="1"/>
  <c r="I124" i="1"/>
  <c r="I108" i="1"/>
  <c r="J36" i="1"/>
  <c r="H18" i="1"/>
  <c r="I18" i="1"/>
  <c r="J18" i="1"/>
  <c r="I23" i="1"/>
  <c r="J23" i="1"/>
  <c r="H23" i="1"/>
  <c r="F22" i="1"/>
  <c r="F31" i="1"/>
  <c r="I35" i="1"/>
  <c r="H35" i="1"/>
  <c r="J35" i="1"/>
  <c r="G35" i="1"/>
  <c r="I41" i="1"/>
  <c r="H41" i="1"/>
  <c r="J41" i="1"/>
  <c r="G41" i="1"/>
  <c r="I50" i="1"/>
  <c r="J50" i="1"/>
  <c r="I61" i="1"/>
  <c r="J61" i="1"/>
  <c r="H61" i="1"/>
  <c r="F65" i="1"/>
  <c r="I66" i="1"/>
  <c r="J66" i="1"/>
  <c r="F72" i="1"/>
  <c r="I73" i="1"/>
  <c r="J73" i="1"/>
  <c r="F78" i="1"/>
  <c r="I79" i="1"/>
  <c r="J79" i="1"/>
  <c r="H79" i="1"/>
  <c r="F83" i="1"/>
  <c r="H84" i="1"/>
  <c r="I89" i="1"/>
  <c r="J89" i="1"/>
  <c r="H89" i="1"/>
  <c r="F101" i="1"/>
  <c r="I111" i="1"/>
  <c r="J111" i="1"/>
  <c r="H111" i="1"/>
  <c r="F116" i="1"/>
  <c r="I117" i="1"/>
  <c r="J117" i="1"/>
  <c r="G117" i="1"/>
  <c r="F122" i="1"/>
  <c r="F121" i="1" s="1"/>
  <c r="I123" i="1"/>
  <c r="J123" i="1"/>
  <c r="H123" i="1"/>
  <c r="I129" i="1"/>
  <c r="J129" i="1"/>
  <c r="F135" i="1"/>
  <c r="H136" i="1"/>
  <c r="F142" i="1"/>
  <c r="I143" i="1"/>
  <c r="J143" i="1"/>
  <c r="H143" i="1"/>
  <c r="G143" i="1"/>
  <c r="I151" i="1"/>
  <c r="J151" i="1"/>
  <c r="H151" i="1"/>
  <c r="G151" i="1"/>
  <c r="I153" i="1"/>
  <c r="J153" i="1"/>
  <c r="I162" i="1"/>
  <c r="J162" i="1"/>
  <c r="G153" i="1"/>
  <c r="G148" i="1"/>
  <c r="G132" i="1"/>
  <c r="G119" i="1"/>
  <c r="G114" i="1"/>
  <c r="G108" i="1"/>
  <c r="G103" i="1"/>
  <c r="G98" i="1"/>
  <c r="G84" i="1"/>
  <c r="G62" i="1"/>
  <c r="G56" i="1"/>
  <c r="G48" i="1"/>
  <c r="G36" i="1"/>
  <c r="G16" i="1"/>
  <c r="H118" i="1"/>
  <c r="H96" i="1"/>
  <c r="H85" i="1"/>
  <c r="H59" i="1"/>
  <c r="H45" i="1"/>
  <c r="I144" i="1"/>
  <c r="J136" i="1"/>
  <c r="J92" i="1"/>
  <c r="J80" i="1"/>
  <c r="J56" i="1"/>
  <c r="J48" i="1"/>
  <c r="I44" i="1"/>
  <c r="I36" i="1"/>
  <c r="I28" i="1"/>
  <c r="I11" i="1"/>
  <c r="J11" i="1"/>
  <c r="H11" i="1"/>
  <c r="F12" i="1"/>
  <c r="I17" i="1"/>
  <c r="H17" i="1"/>
  <c r="J17" i="1"/>
  <c r="H26" i="1"/>
  <c r="I26" i="1"/>
  <c r="J26" i="1"/>
  <c r="F29" i="1"/>
  <c r="I30" i="1"/>
  <c r="J30" i="1"/>
  <c r="I34" i="1"/>
  <c r="J34" i="1"/>
  <c r="H34" i="1"/>
  <c r="G162" i="1"/>
  <c r="G141" i="1"/>
  <c r="G136" i="1"/>
  <c r="G123" i="1"/>
  <c r="G118" i="1"/>
  <c r="G89" i="1"/>
  <c r="G74" i="1"/>
  <c r="G69" i="1"/>
  <c r="G34" i="1"/>
  <c r="G21" i="1"/>
  <c r="G13" i="1"/>
  <c r="H153" i="1"/>
  <c r="H129" i="1"/>
  <c r="H117" i="1"/>
  <c r="H108" i="1"/>
  <c r="H69" i="1"/>
  <c r="H50" i="1"/>
  <c r="J148" i="1"/>
  <c r="J140" i="1"/>
  <c r="I136" i="1"/>
  <c r="J84" i="1"/>
  <c r="I80" i="1"/>
  <c r="I56" i="1"/>
  <c r="I48" i="1"/>
  <c r="J24" i="1"/>
  <c r="J16" i="1"/>
  <c r="I19" i="1"/>
  <c r="J19" i="1"/>
  <c r="I25" i="1"/>
  <c r="H25" i="1"/>
  <c r="J25" i="1"/>
  <c r="I33" i="1"/>
  <c r="J33" i="1"/>
  <c r="I55" i="1"/>
  <c r="J55" i="1"/>
  <c r="I67" i="1"/>
  <c r="J67" i="1"/>
  <c r="F90" i="1"/>
  <c r="I91" i="1"/>
  <c r="J91" i="1"/>
  <c r="I99" i="1"/>
  <c r="J99" i="1"/>
  <c r="I113" i="1"/>
  <c r="J113" i="1"/>
  <c r="I125" i="1"/>
  <c r="J125" i="1"/>
  <c r="I145" i="1"/>
  <c r="J145" i="1"/>
  <c r="F154" i="1"/>
  <c r="G155" i="1"/>
  <c r="G113" i="1"/>
  <c r="G91" i="1"/>
  <c r="G86" i="1"/>
  <c r="G64" i="1"/>
  <c r="G55" i="1"/>
  <c r="H106" i="1"/>
  <c r="H102" i="1"/>
  <c r="H33" i="1"/>
  <c r="I138" i="1"/>
  <c r="F160" i="1"/>
  <c r="F147" i="1"/>
  <c r="F131" i="1"/>
  <c r="F109" i="1"/>
  <c r="F95" i="1"/>
  <c r="F87" i="1"/>
  <c r="F60" i="1"/>
  <c r="C43" i="1"/>
  <c r="D163" i="1"/>
  <c r="J163" i="1" s="1"/>
  <c r="E163" i="1"/>
  <c r="D161" i="1"/>
  <c r="J161" i="1" s="1"/>
  <c r="E161" i="1"/>
  <c r="C163" i="1"/>
  <c r="I163" i="1" s="1"/>
  <c r="C161" i="1"/>
  <c r="G161" i="1" s="1"/>
  <c r="D158" i="1"/>
  <c r="D157" i="1" s="1"/>
  <c r="E158" i="1"/>
  <c r="E157" i="1" s="1"/>
  <c r="C158" i="1"/>
  <c r="C157" i="1" s="1"/>
  <c r="D155" i="1"/>
  <c r="D154" i="1" s="1"/>
  <c r="E155" i="1"/>
  <c r="E154" i="1" s="1"/>
  <c r="C155" i="1"/>
  <c r="C154" i="1" s="1"/>
  <c r="D152" i="1"/>
  <c r="J152" i="1" s="1"/>
  <c r="E152" i="1"/>
  <c r="D147" i="1"/>
  <c r="E147" i="1"/>
  <c r="C152" i="1"/>
  <c r="I152" i="1" s="1"/>
  <c r="C147" i="1"/>
  <c r="D142" i="1"/>
  <c r="E142" i="1"/>
  <c r="D139" i="1"/>
  <c r="E139" i="1"/>
  <c r="D137" i="1"/>
  <c r="J137" i="1" s="1"/>
  <c r="E137" i="1"/>
  <c r="D135" i="1"/>
  <c r="E135" i="1"/>
  <c r="C142" i="1"/>
  <c r="C137" i="1"/>
  <c r="G137" i="1" s="1"/>
  <c r="C135" i="1"/>
  <c r="D131" i="1"/>
  <c r="D130" i="1" s="1"/>
  <c r="E131" i="1"/>
  <c r="E130" i="1" s="1"/>
  <c r="C131" i="1"/>
  <c r="C130" i="1" s="1"/>
  <c r="D126" i="1"/>
  <c r="E126" i="1"/>
  <c r="D122" i="1"/>
  <c r="E122" i="1"/>
  <c r="C126" i="1"/>
  <c r="C122" i="1"/>
  <c r="D116" i="1"/>
  <c r="E116" i="1"/>
  <c r="D112" i="1"/>
  <c r="E112" i="1"/>
  <c r="D109" i="1"/>
  <c r="E109" i="1"/>
  <c r="D107" i="1"/>
  <c r="J107" i="1" s="1"/>
  <c r="E107" i="1"/>
  <c r="D105" i="1"/>
  <c r="E105" i="1"/>
  <c r="D101" i="1"/>
  <c r="E101" i="1"/>
  <c r="C116" i="1"/>
  <c r="C109" i="1"/>
  <c r="C107" i="1"/>
  <c r="G107" i="1" s="1"/>
  <c r="C105" i="1"/>
  <c r="C101" i="1"/>
  <c r="D95" i="1"/>
  <c r="D94" i="1" s="1"/>
  <c r="E95" i="1"/>
  <c r="E94" i="1" s="1"/>
  <c r="C95" i="1"/>
  <c r="C94" i="1" s="1"/>
  <c r="D90" i="1"/>
  <c r="E90" i="1"/>
  <c r="D87" i="1"/>
  <c r="E87" i="1"/>
  <c r="D83" i="1"/>
  <c r="E83" i="1"/>
  <c r="D78" i="1"/>
  <c r="E78" i="1"/>
  <c r="C90" i="1"/>
  <c r="C87" i="1"/>
  <c r="C83" i="1"/>
  <c r="C78" i="1"/>
  <c r="D72" i="1"/>
  <c r="E72" i="1"/>
  <c r="D70" i="1"/>
  <c r="E70" i="1"/>
  <c r="D68" i="1"/>
  <c r="E68" i="1"/>
  <c r="D65" i="1"/>
  <c r="E65" i="1"/>
  <c r="D60" i="1"/>
  <c r="E60" i="1"/>
  <c r="D58" i="1"/>
  <c r="J58" i="1" s="1"/>
  <c r="E58" i="1"/>
  <c r="C72" i="1"/>
  <c r="C70" i="1"/>
  <c r="C68" i="1"/>
  <c r="C65" i="1"/>
  <c r="C60" i="1"/>
  <c r="C58" i="1"/>
  <c r="G58" i="1" s="1"/>
  <c r="D53" i="1"/>
  <c r="E53" i="1"/>
  <c r="D49" i="1"/>
  <c r="J49" i="1" s="1"/>
  <c r="E49" i="1"/>
  <c r="D47" i="1"/>
  <c r="E47" i="1"/>
  <c r="D43" i="1"/>
  <c r="E43" i="1"/>
  <c r="C53" i="1"/>
  <c r="C49" i="1"/>
  <c r="G49" i="1" s="1"/>
  <c r="C47" i="1"/>
  <c r="C38" i="1"/>
  <c r="C37" i="1" s="1"/>
  <c r="D38" i="1"/>
  <c r="D37" i="1" s="1"/>
  <c r="E38" i="1"/>
  <c r="E37" i="1" s="1"/>
  <c r="D31" i="1"/>
  <c r="E31" i="1"/>
  <c r="D29" i="1"/>
  <c r="E29" i="1"/>
  <c r="D27" i="1"/>
  <c r="J27" i="1" s="1"/>
  <c r="E27" i="1"/>
  <c r="D22" i="1"/>
  <c r="E22" i="1"/>
  <c r="D20" i="1"/>
  <c r="J20" i="1" s="1"/>
  <c r="E20" i="1"/>
  <c r="D15" i="1"/>
  <c r="E15" i="1"/>
  <c r="D12" i="1"/>
  <c r="E12" i="1"/>
  <c r="D10" i="1"/>
  <c r="E10" i="1"/>
  <c r="C31" i="1"/>
  <c r="C29" i="1"/>
  <c r="C27" i="1"/>
  <c r="I27" i="1" s="1"/>
  <c r="C22" i="1"/>
  <c r="C20" i="1"/>
  <c r="G20" i="1" s="1"/>
  <c r="C15" i="1"/>
  <c r="C12" i="1"/>
  <c r="C10" i="1"/>
  <c r="I10" i="1" s="1"/>
  <c r="H49" i="1" l="1"/>
  <c r="G10" i="1"/>
  <c r="I49" i="1"/>
  <c r="J10" i="1"/>
  <c r="G53" i="1"/>
  <c r="J53" i="1"/>
  <c r="D77" i="1"/>
  <c r="J155" i="1"/>
  <c r="G105" i="1"/>
  <c r="H105" i="1"/>
  <c r="H155" i="1"/>
  <c r="I105" i="1"/>
  <c r="H20" i="1"/>
  <c r="H161" i="1"/>
  <c r="I58" i="1"/>
  <c r="F57" i="1"/>
  <c r="H60" i="1"/>
  <c r="G60" i="1"/>
  <c r="I60" i="1"/>
  <c r="J60" i="1"/>
  <c r="G152" i="1"/>
  <c r="I101" i="1"/>
  <c r="J101" i="1"/>
  <c r="G101" i="1"/>
  <c r="H101" i="1"/>
  <c r="H72" i="1"/>
  <c r="I72" i="1"/>
  <c r="J72" i="1"/>
  <c r="G72" i="1"/>
  <c r="H22" i="1"/>
  <c r="I22" i="1"/>
  <c r="J22" i="1"/>
  <c r="G22" i="1"/>
  <c r="H152" i="1"/>
  <c r="I126" i="1"/>
  <c r="G126" i="1"/>
  <c r="J126" i="1"/>
  <c r="H126" i="1"/>
  <c r="I47" i="1"/>
  <c r="J47" i="1"/>
  <c r="H47" i="1"/>
  <c r="G47" i="1"/>
  <c r="I107" i="1"/>
  <c r="H68" i="1"/>
  <c r="I68" i="1"/>
  <c r="J68" i="1"/>
  <c r="G68" i="1"/>
  <c r="F77" i="1"/>
  <c r="I87" i="1"/>
  <c r="J87" i="1"/>
  <c r="H87" i="1"/>
  <c r="G87" i="1"/>
  <c r="F130" i="1"/>
  <c r="I131" i="1"/>
  <c r="J131" i="1"/>
  <c r="H131" i="1"/>
  <c r="G131" i="1"/>
  <c r="G163" i="1"/>
  <c r="I155" i="1"/>
  <c r="I142" i="1"/>
  <c r="J142" i="1"/>
  <c r="G142" i="1"/>
  <c r="H142" i="1"/>
  <c r="I122" i="1"/>
  <c r="J122" i="1"/>
  <c r="H122" i="1"/>
  <c r="G122" i="1"/>
  <c r="H116" i="1"/>
  <c r="I116" i="1"/>
  <c r="J116" i="1"/>
  <c r="G116" i="1"/>
  <c r="I83" i="1"/>
  <c r="J83" i="1"/>
  <c r="H83" i="1"/>
  <c r="G83" i="1"/>
  <c r="I78" i="1"/>
  <c r="J78" i="1"/>
  <c r="H78" i="1"/>
  <c r="G78" i="1"/>
  <c r="I31" i="1"/>
  <c r="H31" i="1"/>
  <c r="J31" i="1"/>
  <c r="G31" i="1"/>
  <c r="H53" i="1"/>
  <c r="I112" i="1"/>
  <c r="G112" i="1"/>
  <c r="J112" i="1"/>
  <c r="H112" i="1"/>
  <c r="F37" i="1"/>
  <c r="I38" i="1"/>
  <c r="J38" i="1"/>
  <c r="H38" i="1"/>
  <c r="G38" i="1"/>
  <c r="I15" i="1"/>
  <c r="J15" i="1"/>
  <c r="H15" i="1"/>
  <c r="G15" i="1"/>
  <c r="D160" i="1"/>
  <c r="J160" i="1" s="1"/>
  <c r="D42" i="1"/>
  <c r="C134" i="1"/>
  <c r="D134" i="1"/>
  <c r="H137" i="1"/>
  <c r="D146" i="1"/>
  <c r="F9" i="1"/>
  <c r="F94" i="1"/>
  <c r="I95" i="1"/>
  <c r="J95" i="1"/>
  <c r="H95" i="1"/>
  <c r="G95" i="1"/>
  <c r="F134" i="1"/>
  <c r="H163" i="1"/>
  <c r="I154" i="1"/>
  <c r="J154" i="1"/>
  <c r="H154" i="1"/>
  <c r="G154" i="1"/>
  <c r="I137" i="1"/>
  <c r="H58" i="1"/>
  <c r="H12" i="1"/>
  <c r="I12" i="1"/>
  <c r="J12" i="1"/>
  <c r="G12" i="1"/>
  <c r="I20" i="1"/>
  <c r="H10" i="1"/>
  <c r="J105" i="1"/>
  <c r="I53" i="1"/>
  <c r="H107" i="1"/>
  <c r="E134" i="1"/>
  <c r="C146" i="1"/>
  <c r="E146" i="1"/>
  <c r="F42" i="1"/>
  <c r="F100" i="1"/>
  <c r="I109" i="1"/>
  <c r="J109" i="1"/>
  <c r="G109" i="1"/>
  <c r="H109" i="1"/>
  <c r="F146" i="1"/>
  <c r="I147" i="1"/>
  <c r="J147" i="1"/>
  <c r="H147" i="1"/>
  <c r="G147" i="1"/>
  <c r="I90" i="1"/>
  <c r="J90" i="1"/>
  <c r="G90" i="1"/>
  <c r="H90" i="1"/>
  <c r="I29" i="1"/>
  <c r="J29" i="1"/>
  <c r="G29" i="1"/>
  <c r="H29" i="1"/>
  <c r="I135" i="1"/>
  <c r="J135" i="1"/>
  <c r="H135" i="1"/>
  <c r="G135" i="1"/>
  <c r="I65" i="1"/>
  <c r="J65" i="1"/>
  <c r="I161" i="1"/>
  <c r="I70" i="1"/>
  <c r="J70" i="1"/>
  <c r="H70" i="1"/>
  <c r="G70" i="1"/>
  <c r="F157" i="1"/>
  <c r="I158" i="1"/>
  <c r="J158" i="1"/>
  <c r="H158" i="1"/>
  <c r="G158" i="1"/>
  <c r="I139" i="1"/>
  <c r="J139" i="1"/>
  <c r="H139" i="1"/>
  <c r="G139" i="1"/>
  <c r="I43" i="1"/>
  <c r="J43" i="1"/>
  <c r="H43" i="1"/>
  <c r="G43" i="1"/>
  <c r="D121" i="1"/>
  <c r="H121" i="1" s="1"/>
  <c r="E9" i="1"/>
  <c r="E57" i="1"/>
  <c r="E160" i="1"/>
  <c r="C121" i="1"/>
  <c r="I121" i="1" s="1"/>
  <c r="E42" i="1"/>
  <c r="C100" i="1"/>
  <c r="D57" i="1"/>
  <c r="E100" i="1"/>
  <c r="C160" i="1"/>
  <c r="I160" i="1" s="1"/>
  <c r="C77" i="1"/>
  <c r="C57" i="1"/>
  <c r="C42" i="1"/>
  <c r="E121" i="1"/>
  <c r="D100" i="1"/>
  <c r="E77" i="1"/>
  <c r="D9" i="1"/>
  <c r="C9" i="1"/>
  <c r="G121" i="1" l="1"/>
  <c r="F8" i="1"/>
  <c r="G160" i="1"/>
  <c r="J121" i="1"/>
  <c r="I94" i="1"/>
  <c r="H94" i="1"/>
  <c r="J94" i="1"/>
  <c r="G94" i="1"/>
  <c r="I37" i="1"/>
  <c r="J37" i="1"/>
  <c r="G37" i="1"/>
  <c r="H37" i="1"/>
  <c r="I130" i="1"/>
  <c r="J130" i="1"/>
  <c r="G130" i="1"/>
  <c r="H130" i="1"/>
  <c r="H160" i="1"/>
  <c r="I100" i="1"/>
  <c r="H100" i="1"/>
  <c r="J100" i="1"/>
  <c r="G100" i="1"/>
  <c r="H42" i="1"/>
  <c r="I42" i="1"/>
  <c r="J42" i="1"/>
  <c r="G42" i="1"/>
  <c r="I134" i="1"/>
  <c r="J134" i="1"/>
  <c r="H134" i="1"/>
  <c r="G134" i="1"/>
  <c r="I157" i="1"/>
  <c r="J157" i="1"/>
  <c r="G157" i="1"/>
  <c r="H157" i="1"/>
  <c r="I146" i="1"/>
  <c r="J146" i="1"/>
  <c r="G146" i="1"/>
  <c r="H146" i="1"/>
  <c r="I9" i="1"/>
  <c r="J9" i="1"/>
  <c r="H9" i="1"/>
  <c r="G9" i="1"/>
  <c r="I77" i="1"/>
  <c r="J77" i="1"/>
  <c r="H77" i="1"/>
  <c r="G77" i="1"/>
  <c r="I57" i="1"/>
  <c r="J57" i="1"/>
  <c r="H57" i="1"/>
  <c r="G57" i="1"/>
  <c r="D8" i="1"/>
  <c r="E8" i="1"/>
  <c r="C8" i="1"/>
  <c r="G8" i="1" l="1"/>
  <c r="J8" i="1"/>
  <c r="I8" i="1"/>
  <c r="H8" i="1"/>
</calcChain>
</file>

<file path=xl/sharedStrings.xml><?xml version="1.0" encoding="utf-8"?>
<sst xmlns="http://schemas.openxmlformats.org/spreadsheetml/2006/main" count="330" uniqueCount="237">
  <si>
    <t>Наименование 
показателя</t>
  </si>
  <si>
    <t>Код расхода по бюджетной классификации</t>
  </si>
  <si>
    <t>Расходы бюджета - всего</t>
  </si>
  <si>
    <t>X</t>
  </si>
  <si>
    <t>ОБЩЕГОСУДАРСТВЕННЫЕ ВОПРОСЫ</t>
  </si>
  <si>
    <t>000 0100 00 0 00 00000 000</t>
  </si>
  <si>
    <t>Функционирование высшего должностного лица субъекта Российской Федерации и муниципального образования</t>
  </si>
  <si>
    <t>000 0102 00 0 00 00000 000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</si>
  <si>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</si>
  <si>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</si>
  <si>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</si>
  <si>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</si>
  <si>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000 0103 00 0 00 00000 100</t>
  </si>
  <si>
    <t>Социальное обеспечение и иные выплаты населению</t>
  </si>
  <si>
    <t>000 0103 00 0 00 00000 300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</si>
  <si>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</si>
  <si>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</si>
  <si>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</si>
  <si>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Закупка товаров, работ и услуг для обеспечения государственных (муниципальных) нужд</t>
  </si>
  <si>
    <t>000 0104 00 0 00 00000 200</t>
  </si>
  <si>
    <t>000 0104 00 0 00 00000 300</t>
  </si>
  <si>
    <t>Иные бюджетные ассигнования</t>
  </si>
  <si>
    <t>000 0104 00 0 00 00000 800</t>
  </si>
  <si>
    <t>Судебная система</t>
  </si>
  <si>
    <t>000 0105 00 0 00 00000 000</t>
  </si>
  <si>
    <t>000 0105 00 0 00 00000 200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</si>
  <si>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</si>
  <si>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</si>
  <si>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000 0106 00 0 00 00000 100</t>
  </si>
  <si>
    <t>000 0106 00 0 00 00000 200</t>
  </si>
  <si>
    <t>000 0106 00 0 00 00000 300</t>
  </si>
  <si>
    <t>000 0106 00 0 00 00000 800</t>
  </si>
  <si>
    <t>Обеспечение проведения выборов и референдумов</t>
  </si>
  <si>
    <t>000 0107 00 0 00 00000 000</t>
  </si>
  <si>
    <t>000 0107 00 0 00 00000 800</t>
  </si>
  <si>
    <t>Резервные фонды</t>
  </si>
  <si>
    <t>000 0111 00 0 00 00000 000</t>
  </si>
  <si>
    <t>000 0111 00 0 00 00000 800</t>
  </si>
  <si>
    <t>Другие общегосударственные вопросы</t>
  </si>
  <si>
    <t>000 0113 00 0 00 00000 000</t>
  </si>
  <si>
    <t>000 0113 00 0 00 00000 100</t>
  </si>
  <si>
    <t>000 0113 00 0 00 00000 200</t>
  </si>
  <si>
    <t>000 0113 00 0 00 00000 300</t>
  </si>
  <si>
    <t>Предоставление субсидий бюджетным, автономным учреждениям и иным некоммерческим организациям</t>
  </si>
  <si>
    <t>000 0113 00 0 00 00000 600</t>
  </si>
  <si>
    <t>000 0113 00 0 00 00000 800</t>
  </si>
  <si>
    <t>НАЦИОНАЛЬНАЯ ОБОРОНА</t>
  </si>
  <si>
    <t>000 0200 00 0 00 00000 000</t>
  </si>
  <si>
    <t>Мобилизационная и вневойсковая подготовка</t>
  </si>
  <si>
    <t>000 0203 00 0 00 00000 000</t>
  </si>
  <si>
    <t>000 0203 00 0 00 00000 100</t>
  </si>
  <si>
    <t>000 0203 00 0 00 00000 200</t>
  </si>
  <si>
    <t>Межбюджетные трансферты</t>
  </si>
  <si>
    <t>000 0203 00 0 00 00000 500</t>
  </si>
  <si>
    <t>НАЦИОНАЛЬНАЯ БЕЗОПАСНОСТЬ И ПРАВООХРАНИТЕЛЬНАЯ ДЕЯТЕЛЬНОСТЬ</t>
  </si>
  <si>
    <t>000 0300 00 0 00 00000 000</t>
  </si>
  <si>
    <t>Органы юстиции</t>
  </si>
  <si>
    <t>000 0304 00 0 00 00000 000</t>
  </si>
  <si>
    <t>000 0304 00 0 00 00000 100</t>
  </si>
  <si>
    <t>000 0304 00 0 00 00000 200</t>
  </si>
  <si>
    <t>000 0304 00 0 00 00000 500</t>
  </si>
  <si>
    <t>Гражданская оборона</t>
  </si>
  <si>
    <t>000 0309 00 0 00 00000 000</t>
  </si>
  <si>
    <t>000 0309 00 0 00 00000 200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</si>
  <si>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</si>
  <si>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000 0310 00 0 00 00000 000</t>
  </si>
  <si>
    <t>000 0310 00 0 00 00000 100</t>
  </si>
  <si>
    <t>000 0310 00 0 00 00000 200</t>
  </si>
  <si>
    <t>000 0310 00 0 00 00000 300</t>
  </si>
  <si>
    <t>Другие вопросы в области национальной безопасности и правоохранительной деятельности</t>
  </si>
  <si>
    <t>000 0314 00 0 00 00000 000</t>
  </si>
  <si>
    <t>000 0314 00 0 00 00000 100</t>
  </si>
  <si>
    <t>000 0314 00 0 00 00000 200</t>
  </si>
  <si>
    <t>000 0314 00 0 00 00000 500</t>
  </si>
  <si>
    <t>НАЦИОНАЛЬНАЯ ЭКОНОМИКА</t>
  </si>
  <si>
    <t>000 0400 00 0 00 00000 000</t>
  </si>
  <si>
    <t>Общеэкономические вопросы</t>
  </si>
  <si>
    <t>000 0401 00 0 00 00000 000</t>
  </si>
  <si>
    <t>000 0401 00 0 00 00000 600</t>
  </si>
  <si>
    <t>Сельское хозяйство и рыболовство</t>
  </si>
  <si>
    <t>000 0405 00 0 00 00000 000</t>
  </si>
  <si>
    <t>000 0405 00 0 00 00000 100</t>
  </si>
  <si>
    <t>000 0405 00 0 00 00000 200</t>
  </si>
  <si>
    <t>000 0405 00 0 00 00000 500</t>
  </si>
  <si>
    <t>000 0405 00 0 00 00000 800</t>
  </si>
  <si>
    <t>Транспорт</t>
  </si>
  <si>
    <t>000 0408 00 0 00 00000 000</t>
  </si>
  <si>
    <t>000 0408 00 0 00 00000 200</t>
  </si>
  <si>
    <t>000 0408 00 0 00 00000 800</t>
  </si>
  <si>
    <t>Дорожное хозяйство (дорожные фонды)</t>
  </si>
  <si>
    <t>000 0409 00 0 00 00000 000</t>
  </si>
  <si>
    <t>000 0409 00 0 00 00000 200</t>
  </si>
  <si>
    <t>Связь и информатика</t>
  </si>
  <si>
    <t>000 0410 00 0 00 00000 000</t>
  </si>
  <si>
    <t>000 0410 00 0 00 00000 200</t>
  </si>
  <si>
    <t>Другие вопросы в области национальной экономики</t>
  </si>
  <si>
    <t>000 0412 00 0 00 00000 000</t>
  </si>
  <si>
    <t>000 0412 00 0 00 00000 100</t>
  </si>
  <si>
    <t>000 0412 00 0 00 00000 200</t>
  </si>
  <si>
    <t>000 0412 00 0 00 00000 600</t>
  </si>
  <si>
    <t>000 0412 00 0 00 00000 800</t>
  </si>
  <si>
    <t>ЖИЛИЩНО-КОММУНАЛЬНОЕ ХОЗЯЙСТВО</t>
  </si>
  <si>
    <t>000 0500 00 0 00 00000 000</t>
  </si>
  <si>
    <t>Жилищное хозяйство</t>
  </si>
  <si>
    <t>000 0501 00 0 00 00000 000</t>
  </si>
  <si>
    <t>000 0501 00 0 00 00000 200</t>
  </si>
  <si>
    <t>Капитальные вложения в объекты государственной (муниципальной) собственности</t>
  </si>
  <si>
    <t>000 0501 00 0 00 00000 400</t>
  </si>
  <si>
    <t>000 0501 00 0 00 00000 500</t>
  </si>
  <si>
    <t>000 0501 00 0 00 00000 600</t>
  </si>
  <si>
    <t>Коммунальное хозяйство</t>
  </si>
  <si>
    <t>000 0502 00 0 00 00000 000</t>
  </si>
  <si>
    <t>000 0502 00 0 00 00000 200</t>
  </si>
  <si>
    <t>000 0502 00 0 00 00000 400</t>
  </si>
  <si>
    <t>000 0502 00 0 00 00000 800</t>
  </si>
  <si>
    <t>Благоустройство</t>
  </si>
  <si>
    <t>000 0503 00 0 00 00000 000</t>
  </si>
  <si>
    <t>000 0503 00 0 00 00000 200</t>
  </si>
  <si>
    <t>000 0503 00 0 00 00000 500</t>
  </si>
  <si>
    <t>Другие вопросы в области жилищно-коммунального хозяйства</t>
  </si>
  <si>
    <t>000 0505 00 0 00 00000 000</t>
  </si>
  <si>
    <t>000 0505 00 0 00 00000 100</t>
  </si>
  <si>
    <t>000 0505 00 0 00 00000 200</t>
  </si>
  <si>
    <t>000 0505 00 0 00 00000 800</t>
  </si>
  <si>
    <t>ОХРАНА ОКРУЖАЮЩЕЙ СРЕДЫ</t>
  </si>
  <si>
    <t>000 0600 00 0 00 00000 000</t>
  </si>
  <si>
    <t>Другие вопросы в области охраны окружающей среды</t>
  </si>
  <si>
    <t>000 0605 00 0 00 00000 000</t>
  </si>
  <si>
    <t>000 0605 00 0 00 00000 100</t>
  </si>
  <si>
    <t>000 0605 00 0 00 00000 200</t>
  </si>
  <si>
    <t>000 0605 00 0 00 00000 500</t>
  </si>
  <si>
    <t>000 0605 00 0 00 00000 600</t>
  </si>
  <si>
    <t>ОБРАЗОВАНИЕ</t>
  </si>
  <si>
    <t>000 0700 00 0 00 00000 000</t>
  </si>
  <si>
    <t>Дошкольное образование</t>
  </si>
  <si>
    <t>000 0701 00 0 00 00000 000</t>
  </si>
  <si>
    <t>000 0701 00 0 00 00000 200</t>
  </si>
  <si>
    <t>000 0701 00 0 00 00000 600</t>
  </si>
  <si>
    <t>000 0701 00 0 00 00000 800</t>
  </si>
  <si>
    <t>Общее образование</t>
  </si>
  <si>
    <t>000 0702 00 0 00 00000 000</t>
  </si>
  <si>
    <t>000 0702 00 0 00 00000 600</t>
  </si>
  <si>
    <t>Дополнительное образование детей</t>
  </si>
  <si>
    <t>000 0703 00 0 00 00000 000</t>
  </si>
  <si>
    <t>000 0703 00 0 00 00000 600</t>
  </si>
  <si>
    <t>Профессиональная подготовка, переподготовка и повышение квалификации</t>
  </si>
  <si>
    <t>000 0705 00 0 00 00000 000</t>
  </si>
  <si>
    <t>000 0705 00 0 00 00000 200</t>
  </si>
  <si>
    <t>000 0705 00 0 00 00000 600</t>
  </si>
  <si>
    <t>Молодежная политика</t>
  </si>
  <si>
    <t>000 0707 00 0 00 00000 000</t>
  </si>
  <si>
    <t>000 0707 00 0 00 00000 200</t>
  </si>
  <si>
    <t>000 0707 00 0 00 00000 600</t>
  </si>
  <si>
    <t>Другие вопросы в области образования</t>
  </si>
  <si>
    <t>000 0709 00 0 00 00000 000</t>
  </si>
  <si>
    <t>000 0709 00 0 00 00000 100</t>
  </si>
  <si>
    <t>000 0709 00 0 00 00000 200</t>
  </si>
  <si>
    <t>000 0709 00 0 00 00000 300</t>
  </si>
  <si>
    <t>000 0709 00 0 00 00000 600</t>
  </si>
  <si>
    <t>КУЛЬТУРА, КИНЕМАТОГРАФИЯ</t>
  </si>
  <si>
    <t>000 0800 00 0 00 00000 000</t>
  </si>
  <si>
    <t>Культура</t>
  </si>
  <si>
    <t>000 0801 00 0 00 00000 000</t>
  </si>
  <si>
    <t>000 0801 00 0 00 00000 400</t>
  </si>
  <si>
    <t>000 0801 00 0 00 00000 500</t>
  </si>
  <si>
    <t>000 0801 00 0 00 00000 600</t>
  </si>
  <si>
    <t>Другие вопросы в области культуры, кинематографии</t>
  </si>
  <si>
    <t>000 0804 00 0 00 00000 000</t>
  </si>
  <si>
    <t>000 0804 00 0 00 00000 100</t>
  </si>
  <si>
    <t>000 0804 00 0 00 00000 200</t>
  </si>
  <si>
    <t>000 0804 00 0 00 00000 300</t>
  </si>
  <si>
    <t>ЗДРАВООХРАНЕНИЕ</t>
  </si>
  <si>
    <t>000 0900 00 0 00 00000 000</t>
  </si>
  <si>
    <t>Другие вопросы в области здравоохранения</t>
  </si>
  <si>
    <t>000 0909 00 0 00 00000 000</t>
  </si>
  <si>
    <t>000 0909 00 0 00 00000 100</t>
  </si>
  <si>
    <t>000 0909 00 0 00 00000 200</t>
  </si>
  <si>
    <t>СОЦИАЛЬНАЯ ПОЛИТИКА</t>
  </si>
  <si>
    <t>000 1000 00 0 00 00000 000</t>
  </si>
  <si>
    <t>Пенсионное обеспечение</t>
  </si>
  <si>
    <t>000 1001 00 0 00 00000 000</t>
  </si>
  <si>
    <t>000 1001 00 0 00 00000 300</t>
  </si>
  <si>
    <t>Социальное обеспечение населения</t>
  </si>
  <si>
    <t>000 1003 00 0 00 00000 000</t>
  </si>
  <si>
    <t>000 1003 00 0 00 00000 300</t>
  </si>
  <si>
    <t>Охрана семьи и детства</t>
  </si>
  <si>
    <t>000 1004 00 0 00 00000 000</t>
  </si>
  <si>
    <t>000 1004 00 0 00 00000 300</t>
  </si>
  <si>
    <t>000 1004 00 0 00 00000 400</t>
  </si>
  <si>
    <t>Другие вопросы в области социальной политики</t>
  </si>
  <si>
    <t>000 1006 00 0 00 00000 000</t>
  </si>
  <si>
    <t>000 1006 00 0 00 00000 100</t>
  </si>
  <si>
    <t>000 1006 00 0 00 00000 200</t>
  </si>
  <si>
    <t>000 1006 00 0 00 00000 600</t>
  </si>
  <si>
    <t>ФИЗИЧЕСКАЯ КУЛЬТУРА И СПОРТ</t>
  </si>
  <si>
    <t>000 1100 00 0 00 00000 000</t>
  </si>
  <si>
    <t>Физическая культура</t>
  </si>
  <si>
    <t>000 1101 00 0 00 00000 000</t>
  </si>
  <si>
    <t>000 1101 00 0 00 00000 100</t>
  </si>
  <si>
    <t>000 1101 00 0 00 00000 200</t>
  </si>
  <si>
    <t>000 1101 00 0 00 00000 300</t>
  </si>
  <si>
    <t>000 1101 00 0 00 00000 600</t>
  </si>
  <si>
    <t>Массовый спорт</t>
  </si>
  <si>
    <t>000 1102 00 0 00 00000 000</t>
  </si>
  <si>
    <t>000 1102 00 0 00 00000 600</t>
  </si>
  <si>
    <t>СРЕДСТВА МАССОВОЙ ИНФОРМАЦИИ</t>
  </si>
  <si>
    <t>000 1200 00 0 00 00000 000</t>
  </si>
  <si>
    <t>Периодическая печать и издательства</t>
  </si>
  <si>
    <t>000 1202 00 0 00 00000 000</t>
  </si>
  <si>
    <t>000 1202 00 0 00 00000 600</t>
  </si>
  <si>
    <t>ОБСЛУЖИВАНИЕ ГОСУДАРСТВЕННОГО (МУНИЦИПАЛЬНОГО) ДОЛГА</t>
  </si>
  <si>
    <t>000 1300 00 0 00 00000 000</t>
  </si>
  <si>
    <t>Обслуживание государственного (муниципального) внутреннего долга</t>
  </si>
  <si>
    <t>000 1301 00 0 00 00000 000</t>
  </si>
  <si>
    <t>Обслуживание государственного (муниципального) долга</t>
  </si>
  <si>
    <t>000 1301 00 0 00 00000 700</t>
  </si>
  <si>
    <t>МЕЖБЮДЖЕТНЫЕ ТРАНСФЕРТЫ ОБЩЕГО ХАРАКТЕРА БЮДЖЕТАМ БЮДЖЕТНОЙ СИСТЕМЫ РОССИЙСКОЙ ФЕДЕРАЦИИ</t>
  </si>
  <si>
    <t>000 1400 00 0 00 00000 000</t>
  </si>
  <si>
    <t>Дотации на выравнивание бюджетной обеспеченности субъектов Российской Федерации и муниципальных образований</t>
  </si>
  <si>
    <t>000 1401 00 0 00 00000 000</t>
  </si>
  <si>
    <t>000 1401 00 0 00 00000 500</t>
  </si>
  <si>
    <t>Прочие межбюджетные трансферты общего характера</t>
  </si>
  <si>
    <t>000 1403 00 0 00 00000 000</t>
  </si>
  <si>
    <t>000 1403 00 0 00 00000 500</t>
  </si>
  <si>
    <t>Исполнено на 01.07.2022</t>
  </si>
  <si>
    <t>2022 год</t>
  </si>
  <si>
    <t>Ожидаемая оценка 2022 года</t>
  </si>
  <si>
    <t>% исполнения</t>
  </si>
  <si>
    <t>Ожидаемое от уточненного</t>
  </si>
  <si>
    <t>000 0707 00 0 00 00000 100</t>
  </si>
  <si>
    <t xml:space="preserve">Утвержденные назначения </t>
  </si>
  <si>
    <t>Ожидаемое от утвержденного</t>
  </si>
  <si>
    <t>Уточненные годовые назначения (РД № 695 от 08.12.2021 в редакции РД № 761 от 24.05.2022)</t>
  </si>
  <si>
    <t>БЮДЖЕТ РАЙОНА</t>
  </si>
  <si>
    <t>Оценка ожидаемого исполнения расходов бюджета Нефтеюганского района в 2022 году</t>
  </si>
  <si>
    <t>в рублях</t>
  </si>
  <si>
    <t>Отклонение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</si>
</sst>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&quot;&quot;###,##0.00"/>
    <numFmt numFmtId="166" formatCode="#,##0.0"/>
    <numFmt numFmtId="167" formatCode="#,##0.00000"/>
    <numFmt numFmtId="168" formatCode="0.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165" fontId="2" fillId="0" borderId="0" xfId="0" applyNumberFormat="1" applyFont="1" applyAlignment="1">
      <alignment wrapText="1"/>
    </xf>
    <xf numFmtId="0" fontId="3" fillId="0" borderId="0" xfId="0" applyFont="1"/>
    <xf numFmtId="165" fontId="2" fillId="0" borderId="0" xfId="0" applyNumberFormat="1" applyFont="1" applyAlignment="1">
      <alignment horizontal="center" vertical="center" wrapText="1"/>
    </xf>
    <xf numFmtId="166" fontId="7" fillId="2" borderId="2" xfId="1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left" wrapText="1"/>
    </xf>
    <xf numFmtId="165" fontId="5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wrapText="1"/>
    </xf>
    <xf numFmtId="165" fontId="2" fillId="0" borderId="2" xfId="0" applyNumberFormat="1" applyFont="1" applyBorder="1" applyAlignment="1">
      <alignment horizontal="right" wrapText="1"/>
    </xf>
    <xf numFmtId="165" fontId="8" fillId="3" borderId="3" xfId="0" applyNumberFormat="1" applyFont="1" applyFill="1" applyBorder="1" applyAlignment="1">
      <alignment horizontal="left" wrapText="1"/>
    </xf>
    <xf numFmtId="165" fontId="8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right" wrapText="1"/>
    </xf>
    <xf numFmtId="165" fontId="2" fillId="3" borderId="3" xfId="0" applyNumberFormat="1" applyFont="1" applyFill="1" applyBorder="1" applyAlignment="1">
      <alignment horizontal="left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left" wrapText="1"/>
    </xf>
    <xf numFmtId="167" fontId="2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center" wrapText="1"/>
    </xf>
    <xf numFmtId="168" fontId="8" fillId="0" borderId="2" xfId="0" applyNumberFormat="1" applyFont="1" applyBorder="1"/>
    <xf numFmtId="4" fontId="8" fillId="0" borderId="2" xfId="0" applyNumberFormat="1" applyFont="1" applyBorder="1"/>
    <xf numFmtId="165" fontId="2" fillId="0" borderId="0" xfId="0" applyNumberFormat="1" applyFont="1" applyBorder="1" applyAlignment="1">
      <alignment horizontal="center" vertical="center" wrapText="1"/>
    </xf>
    <xf numFmtId="168" fontId="8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right" wrapText="1"/>
    </xf>
    <xf numFmtId="165" fontId="4" fillId="0" borderId="0" xfId="0" applyNumberFormat="1" applyFont="1" applyAlignment="1">
      <alignment horizontal="center" vertical="center" wrapText="1"/>
    </xf>
    <xf numFmtId="0" fontId="3" fillId="0" borderId="0" xfId="0" applyFont="1"/>
    <xf numFmtId="165" fontId="5" fillId="0" borderId="1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/>
    <xf numFmtId="165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 wrapText="1"/>
    </xf>
    <xf numFmtId="166" fontId="7" fillId="2" borderId="6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4"/>
  <sheetViews>
    <sheetView tabSelected="1" topLeftCell="A4" zoomScaleNormal="100" workbookViewId="0">
      <pane ySplit="3" topLeftCell="A7" activePane="bottomLeft" state="frozen"/>
      <selection activeCell="A4" sqref="A4"/>
      <selection pane="bottomLeft" activeCell="B80" sqref="B80:F85"/>
    </sheetView>
  </sheetViews>
  <sheetFormatPr defaultRowHeight="12.75" x14ac:dyDescent="0.2"/>
  <cols>
    <col min="1" max="1" width="49.42578125" style="2" customWidth="1"/>
    <col min="2" max="2" width="21.5703125" style="2" customWidth="1"/>
    <col min="3" max="3" width="18.7109375" style="2" customWidth="1"/>
    <col min="4" max="4" width="17.5703125" style="2" customWidth="1"/>
    <col min="5" max="5" width="16.42578125" style="2" customWidth="1"/>
    <col min="6" max="6" width="15.5703125" customWidth="1"/>
    <col min="7" max="7" width="15.7109375" customWidth="1"/>
    <col min="8" max="8" width="11.5703125" customWidth="1"/>
    <col min="9" max="9" width="13.140625" customWidth="1"/>
    <col min="10" max="10" width="10.85546875" customWidth="1"/>
    <col min="11" max="11" width="10.7109375" bestFit="1" customWidth="1"/>
  </cols>
  <sheetData>
    <row r="1" spans="1:10" x14ac:dyDescent="0.2">
      <c r="A1" s="1"/>
      <c r="B1" s="1"/>
      <c r="C1" s="1"/>
      <c r="D1" s="1"/>
    </row>
    <row r="2" spans="1:10" x14ac:dyDescent="0.2">
      <c r="A2" s="29" t="s">
        <v>234</v>
      </c>
      <c r="B2" s="30"/>
      <c r="C2" s="30"/>
      <c r="D2" s="30"/>
      <c r="E2" s="30"/>
    </row>
    <row r="3" spans="1:10" x14ac:dyDescent="0.2">
      <c r="A3" s="3"/>
      <c r="B3" s="3"/>
      <c r="C3" s="3"/>
      <c r="D3" s="3"/>
      <c r="E3" s="3"/>
      <c r="F3" s="23"/>
      <c r="J3" s="24" t="s">
        <v>235</v>
      </c>
    </row>
    <row r="4" spans="1:10" ht="14.25" customHeight="1" x14ac:dyDescent="0.2">
      <c r="A4" s="31" t="s">
        <v>0</v>
      </c>
      <c r="B4" s="34" t="s">
        <v>1</v>
      </c>
      <c r="C4" s="41" t="s">
        <v>233</v>
      </c>
      <c r="D4" s="41"/>
      <c r="E4" s="41"/>
      <c r="F4" s="41"/>
      <c r="G4" s="41"/>
      <c r="H4" s="41"/>
      <c r="I4" s="41"/>
      <c r="J4" s="41"/>
    </row>
    <row r="5" spans="1:10" ht="21" customHeight="1" x14ac:dyDescent="0.2">
      <c r="A5" s="32"/>
      <c r="B5" s="34"/>
      <c r="C5" s="36" t="s">
        <v>225</v>
      </c>
      <c r="D5" s="37"/>
      <c r="E5" s="37"/>
      <c r="F5" s="38"/>
      <c r="G5" s="39" t="s">
        <v>227</v>
      </c>
      <c r="H5" s="40"/>
      <c r="I5" s="39" t="s">
        <v>236</v>
      </c>
      <c r="J5" s="40"/>
    </row>
    <row r="6" spans="1:10" ht="52.5" x14ac:dyDescent="0.2">
      <c r="A6" s="33"/>
      <c r="B6" s="35"/>
      <c r="C6" s="7" t="s">
        <v>230</v>
      </c>
      <c r="D6" s="7" t="s">
        <v>232</v>
      </c>
      <c r="E6" s="7" t="s">
        <v>224</v>
      </c>
      <c r="F6" s="7" t="s">
        <v>226</v>
      </c>
      <c r="G6" s="4" t="s">
        <v>231</v>
      </c>
      <c r="H6" s="5" t="s">
        <v>228</v>
      </c>
      <c r="I6" s="4" t="s">
        <v>231</v>
      </c>
      <c r="J6" s="5" t="s">
        <v>228</v>
      </c>
    </row>
    <row r="7" spans="1:10" x14ac:dyDescent="0.2">
      <c r="A7" s="25">
        <v>1</v>
      </c>
      <c r="B7" s="26">
        <v>2</v>
      </c>
      <c r="C7" s="25">
        <v>3</v>
      </c>
      <c r="D7" s="26">
        <v>4</v>
      </c>
      <c r="E7" s="25">
        <v>5</v>
      </c>
      <c r="F7" s="26">
        <v>6</v>
      </c>
      <c r="G7" s="25">
        <v>7</v>
      </c>
      <c r="H7" s="26">
        <v>8</v>
      </c>
      <c r="I7" s="25">
        <v>9</v>
      </c>
      <c r="J7" s="26">
        <v>10</v>
      </c>
    </row>
    <row r="8" spans="1:10" ht="20.25" customHeight="1" x14ac:dyDescent="0.2">
      <c r="A8" s="6" t="s">
        <v>2</v>
      </c>
      <c r="B8" s="8" t="s">
        <v>3</v>
      </c>
      <c r="C8" s="9">
        <f>C9+C37+C42+C57+C77+C94+C100+C121++C134+C146+C154+C157+C160+C130</f>
        <v>6429604550.6200008</v>
      </c>
      <c r="D8" s="9">
        <f t="shared" ref="D8:F8" si="0">D9+D37+D42+D57+D77+D94+D100+D121++D134+D146+D154+D157+D160+D130</f>
        <v>6800406812.8499994</v>
      </c>
      <c r="E8" s="9">
        <f t="shared" si="0"/>
        <v>3034813689.0899997</v>
      </c>
      <c r="F8" s="9">
        <f t="shared" si="0"/>
        <v>6230274807.5900002</v>
      </c>
      <c r="G8" s="21">
        <f>F8/C8*100</f>
        <v>96.899813332831187</v>
      </c>
      <c r="H8" s="21">
        <f>F8/D8*100</f>
        <v>91.616207368907965</v>
      </c>
      <c r="I8" s="22">
        <f>F8-C8</f>
        <v>-199329743.03000069</v>
      </c>
      <c r="J8" s="22">
        <f>F8-D8</f>
        <v>-570132005.25999928</v>
      </c>
    </row>
    <row r="9" spans="1:10" x14ac:dyDescent="0.2">
      <c r="A9" s="10" t="s">
        <v>4</v>
      </c>
      <c r="B9" s="11" t="s">
        <v>5</v>
      </c>
      <c r="C9" s="12">
        <f>C10+C12+C15+C20+C22+C27+C29+C31</f>
        <v>566415591.99000001</v>
      </c>
      <c r="D9" s="12">
        <f>D10+D12+D15+D20+D22+D27+D29+D31</f>
        <v>601857983.37</v>
      </c>
      <c r="E9" s="12">
        <f>E10+E12+E15+E20+E22+E27+E29+E31</f>
        <v>305870014.52999997</v>
      </c>
      <c r="F9" s="12">
        <f>F10+F12+F15+F20+F22+F27+F29+F31</f>
        <v>601857983.37</v>
      </c>
      <c r="G9" s="12">
        <f t="shared" ref="G9:G72" si="1">F9/C9*100</f>
        <v>106.25731210108103</v>
      </c>
      <c r="H9" s="12">
        <f t="shared" ref="H9:H72" si="2">F9/D9*100</f>
        <v>100</v>
      </c>
      <c r="I9" s="12">
        <f t="shared" ref="I9:I72" si="3">F9-C9</f>
        <v>35442391.379999995</v>
      </c>
      <c r="J9" s="12">
        <f t="shared" ref="J9:J72" si="4">F9-D9</f>
        <v>0</v>
      </c>
    </row>
    <row r="10" spans="1:10" ht="22.5" x14ac:dyDescent="0.2">
      <c r="A10" s="6" t="s">
        <v>6</v>
      </c>
      <c r="B10" s="8" t="s">
        <v>7</v>
      </c>
      <c r="C10" s="9">
        <f>C11</f>
        <v>5347317.5</v>
      </c>
      <c r="D10" s="9">
        <f t="shared" ref="D10:F10" si="5">D11</f>
        <v>5347317.5</v>
      </c>
      <c r="E10" s="9">
        <f t="shared" si="5"/>
        <v>2109463.13</v>
      </c>
      <c r="F10" s="9">
        <f t="shared" si="5"/>
        <v>5347317.5</v>
      </c>
      <c r="G10" s="21">
        <f t="shared" si="1"/>
        <v>100</v>
      </c>
      <c r="H10" s="21">
        <f t="shared" si="2"/>
        <v>100</v>
      </c>
      <c r="I10" s="22">
        <f t="shared" si="3"/>
        <v>0</v>
      </c>
      <c r="J10" s="22">
        <f t="shared" si="4"/>
        <v>0</v>
      </c>
    </row>
    <row r="11" spans="1:10" ht="45" x14ac:dyDescent="0.2">
      <c r="A11" s="6" t="s">
        <v>8</v>
      </c>
      <c r="B11" s="8" t="s">
        <v>9</v>
      </c>
      <c r="C11" s="9">
        <v>5347317.5</v>
      </c>
      <c r="D11" s="9">
        <v>5347317.5</v>
      </c>
      <c r="E11" s="9">
        <v>2109463.13</v>
      </c>
      <c r="F11" s="9">
        <f>D11</f>
        <v>5347317.5</v>
      </c>
      <c r="G11" s="21">
        <f t="shared" si="1"/>
        <v>100</v>
      </c>
      <c r="H11" s="21">
        <f t="shared" si="2"/>
        <v>100</v>
      </c>
      <c r="I11" s="22">
        <f t="shared" si="3"/>
        <v>0</v>
      </c>
      <c r="J11" s="22">
        <f t="shared" si="4"/>
        <v>0</v>
      </c>
    </row>
    <row r="12" spans="1:10" ht="33.75" x14ac:dyDescent="0.2">
      <c r="A12" s="6" t="s">
        <v>10</v>
      </c>
      <c r="B12" s="8" t="s">
        <v>11</v>
      </c>
      <c r="C12" s="9">
        <f>C13+C14</f>
        <v>8568850.0099999998</v>
      </c>
      <c r="D12" s="9">
        <f t="shared" ref="D12:F12" si="6">D13+D14</f>
        <v>9021186.290000001</v>
      </c>
      <c r="E12" s="9">
        <f t="shared" si="6"/>
        <v>5337594.03</v>
      </c>
      <c r="F12" s="9">
        <f t="shared" si="6"/>
        <v>9021186.290000001</v>
      </c>
      <c r="G12" s="21">
        <f t="shared" si="1"/>
        <v>105.27884464627245</v>
      </c>
      <c r="H12" s="21">
        <f t="shared" si="2"/>
        <v>100</v>
      </c>
      <c r="I12" s="22">
        <f t="shared" si="3"/>
        <v>452336.28000000119</v>
      </c>
      <c r="J12" s="22">
        <f t="shared" si="4"/>
        <v>0</v>
      </c>
    </row>
    <row r="13" spans="1:10" ht="45" x14ac:dyDescent="0.2">
      <c r="A13" s="6" t="s">
        <v>8</v>
      </c>
      <c r="B13" s="8" t="s">
        <v>12</v>
      </c>
      <c r="C13" s="9">
        <v>8568850.0099999998</v>
      </c>
      <c r="D13" s="9">
        <v>8457176.9700000007</v>
      </c>
      <c r="E13" s="9">
        <v>4773584.71</v>
      </c>
      <c r="F13" s="9">
        <f>D13</f>
        <v>8457176.9700000007</v>
      </c>
      <c r="G13" s="21">
        <f t="shared" si="1"/>
        <v>98.696755808892959</v>
      </c>
      <c r="H13" s="21">
        <f t="shared" si="2"/>
        <v>100</v>
      </c>
      <c r="I13" s="22">
        <f t="shared" si="3"/>
        <v>-111673.03999999911</v>
      </c>
      <c r="J13" s="22">
        <f t="shared" si="4"/>
        <v>0</v>
      </c>
    </row>
    <row r="14" spans="1:10" x14ac:dyDescent="0.2">
      <c r="A14" s="6" t="s">
        <v>13</v>
      </c>
      <c r="B14" s="8" t="s">
        <v>14</v>
      </c>
      <c r="C14" s="9">
        <v>0</v>
      </c>
      <c r="D14" s="9">
        <v>564009.31999999995</v>
      </c>
      <c r="E14" s="9">
        <v>564009.31999999995</v>
      </c>
      <c r="F14" s="9">
        <f>D14</f>
        <v>564009.31999999995</v>
      </c>
      <c r="G14" s="21">
        <v>0</v>
      </c>
      <c r="H14" s="21">
        <f t="shared" si="2"/>
        <v>100</v>
      </c>
      <c r="I14" s="22">
        <f t="shared" si="3"/>
        <v>564009.31999999995</v>
      </c>
      <c r="J14" s="22">
        <f t="shared" si="4"/>
        <v>0</v>
      </c>
    </row>
    <row r="15" spans="1:10" ht="33.75" x14ac:dyDescent="0.2">
      <c r="A15" s="6" t="s">
        <v>15</v>
      </c>
      <c r="B15" s="20" t="s">
        <v>16</v>
      </c>
      <c r="C15" s="9">
        <f>C16+C17+C18+C19</f>
        <v>243132835.47</v>
      </c>
      <c r="D15" s="9">
        <f t="shared" ref="D15:F15" si="7">D16+D17+D18+D19</f>
        <v>247275430.81999999</v>
      </c>
      <c r="E15" s="9">
        <f t="shared" si="7"/>
        <v>136228437.81</v>
      </c>
      <c r="F15" s="9">
        <f t="shared" si="7"/>
        <v>247275430.81999999</v>
      </c>
      <c r="G15" s="21">
        <f t="shared" si="1"/>
        <v>101.70384034801057</v>
      </c>
      <c r="H15" s="21">
        <f t="shared" si="2"/>
        <v>100</v>
      </c>
      <c r="I15" s="22">
        <f t="shared" si="3"/>
        <v>4142595.349999994</v>
      </c>
      <c r="J15" s="22">
        <f t="shared" si="4"/>
        <v>0</v>
      </c>
    </row>
    <row r="16" spans="1:10" ht="45" x14ac:dyDescent="0.2">
      <c r="A16" s="6" t="s">
        <v>8</v>
      </c>
      <c r="B16" s="8" t="s">
        <v>17</v>
      </c>
      <c r="C16" s="9">
        <v>242826997.93000001</v>
      </c>
      <c r="D16" s="9">
        <v>246961875.47999999</v>
      </c>
      <c r="E16" s="9">
        <v>136005831.00999999</v>
      </c>
      <c r="F16" s="9">
        <f>D16</f>
        <v>246961875.47999999</v>
      </c>
      <c r="G16" s="21">
        <f t="shared" si="1"/>
        <v>101.70280800127173</v>
      </c>
      <c r="H16" s="21">
        <f t="shared" si="2"/>
        <v>100</v>
      </c>
      <c r="I16" s="22">
        <f t="shared" si="3"/>
        <v>4134877.5499999821</v>
      </c>
      <c r="J16" s="22">
        <f t="shared" si="4"/>
        <v>0</v>
      </c>
    </row>
    <row r="17" spans="1:10" ht="22.5" x14ac:dyDescent="0.2">
      <c r="A17" s="6" t="s">
        <v>18</v>
      </c>
      <c r="B17" s="8" t="s">
        <v>19</v>
      </c>
      <c r="C17" s="9">
        <v>64950</v>
      </c>
      <c r="D17" s="9">
        <v>64950</v>
      </c>
      <c r="E17" s="9">
        <v>0</v>
      </c>
      <c r="F17" s="9">
        <f t="shared" ref="F17:F19" si="8">D17</f>
        <v>64950</v>
      </c>
      <c r="G17" s="21">
        <f t="shared" si="1"/>
        <v>100</v>
      </c>
      <c r="H17" s="21">
        <f t="shared" si="2"/>
        <v>100</v>
      </c>
      <c r="I17" s="22">
        <f t="shared" si="3"/>
        <v>0</v>
      </c>
      <c r="J17" s="22">
        <f t="shared" si="4"/>
        <v>0</v>
      </c>
    </row>
    <row r="18" spans="1:10" x14ac:dyDescent="0.2">
      <c r="A18" s="6" t="s">
        <v>13</v>
      </c>
      <c r="B18" s="8" t="s">
        <v>20</v>
      </c>
      <c r="C18" s="9">
        <v>0</v>
      </c>
      <c r="D18" s="9">
        <v>7717.8</v>
      </c>
      <c r="E18" s="9">
        <v>7717.8</v>
      </c>
      <c r="F18" s="9">
        <f t="shared" si="8"/>
        <v>7717.8</v>
      </c>
      <c r="G18" s="21"/>
      <c r="H18" s="21">
        <f t="shared" si="2"/>
        <v>100</v>
      </c>
      <c r="I18" s="22">
        <f t="shared" si="3"/>
        <v>7717.8</v>
      </c>
      <c r="J18" s="22">
        <f t="shared" si="4"/>
        <v>0</v>
      </c>
    </row>
    <row r="19" spans="1:10" x14ac:dyDescent="0.2">
      <c r="A19" s="6" t="s">
        <v>21</v>
      </c>
      <c r="B19" s="8" t="s">
        <v>22</v>
      </c>
      <c r="C19" s="9">
        <v>240887.54</v>
      </c>
      <c r="D19" s="9">
        <v>240887.54</v>
      </c>
      <c r="E19" s="9">
        <v>214889</v>
      </c>
      <c r="F19" s="9">
        <f t="shared" si="8"/>
        <v>240887.54</v>
      </c>
      <c r="G19" s="21">
        <f t="shared" si="1"/>
        <v>100</v>
      </c>
      <c r="H19" s="21">
        <f t="shared" si="2"/>
        <v>100</v>
      </c>
      <c r="I19" s="22">
        <f t="shared" si="3"/>
        <v>0</v>
      </c>
      <c r="J19" s="22">
        <f t="shared" si="4"/>
        <v>0</v>
      </c>
    </row>
    <row r="20" spans="1:10" x14ac:dyDescent="0.2">
      <c r="A20" s="6" t="s">
        <v>23</v>
      </c>
      <c r="B20" s="8" t="s">
        <v>24</v>
      </c>
      <c r="C20" s="9">
        <f>C21</f>
        <v>2400</v>
      </c>
      <c r="D20" s="9">
        <f t="shared" ref="D20:F20" si="9">D21</f>
        <v>2400</v>
      </c>
      <c r="E20" s="9">
        <f t="shared" si="9"/>
        <v>1120.32</v>
      </c>
      <c r="F20" s="9">
        <f t="shared" si="9"/>
        <v>2400</v>
      </c>
      <c r="G20" s="21">
        <f t="shared" si="1"/>
        <v>100</v>
      </c>
      <c r="H20" s="21">
        <f t="shared" si="2"/>
        <v>100</v>
      </c>
      <c r="I20" s="22">
        <f t="shared" si="3"/>
        <v>0</v>
      </c>
      <c r="J20" s="22">
        <f t="shared" si="4"/>
        <v>0</v>
      </c>
    </row>
    <row r="21" spans="1:10" ht="22.5" x14ac:dyDescent="0.2">
      <c r="A21" s="6" t="s">
        <v>18</v>
      </c>
      <c r="B21" s="8" t="s">
        <v>25</v>
      </c>
      <c r="C21" s="9">
        <v>2400</v>
      </c>
      <c r="D21" s="9">
        <v>2400</v>
      </c>
      <c r="E21" s="9">
        <v>1120.32</v>
      </c>
      <c r="F21" s="9">
        <f>D21</f>
        <v>2400</v>
      </c>
      <c r="G21" s="21">
        <f t="shared" si="1"/>
        <v>100</v>
      </c>
      <c r="H21" s="21">
        <f t="shared" si="2"/>
        <v>100</v>
      </c>
      <c r="I21" s="22">
        <f t="shared" si="3"/>
        <v>0</v>
      </c>
      <c r="J21" s="22">
        <f t="shared" si="4"/>
        <v>0</v>
      </c>
    </row>
    <row r="22" spans="1:10" ht="22.5" x14ac:dyDescent="0.2">
      <c r="A22" s="6" t="s">
        <v>26</v>
      </c>
      <c r="B22" s="8" t="s">
        <v>27</v>
      </c>
      <c r="C22" s="9">
        <f>C23+C24+C25+C26</f>
        <v>67705593.709999993</v>
      </c>
      <c r="D22" s="9">
        <f t="shared" ref="D22:F22" si="10">D23+D24+D25+D26</f>
        <v>67821350.709999993</v>
      </c>
      <c r="E22" s="9">
        <f t="shared" si="10"/>
        <v>42760762.900000006</v>
      </c>
      <c r="F22" s="9">
        <f t="shared" si="10"/>
        <v>67821350.709999993</v>
      </c>
      <c r="G22" s="21">
        <f t="shared" si="1"/>
        <v>100.17097110247022</v>
      </c>
      <c r="H22" s="21">
        <f t="shared" si="2"/>
        <v>100</v>
      </c>
      <c r="I22" s="22">
        <f t="shared" si="3"/>
        <v>115757</v>
      </c>
      <c r="J22" s="22">
        <f t="shared" si="4"/>
        <v>0</v>
      </c>
    </row>
    <row r="23" spans="1:10" ht="45" x14ac:dyDescent="0.2">
      <c r="A23" s="6" t="s">
        <v>8</v>
      </c>
      <c r="B23" s="8" t="s">
        <v>28</v>
      </c>
      <c r="C23" s="9">
        <v>67605593.709999993</v>
      </c>
      <c r="D23" s="9">
        <v>66391824.869999997</v>
      </c>
      <c r="E23" s="9">
        <v>41431237.060000002</v>
      </c>
      <c r="F23" s="9">
        <f>D23</f>
        <v>66391824.869999997</v>
      </c>
      <c r="G23" s="21">
        <f t="shared" si="1"/>
        <v>98.204632526109364</v>
      </c>
      <c r="H23" s="21">
        <f t="shared" si="2"/>
        <v>100</v>
      </c>
      <c r="I23" s="22">
        <f t="shared" si="3"/>
        <v>-1213768.8399999961</v>
      </c>
      <c r="J23" s="22">
        <f t="shared" si="4"/>
        <v>0</v>
      </c>
    </row>
    <row r="24" spans="1:10" ht="22.5" x14ac:dyDescent="0.2">
      <c r="A24" s="6" t="s">
        <v>18</v>
      </c>
      <c r="B24" s="8" t="s">
        <v>29</v>
      </c>
      <c r="C24" s="9">
        <v>75000</v>
      </c>
      <c r="D24" s="9">
        <v>75000</v>
      </c>
      <c r="E24" s="9">
        <v>0</v>
      </c>
      <c r="F24" s="9">
        <f t="shared" ref="F24:F26" si="11">D24</f>
        <v>75000</v>
      </c>
      <c r="G24" s="21">
        <f t="shared" si="1"/>
        <v>100</v>
      </c>
      <c r="H24" s="21">
        <f t="shared" si="2"/>
        <v>100</v>
      </c>
      <c r="I24" s="22">
        <f t="shared" si="3"/>
        <v>0</v>
      </c>
      <c r="J24" s="22">
        <f t="shared" si="4"/>
        <v>0</v>
      </c>
    </row>
    <row r="25" spans="1:10" x14ac:dyDescent="0.2">
      <c r="A25" s="6" t="s">
        <v>13</v>
      </c>
      <c r="B25" s="8" t="s">
        <v>30</v>
      </c>
      <c r="C25" s="9">
        <v>0</v>
      </c>
      <c r="D25" s="9">
        <v>1329525.8400000001</v>
      </c>
      <c r="E25" s="9">
        <v>1329525.8400000001</v>
      </c>
      <c r="F25" s="9">
        <f t="shared" si="11"/>
        <v>1329525.8400000001</v>
      </c>
      <c r="G25" s="21">
        <v>0</v>
      </c>
      <c r="H25" s="21">
        <f t="shared" si="2"/>
        <v>100</v>
      </c>
      <c r="I25" s="22">
        <f t="shared" si="3"/>
        <v>1329525.8400000001</v>
      </c>
      <c r="J25" s="22">
        <f t="shared" si="4"/>
        <v>0</v>
      </c>
    </row>
    <row r="26" spans="1:10" x14ac:dyDescent="0.2">
      <c r="A26" s="6" t="s">
        <v>21</v>
      </c>
      <c r="B26" s="8" t="s">
        <v>31</v>
      </c>
      <c r="C26" s="9">
        <v>25000</v>
      </c>
      <c r="D26" s="9">
        <v>25000</v>
      </c>
      <c r="E26" s="9">
        <v>0</v>
      </c>
      <c r="F26" s="9">
        <f t="shared" si="11"/>
        <v>25000</v>
      </c>
      <c r="G26" s="21">
        <f t="shared" si="1"/>
        <v>100</v>
      </c>
      <c r="H26" s="21">
        <f t="shared" si="2"/>
        <v>100</v>
      </c>
      <c r="I26" s="22">
        <f t="shared" si="3"/>
        <v>0</v>
      </c>
      <c r="J26" s="22">
        <f t="shared" si="4"/>
        <v>0</v>
      </c>
    </row>
    <row r="27" spans="1:10" x14ac:dyDescent="0.2">
      <c r="A27" s="6" t="s">
        <v>32</v>
      </c>
      <c r="B27" s="8" t="s">
        <v>33</v>
      </c>
      <c r="C27" s="9">
        <f>C28</f>
        <v>0</v>
      </c>
      <c r="D27" s="9">
        <f t="shared" ref="D27:F27" si="12">D28</f>
        <v>0</v>
      </c>
      <c r="E27" s="9">
        <f t="shared" si="12"/>
        <v>0</v>
      </c>
      <c r="F27" s="9">
        <f t="shared" si="12"/>
        <v>0</v>
      </c>
      <c r="G27" s="21">
        <v>0</v>
      </c>
      <c r="H27" s="21">
        <v>0</v>
      </c>
      <c r="I27" s="22">
        <f t="shared" si="3"/>
        <v>0</v>
      </c>
      <c r="J27" s="22">
        <f t="shared" si="4"/>
        <v>0</v>
      </c>
    </row>
    <row r="28" spans="1:10" x14ac:dyDescent="0.2">
      <c r="A28" s="6" t="s">
        <v>21</v>
      </c>
      <c r="B28" s="8" t="s">
        <v>34</v>
      </c>
      <c r="C28" s="9">
        <v>0</v>
      </c>
      <c r="D28" s="9">
        <v>0</v>
      </c>
      <c r="E28" s="9">
        <v>0</v>
      </c>
      <c r="F28" s="9">
        <f>D28</f>
        <v>0</v>
      </c>
      <c r="G28" s="21">
        <v>0</v>
      </c>
      <c r="H28" s="21">
        <v>0</v>
      </c>
      <c r="I28" s="22">
        <f t="shared" si="3"/>
        <v>0</v>
      </c>
      <c r="J28" s="22">
        <f t="shared" si="4"/>
        <v>0</v>
      </c>
    </row>
    <row r="29" spans="1:10" x14ac:dyDescent="0.2">
      <c r="A29" s="6" t="s">
        <v>35</v>
      </c>
      <c r="B29" s="8" t="s">
        <v>36</v>
      </c>
      <c r="C29" s="9">
        <f>C30</f>
        <v>6600000</v>
      </c>
      <c r="D29" s="9">
        <f t="shared" ref="D29:F29" si="13">D30</f>
        <v>6520000</v>
      </c>
      <c r="E29" s="9">
        <f t="shared" si="13"/>
        <v>0</v>
      </c>
      <c r="F29" s="9">
        <f t="shared" si="13"/>
        <v>6520000</v>
      </c>
      <c r="G29" s="21">
        <f t="shared" si="1"/>
        <v>98.787878787878796</v>
      </c>
      <c r="H29" s="21">
        <f t="shared" si="2"/>
        <v>100</v>
      </c>
      <c r="I29" s="22">
        <f t="shared" si="3"/>
        <v>-80000</v>
      </c>
      <c r="J29" s="22">
        <f t="shared" si="4"/>
        <v>0</v>
      </c>
    </row>
    <row r="30" spans="1:10" x14ac:dyDescent="0.2">
      <c r="A30" s="6" t="s">
        <v>21</v>
      </c>
      <c r="B30" s="8" t="s">
        <v>37</v>
      </c>
      <c r="C30" s="9">
        <v>6600000</v>
      </c>
      <c r="D30" s="9">
        <v>6520000</v>
      </c>
      <c r="E30" s="9">
        <v>0</v>
      </c>
      <c r="F30" s="9">
        <f>D30</f>
        <v>6520000</v>
      </c>
      <c r="G30" s="21">
        <f t="shared" si="1"/>
        <v>98.787878787878796</v>
      </c>
      <c r="H30" s="21">
        <f t="shared" si="2"/>
        <v>100</v>
      </c>
      <c r="I30" s="22">
        <f t="shared" si="3"/>
        <v>-80000</v>
      </c>
      <c r="J30" s="22">
        <f t="shared" si="4"/>
        <v>0</v>
      </c>
    </row>
    <row r="31" spans="1:10" x14ac:dyDescent="0.2">
      <c r="A31" s="6" t="s">
        <v>38</v>
      </c>
      <c r="B31" s="8" t="s">
        <v>39</v>
      </c>
      <c r="C31" s="9">
        <f>C32+C33+C34+C35+C36</f>
        <v>235058595.30000001</v>
      </c>
      <c r="D31" s="9">
        <f t="shared" ref="D31:F31" si="14">D32+D33+D34+D35+D36</f>
        <v>265870298.04999998</v>
      </c>
      <c r="E31" s="9">
        <f t="shared" si="14"/>
        <v>119432636.34</v>
      </c>
      <c r="F31" s="9">
        <f t="shared" si="14"/>
        <v>265870298.04999998</v>
      </c>
      <c r="G31" s="21">
        <f t="shared" si="1"/>
        <v>113.10809447775168</v>
      </c>
      <c r="H31" s="21">
        <f t="shared" si="2"/>
        <v>100</v>
      </c>
      <c r="I31" s="22">
        <f t="shared" si="3"/>
        <v>30811702.74999997</v>
      </c>
      <c r="J31" s="22">
        <f t="shared" si="4"/>
        <v>0</v>
      </c>
    </row>
    <row r="32" spans="1:10" ht="45" x14ac:dyDescent="0.2">
      <c r="A32" s="6" t="s">
        <v>8</v>
      </c>
      <c r="B32" s="8" t="s">
        <v>40</v>
      </c>
      <c r="C32" s="9">
        <v>121594233.90000001</v>
      </c>
      <c r="D32" s="9">
        <v>123161782.84999999</v>
      </c>
      <c r="E32" s="9">
        <v>69075814.540000007</v>
      </c>
      <c r="F32" s="9">
        <f>D32</f>
        <v>123161782.84999999</v>
      </c>
      <c r="G32" s="21">
        <f t="shared" si="1"/>
        <v>101.28916388526214</v>
      </c>
      <c r="H32" s="21">
        <f t="shared" si="2"/>
        <v>100</v>
      </c>
      <c r="I32" s="22">
        <f t="shared" si="3"/>
        <v>1567548.9499999881</v>
      </c>
      <c r="J32" s="22">
        <f t="shared" si="4"/>
        <v>0</v>
      </c>
    </row>
    <row r="33" spans="1:10" ht="22.5" x14ac:dyDescent="0.2">
      <c r="A33" s="6" t="s">
        <v>18</v>
      </c>
      <c r="B33" s="8" t="s">
        <v>41</v>
      </c>
      <c r="C33" s="9">
        <v>104790996.14</v>
      </c>
      <c r="D33" s="9">
        <v>135218817.19999999</v>
      </c>
      <c r="E33" s="9">
        <v>44803397.799999997</v>
      </c>
      <c r="F33" s="9">
        <f t="shared" ref="F33:F36" si="15">D33</f>
        <v>135218817.19999999</v>
      </c>
      <c r="G33" s="21">
        <f t="shared" si="1"/>
        <v>129.03667507783649</v>
      </c>
      <c r="H33" s="21">
        <f t="shared" si="2"/>
        <v>100</v>
      </c>
      <c r="I33" s="22">
        <f t="shared" si="3"/>
        <v>30427821.059999987</v>
      </c>
      <c r="J33" s="22">
        <f t="shared" si="4"/>
        <v>0</v>
      </c>
    </row>
    <row r="34" spans="1:10" x14ac:dyDescent="0.2">
      <c r="A34" s="6" t="s">
        <v>13</v>
      </c>
      <c r="B34" s="8" t="s">
        <v>42</v>
      </c>
      <c r="C34" s="9">
        <v>1591700</v>
      </c>
      <c r="D34" s="9">
        <v>1499862</v>
      </c>
      <c r="E34" s="9">
        <v>445662</v>
      </c>
      <c r="F34" s="9">
        <f t="shared" si="15"/>
        <v>1499862</v>
      </c>
      <c r="G34" s="21">
        <f t="shared" si="1"/>
        <v>94.230194132060063</v>
      </c>
      <c r="H34" s="21">
        <f t="shared" si="2"/>
        <v>100</v>
      </c>
      <c r="I34" s="22">
        <f t="shared" si="3"/>
        <v>-91838</v>
      </c>
      <c r="J34" s="22">
        <f t="shared" si="4"/>
        <v>0</v>
      </c>
    </row>
    <row r="35" spans="1:10" ht="22.5" x14ac:dyDescent="0.2">
      <c r="A35" s="6" t="s">
        <v>43</v>
      </c>
      <c r="B35" s="8" t="s">
        <v>44</v>
      </c>
      <c r="C35" s="9">
        <v>6000000</v>
      </c>
      <c r="D35" s="9">
        <v>5000000</v>
      </c>
      <c r="E35" s="9">
        <v>4700000</v>
      </c>
      <c r="F35" s="9">
        <f t="shared" si="15"/>
        <v>5000000</v>
      </c>
      <c r="G35" s="21">
        <f t="shared" si="1"/>
        <v>83.333333333333343</v>
      </c>
      <c r="H35" s="21">
        <f t="shared" si="2"/>
        <v>100</v>
      </c>
      <c r="I35" s="22">
        <f t="shared" si="3"/>
        <v>-1000000</v>
      </c>
      <c r="J35" s="22">
        <f t="shared" si="4"/>
        <v>0</v>
      </c>
    </row>
    <row r="36" spans="1:10" x14ac:dyDescent="0.2">
      <c r="A36" s="6" t="s">
        <v>21</v>
      </c>
      <c r="B36" s="8" t="s">
        <v>45</v>
      </c>
      <c r="C36" s="9">
        <v>1081665.26</v>
      </c>
      <c r="D36" s="9">
        <v>989836</v>
      </c>
      <c r="E36" s="9">
        <v>407762</v>
      </c>
      <c r="F36" s="9">
        <f t="shared" si="15"/>
        <v>989836</v>
      </c>
      <c r="G36" s="21">
        <f t="shared" si="1"/>
        <v>91.510380947244258</v>
      </c>
      <c r="H36" s="21">
        <f t="shared" si="2"/>
        <v>100</v>
      </c>
      <c r="I36" s="22">
        <f t="shared" si="3"/>
        <v>-91829.260000000009</v>
      </c>
      <c r="J36" s="22">
        <f t="shared" si="4"/>
        <v>0</v>
      </c>
    </row>
    <row r="37" spans="1:10" x14ac:dyDescent="0.2">
      <c r="A37" s="13" t="s">
        <v>46</v>
      </c>
      <c r="B37" s="14" t="s">
        <v>47</v>
      </c>
      <c r="C37" s="15">
        <f>C38</f>
        <v>4444200</v>
      </c>
      <c r="D37" s="15">
        <f>D38</f>
        <v>4444200</v>
      </c>
      <c r="E37" s="15">
        <f>E38</f>
        <v>2662100</v>
      </c>
      <c r="F37" s="15">
        <f>F38</f>
        <v>4444200</v>
      </c>
      <c r="G37" s="12">
        <f t="shared" si="1"/>
        <v>100</v>
      </c>
      <c r="H37" s="12">
        <f t="shared" si="2"/>
        <v>100</v>
      </c>
      <c r="I37" s="12">
        <f t="shared" si="3"/>
        <v>0</v>
      </c>
      <c r="J37" s="12">
        <f t="shared" si="4"/>
        <v>0</v>
      </c>
    </row>
    <row r="38" spans="1:10" x14ac:dyDescent="0.2">
      <c r="A38" s="6" t="s">
        <v>48</v>
      </c>
      <c r="B38" s="8" t="s">
        <v>49</v>
      </c>
      <c r="C38" s="9">
        <f>C39+C40+C41</f>
        <v>4444200</v>
      </c>
      <c r="D38" s="9">
        <f t="shared" ref="D38:E38" si="16">D39+D40+D41</f>
        <v>4444200</v>
      </c>
      <c r="E38" s="9">
        <f t="shared" si="16"/>
        <v>2662100</v>
      </c>
      <c r="F38" s="9">
        <f t="shared" ref="F38" si="17">F39+F40+F41</f>
        <v>4444200</v>
      </c>
      <c r="G38" s="21">
        <f t="shared" si="1"/>
        <v>100</v>
      </c>
      <c r="H38" s="21">
        <f t="shared" si="2"/>
        <v>100</v>
      </c>
      <c r="I38" s="22">
        <f t="shared" si="3"/>
        <v>0</v>
      </c>
      <c r="J38" s="22">
        <f t="shared" si="4"/>
        <v>0</v>
      </c>
    </row>
    <row r="39" spans="1:10" ht="45" x14ac:dyDescent="0.2">
      <c r="A39" s="6" t="s">
        <v>8</v>
      </c>
      <c r="B39" s="8" t="s">
        <v>50</v>
      </c>
      <c r="C39" s="9">
        <v>0</v>
      </c>
      <c r="D39" s="9">
        <v>0</v>
      </c>
      <c r="E39" s="9">
        <v>0</v>
      </c>
      <c r="F39" s="9">
        <f>D39</f>
        <v>0</v>
      </c>
      <c r="G39" s="21">
        <v>0</v>
      </c>
      <c r="H39" s="21">
        <v>0</v>
      </c>
      <c r="I39" s="22">
        <f t="shared" si="3"/>
        <v>0</v>
      </c>
      <c r="J39" s="22">
        <f t="shared" si="4"/>
        <v>0</v>
      </c>
    </row>
    <row r="40" spans="1:10" ht="22.5" x14ac:dyDescent="0.2">
      <c r="A40" s="6" t="s">
        <v>18</v>
      </c>
      <c r="B40" s="8" t="s">
        <v>51</v>
      </c>
      <c r="C40" s="9">
        <v>0</v>
      </c>
      <c r="D40" s="9">
        <v>0</v>
      </c>
      <c r="E40" s="9">
        <v>0</v>
      </c>
      <c r="F40" s="9">
        <f t="shared" ref="F40:F41" si="18">D40</f>
        <v>0</v>
      </c>
      <c r="G40" s="21">
        <v>0</v>
      </c>
      <c r="H40" s="21">
        <v>0</v>
      </c>
      <c r="I40" s="22">
        <f t="shared" si="3"/>
        <v>0</v>
      </c>
      <c r="J40" s="22">
        <f t="shared" si="4"/>
        <v>0</v>
      </c>
    </row>
    <row r="41" spans="1:10" x14ac:dyDescent="0.2">
      <c r="A41" s="6" t="s">
        <v>52</v>
      </c>
      <c r="B41" s="8" t="s">
        <v>53</v>
      </c>
      <c r="C41" s="9">
        <v>4444200</v>
      </c>
      <c r="D41" s="9">
        <v>4444200</v>
      </c>
      <c r="E41" s="9">
        <v>2662100</v>
      </c>
      <c r="F41" s="9">
        <f t="shared" si="18"/>
        <v>4444200</v>
      </c>
      <c r="G41" s="21">
        <f t="shared" si="1"/>
        <v>100</v>
      </c>
      <c r="H41" s="21">
        <f t="shared" si="2"/>
        <v>100</v>
      </c>
      <c r="I41" s="22">
        <f t="shared" si="3"/>
        <v>0</v>
      </c>
      <c r="J41" s="22">
        <f t="shared" si="4"/>
        <v>0</v>
      </c>
    </row>
    <row r="42" spans="1:10" ht="22.5" x14ac:dyDescent="0.2">
      <c r="A42" s="13" t="s">
        <v>54</v>
      </c>
      <c r="B42" s="14" t="s">
        <v>55</v>
      </c>
      <c r="C42" s="15">
        <f>C43+C47+C49+C53</f>
        <v>35955020.75</v>
      </c>
      <c r="D42" s="15">
        <f>D43+D47+D49+D53</f>
        <v>35621020.75</v>
      </c>
      <c r="E42" s="15">
        <f>E43+E47+E49+E53</f>
        <v>14036321.25</v>
      </c>
      <c r="F42" s="15">
        <f>F43+F47+F49+F53</f>
        <v>35621020.75</v>
      </c>
      <c r="G42" s="12">
        <f t="shared" si="1"/>
        <v>99.071061584632787</v>
      </c>
      <c r="H42" s="12">
        <f t="shared" si="2"/>
        <v>100</v>
      </c>
      <c r="I42" s="12">
        <f t="shared" si="3"/>
        <v>-334000</v>
      </c>
      <c r="J42" s="12">
        <f t="shared" si="4"/>
        <v>0</v>
      </c>
    </row>
    <row r="43" spans="1:10" x14ac:dyDescent="0.2">
      <c r="A43" s="6" t="s">
        <v>56</v>
      </c>
      <c r="B43" s="8" t="s">
        <v>57</v>
      </c>
      <c r="C43" s="9">
        <f>C44+C45+C46</f>
        <v>6270100</v>
      </c>
      <c r="D43" s="9">
        <f t="shared" ref="D43:E43" si="19">D44+D45+D46</f>
        <v>6270100</v>
      </c>
      <c r="E43" s="9">
        <f t="shared" si="19"/>
        <v>3423101.18</v>
      </c>
      <c r="F43" s="9">
        <f t="shared" ref="F43" si="20">F44+F45+F46</f>
        <v>6270100</v>
      </c>
      <c r="G43" s="21">
        <f t="shared" si="1"/>
        <v>100</v>
      </c>
      <c r="H43" s="21">
        <f t="shared" si="2"/>
        <v>100</v>
      </c>
      <c r="I43" s="22">
        <f t="shared" si="3"/>
        <v>0</v>
      </c>
      <c r="J43" s="22">
        <f t="shared" si="4"/>
        <v>0</v>
      </c>
    </row>
    <row r="44" spans="1:10" ht="45" x14ac:dyDescent="0.2">
      <c r="A44" s="6" t="s">
        <v>8</v>
      </c>
      <c r="B44" s="8" t="s">
        <v>58</v>
      </c>
      <c r="C44" s="9">
        <v>5049593.38</v>
      </c>
      <c r="D44" s="9">
        <v>5049593.38</v>
      </c>
      <c r="E44" s="9">
        <v>2584495.1800000002</v>
      </c>
      <c r="F44" s="9">
        <f>D44</f>
        <v>5049593.38</v>
      </c>
      <c r="G44" s="21">
        <f t="shared" si="1"/>
        <v>100</v>
      </c>
      <c r="H44" s="21">
        <f t="shared" si="2"/>
        <v>100</v>
      </c>
      <c r="I44" s="22">
        <f t="shared" si="3"/>
        <v>0</v>
      </c>
      <c r="J44" s="22">
        <f t="shared" si="4"/>
        <v>0</v>
      </c>
    </row>
    <row r="45" spans="1:10" ht="22.5" x14ac:dyDescent="0.2">
      <c r="A45" s="6" t="s">
        <v>18</v>
      </c>
      <c r="B45" s="8" t="s">
        <v>59</v>
      </c>
      <c r="C45" s="9">
        <v>231606.62</v>
      </c>
      <c r="D45" s="9">
        <v>231606.62</v>
      </c>
      <c r="E45" s="9">
        <v>0</v>
      </c>
      <c r="F45" s="9">
        <f t="shared" ref="F45:F46" si="21">D45</f>
        <v>231606.62</v>
      </c>
      <c r="G45" s="21">
        <f t="shared" si="1"/>
        <v>100</v>
      </c>
      <c r="H45" s="21">
        <f t="shared" si="2"/>
        <v>100</v>
      </c>
      <c r="I45" s="22">
        <f t="shared" si="3"/>
        <v>0</v>
      </c>
      <c r="J45" s="22">
        <f t="shared" si="4"/>
        <v>0</v>
      </c>
    </row>
    <row r="46" spans="1:10" x14ac:dyDescent="0.2">
      <c r="A46" s="6" t="s">
        <v>52</v>
      </c>
      <c r="B46" s="8" t="s">
        <v>60</v>
      </c>
      <c r="C46" s="9">
        <v>988900</v>
      </c>
      <c r="D46" s="9">
        <v>988900</v>
      </c>
      <c r="E46" s="9">
        <v>838606</v>
      </c>
      <c r="F46" s="9">
        <f t="shared" si="21"/>
        <v>988900</v>
      </c>
      <c r="G46" s="21">
        <f t="shared" si="1"/>
        <v>100</v>
      </c>
      <c r="H46" s="21">
        <f t="shared" si="2"/>
        <v>100</v>
      </c>
      <c r="I46" s="22">
        <f t="shared" si="3"/>
        <v>0</v>
      </c>
      <c r="J46" s="22">
        <f t="shared" si="4"/>
        <v>0</v>
      </c>
    </row>
    <row r="47" spans="1:10" x14ac:dyDescent="0.2">
      <c r="A47" s="6" t="s">
        <v>61</v>
      </c>
      <c r="B47" s="8" t="s">
        <v>62</v>
      </c>
      <c r="C47" s="9">
        <f>C48</f>
        <v>7830000</v>
      </c>
      <c r="D47" s="9">
        <f t="shared" ref="D47:F47" si="22">D48</f>
        <v>6607705.96</v>
      </c>
      <c r="E47" s="9">
        <f t="shared" si="22"/>
        <v>2105887.9700000002</v>
      </c>
      <c r="F47" s="9">
        <f t="shared" si="22"/>
        <v>6607705.96</v>
      </c>
      <c r="G47" s="21">
        <f t="shared" si="1"/>
        <v>84.389603575989781</v>
      </c>
      <c r="H47" s="21">
        <f t="shared" si="2"/>
        <v>100</v>
      </c>
      <c r="I47" s="22">
        <f t="shared" si="3"/>
        <v>-1222294.04</v>
      </c>
      <c r="J47" s="22">
        <f t="shared" si="4"/>
        <v>0</v>
      </c>
    </row>
    <row r="48" spans="1:10" ht="22.5" x14ac:dyDescent="0.2">
      <c r="A48" s="6" t="s">
        <v>18</v>
      </c>
      <c r="B48" s="8" t="s">
        <v>63</v>
      </c>
      <c r="C48" s="9">
        <v>7830000</v>
      </c>
      <c r="D48" s="9">
        <v>6607705.96</v>
      </c>
      <c r="E48" s="9">
        <v>2105887.9700000002</v>
      </c>
      <c r="F48" s="9">
        <f>D48</f>
        <v>6607705.96</v>
      </c>
      <c r="G48" s="21">
        <f t="shared" si="1"/>
        <v>84.389603575989781</v>
      </c>
      <c r="H48" s="21">
        <f t="shared" si="2"/>
        <v>100</v>
      </c>
      <c r="I48" s="22">
        <f t="shared" si="3"/>
        <v>-1222294.04</v>
      </c>
      <c r="J48" s="22">
        <f t="shared" si="4"/>
        <v>0</v>
      </c>
    </row>
    <row r="49" spans="1:10" ht="22.5" x14ac:dyDescent="0.2">
      <c r="A49" s="6" t="s">
        <v>64</v>
      </c>
      <c r="B49" s="8" t="s">
        <v>65</v>
      </c>
      <c r="C49" s="9">
        <f>C50+C51+C52</f>
        <v>21413620.75</v>
      </c>
      <c r="D49" s="9">
        <f t="shared" ref="D49:F49" si="23">D50+D51+D52</f>
        <v>22301914.789999999</v>
      </c>
      <c r="E49" s="9">
        <f t="shared" si="23"/>
        <v>8432744.6500000004</v>
      </c>
      <c r="F49" s="9">
        <f t="shared" si="23"/>
        <v>22301914.789999999</v>
      </c>
      <c r="G49" s="21">
        <f t="shared" si="1"/>
        <v>104.14826642523778</v>
      </c>
      <c r="H49" s="21">
        <f t="shared" si="2"/>
        <v>100</v>
      </c>
      <c r="I49" s="22">
        <f t="shared" si="3"/>
        <v>888294.03999999911</v>
      </c>
      <c r="J49" s="22">
        <f t="shared" si="4"/>
        <v>0</v>
      </c>
    </row>
    <row r="50" spans="1:10" ht="45" x14ac:dyDescent="0.2">
      <c r="A50" s="6" t="s">
        <v>8</v>
      </c>
      <c r="B50" s="8" t="s">
        <v>66</v>
      </c>
      <c r="C50" s="9">
        <v>18342948.75</v>
      </c>
      <c r="D50" s="9">
        <v>19013948.75</v>
      </c>
      <c r="E50" s="9">
        <v>7444917.4199999999</v>
      </c>
      <c r="F50" s="9">
        <f>D50</f>
        <v>19013948.75</v>
      </c>
      <c r="G50" s="21">
        <f t="shared" si="1"/>
        <v>103.65808141943371</v>
      </c>
      <c r="H50" s="21">
        <f t="shared" si="2"/>
        <v>100</v>
      </c>
      <c r="I50" s="22">
        <f t="shared" si="3"/>
        <v>671000</v>
      </c>
      <c r="J50" s="22">
        <f t="shared" si="4"/>
        <v>0</v>
      </c>
    </row>
    <row r="51" spans="1:10" ht="22.5" x14ac:dyDescent="0.2">
      <c r="A51" s="6" t="s">
        <v>18</v>
      </c>
      <c r="B51" s="8" t="s">
        <v>67</v>
      </c>
      <c r="C51" s="9">
        <v>3070672</v>
      </c>
      <c r="D51" s="9">
        <v>3207966.04</v>
      </c>
      <c r="E51" s="9">
        <v>907827.23</v>
      </c>
      <c r="F51" s="9">
        <f t="shared" ref="F51:F52" si="24">D51</f>
        <v>3207966.04</v>
      </c>
      <c r="G51" s="21">
        <f t="shared" si="1"/>
        <v>104.47113986775534</v>
      </c>
      <c r="H51" s="21">
        <f t="shared" si="2"/>
        <v>100</v>
      </c>
      <c r="I51" s="22">
        <f t="shared" si="3"/>
        <v>137294.04000000004</v>
      </c>
      <c r="J51" s="22">
        <f t="shared" si="4"/>
        <v>0</v>
      </c>
    </row>
    <row r="52" spans="1:10" x14ac:dyDescent="0.2">
      <c r="A52" s="6" t="s">
        <v>13</v>
      </c>
      <c r="B52" s="8" t="s">
        <v>68</v>
      </c>
      <c r="C52" s="9">
        <v>0</v>
      </c>
      <c r="D52" s="9">
        <v>80000</v>
      </c>
      <c r="E52" s="9">
        <v>80000</v>
      </c>
      <c r="F52" s="9">
        <f t="shared" si="24"/>
        <v>80000</v>
      </c>
      <c r="G52" s="21">
        <v>0</v>
      </c>
      <c r="H52" s="21">
        <f t="shared" si="2"/>
        <v>100</v>
      </c>
      <c r="I52" s="22">
        <f t="shared" si="3"/>
        <v>80000</v>
      </c>
      <c r="J52" s="22">
        <f t="shared" si="4"/>
        <v>0</v>
      </c>
    </row>
    <row r="53" spans="1:10" ht="22.5" x14ac:dyDescent="0.2">
      <c r="A53" s="6" t="s">
        <v>69</v>
      </c>
      <c r="B53" s="8" t="s">
        <v>70</v>
      </c>
      <c r="C53" s="9">
        <f>C54+C55+C56</f>
        <v>441300</v>
      </c>
      <c r="D53" s="9">
        <f t="shared" ref="D53:F53" si="25">D54+D55+D56</f>
        <v>441300</v>
      </c>
      <c r="E53" s="9">
        <f t="shared" si="25"/>
        <v>74587.45</v>
      </c>
      <c r="F53" s="9">
        <f t="shared" si="25"/>
        <v>441300</v>
      </c>
      <c r="G53" s="21">
        <f t="shared" si="1"/>
        <v>100</v>
      </c>
      <c r="H53" s="21">
        <f t="shared" si="2"/>
        <v>100</v>
      </c>
      <c r="I53" s="22">
        <f t="shared" si="3"/>
        <v>0</v>
      </c>
      <c r="J53" s="22">
        <f t="shared" si="4"/>
        <v>0</v>
      </c>
    </row>
    <row r="54" spans="1:10" ht="45" x14ac:dyDescent="0.2">
      <c r="A54" s="6" t="s">
        <v>8</v>
      </c>
      <c r="B54" s="8" t="s">
        <v>71</v>
      </c>
      <c r="C54" s="9">
        <v>0</v>
      </c>
      <c r="D54" s="9">
        <v>0</v>
      </c>
      <c r="E54" s="9">
        <v>0</v>
      </c>
      <c r="F54" s="9">
        <f>D54</f>
        <v>0</v>
      </c>
      <c r="G54" s="21">
        <v>0</v>
      </c>
      <c r="H54" s="21">
        <v>0</v>
      </c>
      <c r="I54" s="22">
        <f t="shared" si="3"/>
        <v>0</v>
      </c>
      <c r="J54" s="22">
        <f t="shared" si="4"/>
        <v>0</v>
      </c>
    </row>
    <row r="55" spans="1:10" ht="22.5" x14ac:dyDescent="0.2">
      <c r="A55" s="6" t="s">
        <v>18</v>
      </c>
      <c r="B55" s="8" t="s">
        <v>72</v>
      </c>
      <c r="C55" s="9">
        <v>290000</v>
      </c>
      <c r="D55" s="9">
        <v>290000</v>
      </c>
      <c r="E55" s="9">
        <v>52200</v>
      </c>
      <c r="F55" s="9">
        <f t="shared" ref="F55:F56" si="26">D55</f>
        <v>290000</v>
      </c>
      <c r="G55" s="21">
        <f t="shared" si="1"/>
        <v>100</v>
      </c>
      <c r="H55" s="21">
        <f t="shared" si="2"/>
        <v>100</v>
      </c>
      <c r="I55" s="22">
        <f t="shared" si="3"/>
        <v>0</v>
      </c>
      <c r="J55" s="22">
        <f t="shared" si="4"/>
        <v>0</v>
      </c>
    </row>
    <row r="56" spans="1:10" x14ac:dyDescent="0.2">
      <c r="A56" s="6" t="s">
        <v>52</v>
      </c>
      <c r="B56" s="8" t="s">
        <v>73</v>
      </c>
      <c r="C56" s="9">
        <v>151300</v>
      </c>
      <c r="D56" s="9">
        <v>151300</v>
      </c>
      <c r="E56" s="9">
        <v>22387.45</v>
      </c>
      <c r="F56" s="9">
        <f t="shared" si="26"/>
        <v>151300</v>
      </c>
      <c r="G56" s="21">
        <f t="shared" si="1"/>
        <v>100</v>
      </c>
      <c r="H56" s="21">
        <f t="shared" si="2"/>
        <v>100</v>
      </c>
      <c r="I56" s="22">
        <f t="shared" si="3"/>
        <v>0</v>
      </c>
      <c r="J56" s="22">
        <f t="shared" si="4"/>
        <v>0</v>
      </c>
    </row>
    <row r="57" spans="1:10" x14ac:dyDescent="0.2">
      <c r="A57" s="13" t="s">
        <v>74</v>
      </c>
      <c r="B57" s="14" t="s">
        <v>75</v>
      </c>
      <c r="C57" s="15">
        <f>C58+C60+C65+C68+C70+C72</f>
        <v>597035605.44000006</v>
      </c>
      <c r="D57" s="15">
        <f>D58+D60+D65+D68+D70+D72</f>
        <v>593553810.42999995</v>
      </c>
      <c r="E57" s="15">
        <f>E58+E60+E65+E68+E70+E72</f>
        <v>352494387.46000004</v>
      </c>
      <c r="F57" s="15">
        <f>F58+F60+F65+F68+F70+F72</f>
        <v>593553810.42999995</v>
      </c>
      <c r="G57" s="12">
        <f t="shared" si="1"/>
        <v>99.416819536678375</v>
      </c>
      <c r="H57" s="12">
        <f t="shared" si="2"/>
        <v>100</v>
      </c>
      <c r="I57" s="12">
        <f t="shared" si="3"/>
        <v>-3481795.0100001097</v>
      </c>
      <c r="J57" s="12">
        <f t="shared" si="4"/>
        <v>0</v>
      </c>
    </row>
    <row r="58" spans="1:10" x14ac:dyDescent="0.2">
      <c r="A58" s="6" t="s">
        <v>76</v>
      </c>
      <c r="B58" s="8" t="s">
        <v>77</v>
      </c>
      <c r="C58" s="9">
        <f>C59</f>
        <v>2772000</v>
      </c>
      <c r="D58" s="9">
        <f t="shared" ref="D58:F58" si="27">D59</f>
        <v>2772000</v>
      </c>
      <c r="E58" s="9">
        <f t="shared" si="27"/>
        <v>348412.7</v>
      </c>
      <c r="F58" s="9">
        <f t="shared" si="27"/>
        <v>2772000</v>
      </c>
      <c r="G58" s="21">
        <f t="shared" si="1"/>
        <v>100</v>
      </c>
      <c r="H58" s="21">
        <f t="shared" si="2"/>
        <v>100</v>
      </c>
      <c r="I58" s="22">
        <f t="shared" si="3"/>
        <v>0</v>
      </c>
      <c r="J58" s="22">
        <f t="shared" si="4"/>
        <v>0</v>
      </c>
    </row>
    <row r="59" spans="1:10" ht="22.5" x14ac:dyDescent="0.2">
      <c r="A59" s="6" t="s">
        <v>43</v>
      </c>
      <c r="B59" s="8" t="s">
        <v>78</v>
      </c>
      <c r="C59" s="9">
        <v>2772000</v>
      </c>
      <c r="D59" s="9">
        <v>2772000</v>
      </c>
      <c r="E59" s="9">
        <v>348412.7</v>
      </c>
      <c r="F59" s="9">
        <f>D59</f>
        <v>2772000</v>
      </c>
      <c r="G59" s="21">
        <f t="shared" si="1"/>
        <v>100</v>
      </c>
      <c r="H59" s="21">
        <f t="shared" si="2"/>
        <v>100</v>
      </c>
      <c r="I59" s="22">
        <f t="shared" si="3"/>
        <v>0</v>
      </c>
      <c r="J59" s="22">
        <f t="shared" si="4"/>
        <v>0</v>
      </c>
    </row>
    <row r="60" spans="1:10" x14ac:dyDescent="0.2">
      <c r="A60" s="6" t="s">
        <v>79</v>
      </c>
      <c r="B60" s="20" t="s">
        <v>80</v>
      </c>
      <c r="C60" s="9">
        <f>C61+C62+C63+C64</f>
        <v>134264675</v>
      </c>
      <c r="D60" s="9">
        <f t="shared" ref="D60:F60" si="28">D61+D62+D63+D64</f>
        <v>164470218.47999999</v>
      </c>
      <c r="E60" s="9">
        <f t="shared" si="28"/>
        <v>107786660.89</v>
      </c>
      <c r="F60" s="9">
        <f t="shared" si="28"/>
        <v>164470218.47999999</v>
      </c>
      <c r="G60" s="21">
        <f t="shared" si="1"/>
        <v>122.49701455725418</v>
      </c>
      <c r="H60" s="21">
        <f t="shared" si="2"/>
        <v>100</v>
      </c>
      <c r="I60" s="22">
        <f t="shared" si="3"/>
        <v>30205543.479999989</v>
      </c>
      <c r="J60" s="22">
        <f t="shared" si="4"/>
        <v>0</v>
      </c>
    </row>
    <row r="61" spans="1:10" ht="45" x14ac:dyDescent="0.2">
      <c r="A61" s="6" t="s">
        <v>8</v>
      </c>
      <c r="B61" s="8" t="s">
        <v>81</v>
      </c>
      <c r="C61" s="9">
        <v>0</v>
      </c>
      <c r="D61" s="9">
        <v>140800</v>
      </c>
      <c r="E61" s="9">
        <v>119554.28</v>
      </c>
      <c r="F61" s="9">
        <f>D61</f>
        <v>140800</v>
      </c>
      <c r="G61" s="21">
        <v>0</v>
      </c>
      <c r="H61" s="21">
        <f t="shared" si="2"/>
        <v>100</v>
      </c>
      <c r="I61" s="22">
        <f t="shared" si="3"/>
        <v>140800</v>
      </c>
      <c r="J61" s="22">
        <f t="shared" si="4"/>
        <v>0</v>
      </c>
    </row>
    <row r="62" spans="1:10" ht="22.5" x14ac:dyDescent="0.2">
      <c r="A62" s="6" t="s">
        <v>18</v>
      </c>
      <c r="B62" s="8" t="s">
        <v>82</v>
      </c>
      <c r="C62" s="9">
        <v>7857175</v>
      </c>
      <c r="D62" s="9">
        <v>38062718.479999997</v>
      </c>
      <c r="E62" s="9">
        <v>6521823.8799999999</v>
      </c>
      <c r="F62" s="9">
        <f t="shared" ref="F62:F64" si="29">D62</f>
        <v>38062718.479999997</v>
      </c>
      <c r="G62" s="21">
        <f t="shared" si="1"/>
        <v>484.43261706656654</v>
      </c>
      <c r="H62" s="21">
        <f t="shared" si="2"/>
        <v>100</v>
      </c>
      <c r="I62" s="22">
        <f t="shared" si="3"/>
        <v>30205543.479999997</v>
      </c>
      <c r="J62" s="22">
        <f t="shared" si="4"/>
        <v>0</v>
      </c>
    </row>
    <row r="63" spans="1:10" x14ac:dyDescent="0.2">
      <c r="A63" s="6" t="s">
        <v>52</v>
      </c>
      <c r="B63" s="8" t="s">
        <v>83</v>
      </c>
      <c r="C63" s="9">
        <v>575800</v>
      </c>
      <c r="D63" s="9">
        <v>575800</v>
      </c>
      <c r="E63" s="9">
        <v>575800</v>
      </c>
      <c r="F63" s="9">
        <f t="shared" si="29"/>
        <v>575800</v>
      </c>
      <c r="G63" s="21">
        <f t="shared" si="1"/>
        <v>100</v>
      </c>
      <c r="H63" s="21">
        <f t="shared" si="2"/>
        <v>100</v>
      </c>
      <c r="I63" s="22">
        <f t="shared" si="3"/>
        <v>0</v>
      </c>
      <c r="J63" s="22">
        <f t="shared" si="4"/>
        <v>0</v>
      </c>
    </row>
    <row r="64" spans="1:10" x14ac:dyDescent="0.2">
      <c r="A64" s="6" t="s">
        <v>21</v>
      </c>
      <c r="B64" s="8" t="s">
        <v>84</v>
      </c>
      <c r="C64" s="9">
        <v>125831700</v>
      </c>
      <c r="D64" s="9">
        <v>125690900</v>
      </c>
      <c r="E64" s="9">
        <v>100569482.73</v>
      </c>
      <c r="F64" s="9">
        <f t="shared" si="29"/>
        <v>125690900</v>
      </c>
      <c r="G64" s="21">
        <f t="shared" si="1"/>
        <v>99.888104507846592</v>
      </c>
      <c r="H64" s="21">
        <f t="shared" si="2"/>
        <v>100</v>
      </c>
      <c r="I64" s="22">
        <f t="shared" si="3"/>
        <v>-140800</v>
      </c>
      <c r="J64" s="22">
        <f t="shared" si="4"/>
        <v>0</v>
      </c>
    </row>
    <row r="65" spans="1:10" x14ac:dyDescent="0.2">
      <c r="A65" s="6" t="s">
        <v>85</v>
      </c>
      <c r="B65" s="8" t="s">
        <v>86</v>
      </c>
      <c r="C65" s="9">
        <f>C66+C67</f>
        <v>0</v>
      </c>
      <c r="D65" s="9">
        <f t="shared" ref="D65:F65" si="30">D66+D67</f>
        <v>0</v>
      </c>
      <c r="E65" s="9">
        <f t="shared" si="30"/>
        <v>0</v>
      </c>
      <c r="F65" s="9">
        <f t="shared" si="30"/>
        <v>0</v>
      </c>
      <c r="G65" s="21">
        <v>0</v>
      </c>
      <c r="H65" s="21">
        <v>0</v>
      </c>
      <c r="I65" s="22">
        <f t="shared" si="3"/>
        <v>0</v>
      </c>
      <c r="J65" s="22">
        <f t="shared" si="4"/>
        <v>0</v>
      </c>
    </row>
    <row r="66" spans="1:10" ht="22.5" x14ac:dyDescent="0.2">
      <c r="A66" s="6" t="s">
        <v>18</v>
      </c>
      <c r="B66" s="8" t="s">
        <v>87</v>
      </c>
      <c r="C66" s="9">
        <v>0</v>
      </c>
      <c r="D66" s="9">
        <v>0</v>
      </c>
      <c r="E66" s="9">
        <v>0</v>
      </c>
      <c r="F66" s="9">
        <f>D66</f>
        <v>0</v>
      </c>
      <c r="G66" s="21">
        <v>0</v>
      </c>
      <c r="H66" s="21">
        <v>0</v>
      </c>
      <c r="I66" s="22">
        <f t="shared" si="3"/>
        <v>0</v>
      </c>
      <c r="J66" s="22">
        <f t="shared" si="4"/>
        <v>0</v>
      </c>
    </row>
    <row r="67" spans="1:10" x14ac:dyDescent="0.2">
      <c r="A67" s="6" t="s">
        <v>21</v>
      </c>
      <c r="B67" s="8" t="s">
        <v>88</v>
      </c>
      <c r="C67" s="9">
        <v>0</v>
      </c>
      <c r="D67" s="9">
        <v>0</v>
      </c>
      <c r="E67" s="9">
        <v>0</v>
      </c>
      <c r="F67" s="9">
        <f>D67</f>
        <v>0</v>
      </c>
      <c r="G67" s="21">
        <v>0</v>
      </c>
      <c r="H67" s="21">
        <v>0</v>
      </c>
      <c r="I67" s="22">
        <f t="shared" si="3"/>
        <v>0</v>
      </c>
      <c r="J67" s="22">
        <f t="shared" si="4"/>
        <v>0</v>
      </c>
    </row>
    <row r="68" spans="1:10" x14ac:dyDescent="0.2">
      <c r="A68" s="6" t="s">
        <v>89</v>
      </c>
      <c r="B68" s="8" t="s">
        <v>90</v>
      </c>
      <c r="C68" s="9">
        <f>C69</f>
        <v>296873500</v>
      </c>
      <c r="D68" s="9">
        <f t="shared" ref="D68:F68" si="31">D69</f>
        <v>259568156.59999999</v>
      </c>
      <c r="E68" s="9">
        <f t="shared" si="31"/>
        <v>149708105.37</v>
      </c>
      <c r="F68" s="9">
        <f t="shared" si="31"/>
        <v>259568156.59999999</v>
      </c>
      <c r="G68" s="21">
        <f t="shared" si="1"/>
        <v>87.433926099837137</v>
      </c>
      <c r="H68" s="21">
        <f t="shared" si="2"/>
        <v>100</v>
      </c>
      <c r="I68" s="22">
        <f t="shared" si="3"/>
        <v>-37305343.400000006</v>
      </c>
      <c r="J68" s="22">
        <f t="shared" si="4"/>
        <v>0</v>
      </c>
    </row>
    <row r="69" spans="1:10" ht="22.5" x14ac:dyDescent="0.2">
      <c r="A69" s="6" t="s">
        <v>18</v>
      </c>
      <c r="B69" s="8" t="s">
        <v>91</v>
      </c>
      <c r="C69" s="9">
        <v>296873500</v>
      </c>
      <c r="D69" s="9">
        <v>259568156.59999999</v>
      </c>
      <c r="E69" s="9">
        <v>149708105.37</v>
      </c>
      <c r="F69" s="9">
        <f>D69</f>
        <v>259568156.59999999</v>
      </c>
      <c r="G69" s="21">
        <f t="shared" si="1"/>
        <v>87.433926099837137</v>
      </c>
      <c r="H69" s="21">
        <f t="shared" si="2"/>
        <v>100</v>
      </c>
      <c r="I69" s="22">
        <f t="shared" si="3"/>
        <v>-37305343.400000006</v>
      </c>
      <c r="J69" s="22">
        <f t="shared" si="4"/>
        <v>0</v>
      </c>
    </row>
    <row r="70" spans="1:10" x14ac:dyDescent="0.2">
      <c r="A70" s="6" t="s">
        <v>92</v>
      </c>
      <c r="B70" s="8" t="s">
        <v>93</v>
      </c>
      <c r="C70" s="9">
        <f>C71</f>
        <v>50270409</v>
      </c>
      <c r="D70" s="9">
        <f t="shared" ref="D70:F70" si="32">D71</f>
        <v>47688824</v>
      </c>
      <c r="E70" s="9">
        <f t="shared" si="32"/>
        <v>20350760.579999998</v>
      </c>
      <c r="F70" s="9">
        <f t="shared" si="32"/>
        <v>47688824</v>
      </c>
      <c r="G70" s="21">
        <f t="shared" si="1"/>
        <v>94.864603150533341</v>
      </c>
      <c r="H70" s="21">
        <f t="shared" si="2"/>
        <v>100</v>
      </c>
      <c r="I70" s="22">
        <f t="shared" si="3"/>
        <v>-2581585</v>
      </c>
      <c r="J70" s="22">
        <f t="shared" si="4"/>
        <v>0</v>
      </c>
    </row>
    <row r="71" spans="1:10" ht="22.5" x14ac:dyDescent="0.2">
      <c r="A71" s="6" t="s">
        <v>18</v>
      </c>
      <c r="B71" s="8" t="s">
        <v>94</v>
      </c>
      <c r="C71" s="9">
        <v>50270409</v>
      </c>
      <c r="D71" s="9">
        <v>47688824</v>
      </c>
      <c r="E71" s="9">
        <v>20350760.579999998</v>
      </c>
      <c r="F71" s="9">
        <f>D71</f>
        <v>47688824</v>
      </c>
      <c r="G71" s="21">
        <f t="shared" si="1"/>
        <v>94.864603150533341</v>
      </c>
      <c r="H71" s="21">
        <f t="shared" si="2"/>
        <v>100</v>
      </c>
      <c r="I71" s="22">
        <f t="shared" si="3"/>
        <v>-2581585</v>
      </c>
      <c r="J71" s="22">
        <f t="shared" si="4"/>
        <v>0</v>
      </c>
    </row>
    <row r="72" spans="1:10" x14ac:dyDescent="0.2">
      <c r="A72" s="6" t="s">
        <v>95</v>
      </c>
      <c r="B72" s="8" t="s">
        <v>96</v>
      </c>
      <c r="C72" s="9">
        <f>C73+C74+C75+C76</f>
        <v>112855021.44</v>
      </c>
      <c r="D72" s="9">
        <f t="shared" ref="D72:F72" si="33">D73+D74+D75+D76</f>
        <v>119054611.34999999</v>
      </c>
      <c r="E72" s="9">
        <f t="shared" si="33"/>
        <v>74300447.920000002</v>
      </c>
      <c r="F72" s="9">
        <f t="shared" si="33"/>
        <v>119054611.34999999</v>
      </c>
      <c r="G72" s="21">
        <f t="shared" si="1"/>
        <v>105.49341077684882</v>
      </c>
      <c r="H72" s="21">
        <f t="shared" si="2"/>
        <v>100</v>
      </c>
      <c r="I72" s="22">
        <f t="shared" si="3"/>
        <v>6199589.9099999964</v>
      </c>
      <c r="J72" s="22">
        <f t="shared" si="4"/>
        <v>0</v>
      </c>
    </row>
    <row r="73" spans="1:10" ht="45" x14ac:dyDescent="0.2">
      <c r="A73" s="6" t="s">
        <v>8</v>
      </c>
      <c r="B73" s="8" t="s">
        <v>97</v>
      </c>
      <c r="C73" s="9">
        <v>69705679.629999995</v>
      </c>
      <c r="D73" s="9">
        <v>70752982.629999995</v>
      </c>
      <c r="E73" s="9">
        <v>46739911.460000001</v>
      </c>
      <c r="F73" s="9">
        <f>D73</f>
        <v>70752982.629999995</v>
      </c>
      <c r="G73" s="21">
        <f t="shared" ref="G73:G136" si="34">F73/C73*100</f>
        <v>101.50246436955943</v>
      </c>
      <c r="H73" s="21">
        <f t="shared" ref="H73:H136" si="35">F73/D73*100</f>
        <v>100</v>
      </c>
      <c r="I73" s="22">
        <f t="shared" ref="I73:I136" si="36">F73-C73</f>
        <v>1047303</v>
      </c>
      <c r="J73" s="22">
        <f t="shared" ref="J73:J136" si="37">F73-D73</f>
        <v>0</v>
      </c>
    </row>
    <row r="74" spans="1:10" ht="22.5" x14ac:dyDescent="0.2">
      <c r="A74" s="6" t="s">
        <v>18</v>
      </c>
      <c r="B74" s="8" t="s">
        <v>98</v>
      </c>
      <c r="C74" s="9">
        <v>24779134.809999999</v>
      </c>
      <c r="D74" s="9">
        <v>29466421.719999999</v>
      </c>
      <c r="E74" s="9">
        <v>11154933.039999999</v>
      </c>
      <c r="F74" s="9">
        <f t="shared" ref="F74:F76" si="38">D74</f>
        <v>29466421.719999999</v>
      </c>
      <c r="G74" s="21">
        <f t="shared" si="34"/>
        <v>118.91626542226315</v>
      </c>
      <c r="H74" s="21">
        <f t="shared" si="35"/>
        <v>100</v>
      </c>
      <c r="I74" s="22">
        <f t="shared" si="36"/>
        <v>4687286.91</v>
      </c>
      <c r="J74" s="22">
        <f t="shared" si="37"/>
        <v>0</v>
      </c>
    </row>
    <row r="75" spans="1:10" ht="22.5" x14ac:dyDescent="0.2">
      <c r="A75" s="6" t="s">
        <v>43</v>
      </c>
      <c r="B75" s="8" t="s">
        <v>99</v>
      </c>
      <c r="C75" s="9">
        <v>1500000</v>
      </c>
      <c r="D75" s="9">
        <v>1500000</v>
      </c>
      <c r="E75" s="9">
        <v>1500000</v>
      </c>
      <c r="F75" s="9">
        <f t="shared" si="38"/>
        <v>1500000</v>
      </c>
      <c r="G75" s="21">
        <f t="shared" si="34"/>
        <v>100</v>
      </c>
      <c r="H75" s="21">
        <f t="shared" si="35"/>
        <v>100</v>
      </c>
      <c r="I75" s="22">
        <f t="shared" si="36"/>
        <v>0</v>
      </c>
      <c r="J75" s="22">
        <f t="shared" si="37"/>
        <v>0</v>
      </c>
    </row>
    <row r="76" spans="1:10" x14ac:dyDescent="0.2">
      <c r="A76" s="6" t="s">
        <v>21</v>
      </c>
      <c r="B76" s="8" t="s">
        <v>100</v>
      </c>
      <c r="C76" s="9">
        <v>16870207</v>
      </c>
      <c r="D76" s="9">
        <v>17335207</v>
      </c>
      <c r="E76" s="9">
        <v>14905603.42</v>
      </c>
      <c r="F76" s="9">
        <f t="shared" si="38"/>
        <v>17335207</v>
      </c>
      <c r="G76" s="21">
        <f t="shared" si="34"/>
        <v>102.75633843734104</v>
      </c>
      <c r="H76" s="21">
        <f t="shared" si="35"/>
        <v>100</v>
      </c>
      <c r="I76" s="22">
        <f t="shared" si="36"/>
        <v>465000</v>
      </c>
      <c r="J76" s="22">
        <f t="shared" si="37"/>
        <v>0</v>
      </c>
    </row>
    <row r="77" spans="1:10" x14ac:dyDescent="0.2">
      <c r="A77" s="13" t="s">
        <v>101</v>
      </c>
      <c r="B77" s="14" t="s">
        <v>102</v>
      </c>
      <c r="C77" s="15">
        <f>C78+C83+C87+C90</f>
        <v>1677486950.53</v>
      </c>
      <c r="D77" s="15">
        <f>D78+D83+D87+D90</f>
        <v>1662907379.54</v>
      </c>
      <c r="E77" s="15">
        <f>E78+E83+E87+E90</f>
        <v>423303768.39000005</v>
      </c>
      <c r="F77" s="15">
        <f>F78+F83+F87+F90</f>
        <v>1371851801.23</v>
      </c>
      <c r="G77" s="12">
        <f t="shared" si="34"/>
        <v>81.78017723455703</v>
      </c>
      <c r="H77" s="12">
        <f t="shared" si="35"/>
        <v>82.497186440382933</v>
      </c>
      <c r="I77" s="12">
        <f t="shared" si="36"/>
        <v>-305635149.29999995</v>
      </c>
      <c r="J77" s="12">
        <f t="shared" si="37"/>
        <v>-291055578.30999994</v>
      </c>
    </row>
    <row r="78" spans="1:10" x14ac:dyDescent="0.2">
      <c r="A78" s="6" t="s">
        <v>103</v>
      </c>
      <c r="B78" s="8" t="s">
        <v>104</v>
      </c>
      <c r="C78" s="9">
        <f>C79+C80+C81+C82</f>
        <v>718222383.52999997</v>
      </c>
      <c r="D78" s="9">
        <f t="shared" ref="D78:E78" si="39">D79+D80+D81+D82</f>
        <v>763497457.02999997</v>
      </c>
      <c r="E78" s="9">
        <f t="shared" si="39"/>
        <v>239399271.34</v>
      </c>
      <c r="F78" s="9">
        <f t="shared" ref="F78" si="40">F79+F80+F81+F82</f>
        <v>622911673.14999998</v>
      </c>
      <c r="G78" s="21">
        <f t="shared" si="34"/>
        <v>86.729637983216818</v>
      </c>
      <c r="H78" s="21">
        <f t="shared" si="35"/>
        <v>81.586607448978583</v>
      </c>
      <c r="I78" s="22">
        <f t="shared" si="36"/>
        <v>-95310710.379999995</v>
      </c>
      <c r="J78" s="22">
        <f t="shared" si="37"/>
        <v>-140585783.88</v>
      </c>
    </row>
    <row r="79" spans="1:10" ht="22.5" x14ac:dyDescent="0.2">
      <c r="A79" s="6" t="s">
        <v>18</v>
      </c>
      <c r="B79" s="8" t="s">
        <v>105</v>
      </c>
      <c r="C79" s="9">
        <v>0</v>
      </c>
      <c r="D79" s="9">
        <v>37906</v>
      </c>
      <c r="E79" s="9">
        <v>0</v>
      </c>
      <c r="F79" s="9">
        <f>D79</f>
        <v>37906</v>
      </c>
      <c r="G79" s="21">
        <v>0</v>
      </c>
      <c r="H79" s="21">
        <f t="shared" si="35"/>
        <v>100</v>
      </c>
      <c r="I79" s="22">
        <f t="shared" si="36"/>
        <v>37906</v>
      </c>
      <c r="J79" s="22">
        <f t="shared" si="37"/>
        <v>0</v>
      </c>
    </row>
    <row r="80" spans="1:10" ht="22.5" x14ac:dyDescent="0.2">
      <c r="A80" s="6" t="s">
        <v>106</v>
      </c>
      <c r="B80" s="27" t="s">
        <v>107</v>
      </c>
      <c r="C80" s="28">
        <v>718222383.52999997</v>
      </c>
      <c r="D80" s="28">
        <v>421774392.24000001</v>
      </c>
      <c r="E80" s="28">
        <v>3502470.51</v>
      </c>
      <c r="F80" s="28">
        <f>D80-140585783.88</f>
        <v>281188608.36000001</v>
      </c>
      <c r="G80" s="21">
        <f t="shared" si="34"/>
        <v>39.150632841318966</v>
      </c>
      <c r="H80" s="21">
        <f t="shared" si="35"/>
        <v>66.668013405611589</v>
      </c>
      <c r="I80" s="22">
        <f t="shared" si="36"/>
        <v>-437033775.16999996</v>
      </c>
      <c r="J80" s="22">
        <f t="shared" si="37"/>
        <v>-140585783.88</v>
      </c>
    </row>
    <row r="81" spans="1:10" x14ac:dyDescent="0.2">
      <c r="A81" s="6" t="s">
        <v>52</v>
      </c>
      <c r="B81" s="27" t="s">
        <v>108</v>
      </c>
      <c r="C81" s="28">
        <v>0</v>
      </c>
      <c r="D81" s="28">
        <v>247162374.74000001</v>
      </c>
      <c r="E81" s="28">
        <v>203896800.83000001</v>
      </c>
      <c r="F81" s="28">
        <f t="shared" ref="F81:F82" si="41">D81</f>
        <v>247162374.74000001</v>
      </c>
      <c r="G81" s="21">
        <v>0</v>
      </c>
      <c r="H81" s="21">
        <f t="shared" si="35"/>
        <v>100</v>
      </c>
      <c r="I81" s="22">
        <f t="shared" si="36"/>
        <v>247162374.74000001</v>
      </c>
      <c r="J81" s="22">
        <f t="shared" si="37"/>
        <v>0</v>
      </c>
    </row>
    <row r="82" spans="1:10" ht="22.5" x14ac:dyDescent="0.2">
      <c r="A82" s="6" t="s">
        <v>43</v>
      </c>
      <c r="B82" s="27" t="s">
        <v>109</v>
      </c>
      <c r="C82" s="28">
        <v>0</v>
      </c>
      <c r="D82" s="28">
        <v>94522784.049999997</v>
      </c>
      <c r="E82" s="28">
        <v>32000000</v>
      </c>
      <c r="F82" s="28">
        <f t="shared" si="41"/>
        <v>94522784.049999997</v>
      </c>
      <c r="G82" s="21">
        <v>0</v>
      </c>
      <c r="H82" s="21">
        <f t="shared" si="35"/>
        <v>100</v>
      </c>
      <c r="I82" s="22">
        <f t="shared" si="36"/>
        <v>94522784.049999997</v>
      </c>
      <c r="J82" s="22">
        <f t="shared" si="37"/>
        <v>0</v>
      </c>
    </row>
    <row r="83" spans="1:10" x14ac:dyDescent="0.2">
      <c r="A83" s="6" t="s">
        <v>110</v>
      </c>
      <c r="B83" s="27" t="s">
        <v>111</v>
      </c>
      <c r="C83" s="28">
        <f>C84+C85+C86</f>
        <v>942038370</v>
      </c>
      <c r="D83" s="28">
        <f t="shared" ref="D83:F83" si="42">D84+D85+D86</f>
        <v>873088906.91000009</v>
      </c>
      <c r="E83" s="28">
        <f t="shared" si="42"/>
        <v>177780251.97000003</v>
      </c>
      <c r="F83" s="28">
        <f t="shared" si="42"/>
        <v>722619112.48000002</v>
      </c>
      <c r="G83" s="21">
        <f t="shared" si="34"/>
        <v>76.708033928596777</v>
      </c>
      <c r="H83" s="21">
        <f t="shared" si="35"/>
        <v>82.765810762326993</v>
      </c>
      <c r="I83" s="22">
        <f t="shared" si="36"/>
        <v>-219419257.51999998</v>
      </c>
      <c r="J83" s="22">
        <f t="shared" si="37"/>
        <v>-150469794.43000007</v>
      </c>
    </row>
    <row r="84" spans="1:10" ht="22.5" x14ac:dyDescent="0.2">
      <c r="A84" s="6" t="s">
        <v>18</v>
      </c>
      <c r="B84" s="27" t="s">
        <v>112</v>
      </c>
      <c r="C84" s="28">
        <v>27095145</v>
      </c>
      <c r="D84" s="28">
        <v>41252637.439999998</v>
      </c>
      <c r="E84" s="28">
        <v>6073880.2300000004</v>
      </c>
      <c r="F84" s="28">
        <f>D84</f>
        <v>41252637.439999998</v>
      </c>
      <c r="G84" s="21">
        <f t="shared" si="34"/>
        <v>152.25103035986706</v>
      </c>
      <c r="H84" s="21">
        <f t="shared" si="35"/>
        <v>100</v>
      </c>
      <c r="I84" s="22">
        <f t="shared" si="36"/>
        <v>14157492.439999998</v>
      </c>
      <c r="J84" s="22">
        <f t="shared" si="37"/>
        <v>0</v>
      </c>
    </row>
    <row r="85" spans="1:10" ht="22.5" x14ac:dyDescent="0.2">
      <c r="A85" s="6" t="s">
        <v>106</v>
      </c>
      <c r="B85" s="27" t="s">
        <v>113</v>
      </c>
      <c r="C85" s="28">
        <v>874976500</v>
      </c>
      <c r="D85" s="28">
        <v>784040544.47000003</v>
      </c>
      <c r="E85" s="28">
        <v>127639647.29000001</v>
      </c>
      <c r="F85" s="28">
        <f>D85-98923626.36-51546168.07</f>
        <v>633570750.03999996</v>
      </c>
      <c r="G85" s="21">
        <f t="shared" si="34"/>
        <v>72.410030445389097</v>
      </c>
      <c r="H85" s="21">
        <f t="shared" si="35"/>
        <v>80.808416670375706</v>
      </c>
      <c r="I85" s="22">
        <f t="shared" si="36"/>
        <v>-241405749.96000004</v>
      </c>
      <c r="J85" s="22">
        <f t="shared" si="37"/>
        <v>-150469794.43000007</v>
      </c>
    </row>
    <row r="86" spans="1:10" x14ac:dyDescent="0.2">
      <c r="A86" s="6" t="s">
        <v>21</v>
      </c>
      <c r="B86" s="8" t="s">
        <v>114</v>
      </c>
      <c r="C86" s="9">
        <v>39966725</v>
      </c>
      <c r="D86" s="9">
        <v>47795725</v>
      </c>
      <c r="E86" s="9">
        <v>44066724.450000003</v>
      </c>
      <c r="F86" s="9">
        <f t="shared" ref="F86" si="43">D86</f>
        <v>47795725</v>
      </c>
      <c r="G86" s="21">
        <f t="shared" si="34"/>
        <v>119.58879542919767</v>
      </c>
      <c r="H86" s="21">
        <f t="shared" si="35"/>
        <v>100</v>
      </c>
      <c r="I86" s="22">
        <f t="shared" si="36"/>
        <v>7829000</v>
      </c>
      <c r="J86" s="22">
        <f t="shared" si="37"/>
        <v>0</v>
      </c>
    </row>
    <row r="87" spans="1:10" x14ac:dyDescent="0.2">
      <c r="A87" s="6" t="s">
        <v>115</v>
      </c>
      <c r="B87" s="8" t="s">
        <v>116</v>
      </c>
      <c r="C87" s="9">
        <f>C88+C89</f>
        <v>17214797</v>
      </c>
      <c r="D87" s="9">
        <f t="shared" ref="D87:F87" si="44">D88+D89</f>
        <v>26309615.600000001</v>
      </c>
      <c r="E87" s="9">
        <f t="shared" si="44"/>
        <v>6124245.0800000001</v>
      </c>
      <c r="F87" s="9">
        <f t="shared" si="44"/>
        <v>26309615.600000001</v>
      </c>
      <c r="G87" s="21">
        <f t="shared" si="34"/>
        <v>152.83140196192846</v>
      </c>
      <c r="H87" s="21">
        <f t="shared" si="35"/>
        <v>100</v>
      </c>
      <c r="I87" s="22">
        <f t="shared" si="36"/>
        <v>9094818.6000000015</v>
      </c>
      <c r="J87" s="22">
        <f t="shared" si="37"/>
        <v>0</v>
      </c>
    </row>
    <row r="88" spans="1:10" ht="22.5" x14ac:dyDescent="0.2">
      <c r="A88" s="6" t="s">
        <v>18</v>
      </c>
      <c r="B88" s="8" t="s">
        <v>117</v>
      </c>
      <c r="C88" s="9">
        <v>0</v>
      </c>
      <c r="D88" s="9">
        <v>0</v>
      </c>
      <c r="E88" s="9">
        <v>0</v>
      </c>
      <c r="F88" s="9">
        <f>D88</f>
        <v>0</v>
      </c>
      <c r="G88" s="21">
        <v>0</v>
      </c>
      <c r="H88" s="21">
        <v>0</v>
      </c>
      <c r="I88" s="22">
        <f t="shared" si="36"/>
        <v>0</v>
      </c>
      <c r="J88" s="22">
        <f t="shared" si="37"/>
        <v>0</v>
      </c>
    </row>
    <row r="89" spans="1:10" x14ac:dyDescent="0.2">
      <c r="A89" s="6" t="s">
        <v>52</v>
      </c>
      <c r="B89" s="8" t="s">
        <v>118</v>
      </c>
      <c r="C89" s="9">
        <v>17214797</v>
      </c>
      <c r="D89" s="9">
        <v>26309615.600000001</v>
      </c>
      <c r="E89" s="9">
        <v>6124245.0800000001</v>
      </c>
      <c r="F89" s="9">
        <f>D89</f>
        <v>26309615.600000001</v>
      </c>
      <c r="G89" s="21">
        <f t="shared" si="34"/>
        <v>152.83140196192846</v>
      </c>
      <c r="H89" s="21">
        <f t="shared" si="35"/>
        <v>100</v>
      </c>
      <c r="I89" s="22">
        <f t="shared" si="36"/>
        <v>9094818.6000000015</v>
      </c>
      <c r="J89" s="22">
        <f t="shared" si="37"/>
        <v>0</v>
      </c>
    </row>
    <row r="90" spans="1:10" x14ac:dyDescent="0.2">
      <c r="A90" s="6" t="s">
        <v>119</v>
      </c>
      <c r="B90" s="8" t="s">
        <v>120</v>
      </c>
      <c r="C90" s="9">
        <f>C91+C92+C93</f>
        <v>11400</v>
      </c>
      <c r="D90" s="9">
        <f t="shared" ref="D90:F90" si="45">D91+D92+D93</f>
        <v>11400</v>
      </c>
      <c r="E90" s="9">
        <f t="shared" si="45"/>
        <v>0</v>
      </c>
      <c r="F90" s="9">
        <f t="shared" si="45"/>
        <v>11400</v>
      </c>
      <c r="G90" s="21">
        <f t="shared" si="34"/>
        <v>100</v>
      </c>
      <c r="H90" s="21">
        <f t="shared" si="35"/>
        <v>100</v>
      </c>
      <c r="I90" s="22">
        <f t="shared" si="36"/>
        <v>0</v>
      </c>
      <c r="J90" s="22">
        <f t="shared" si="37"/>
        <v>0</v>
      </c>
    </row>
    <row r="91" spans="1:10" ht="45" x14ac:dyDescent="0.2">
      <c r="A91" s="6" t="s">
        <v>8</v>
      </c>
      <c r="B91" s="8" t="s">
        <v>121</v>
      </c>
      <c r="C91" s="9">
        <v>11400</v>
      </c>
      <c r="D91" s="9">
        <v>11400</v>
      </c>
      <c r="E91" s="9">
        <v>0</v>
      </c>
      <c r="F91" s="9">
        <f>D91</f>
        <v>11400</v>
      </c>
      <c r="G91" s="21">
        <f t="shared" si="34"/>
        <v>100</v>
      </c>
      <c r="H91" s="21">
        <f t="shared" si="35"/>
        <v>100</v>
      </c>
      <c r="I91" s="22">
        <f t="shared" si="36"/>
        <v>0</v>
      </c>
      <c r="J91" s="22">
        <f t="shared" si="37"/>
        <v>0</v>
      </c>
    </row>
    <row r="92" spans="1:10" ht="22.5" x14ac:dyDescent="0.2">
      <c r="A92" s="6" t="s">
        <v>18</v>
      </c>
      <c r="B92" s="8" t="s">
        <v>122</v>
      </c>
      <c r="C92" s="9">
        <v>0</v>
      </c>
      <c r="D92" s="9">
        <v>0</v>
      </c>
      <c r="E92" s="9">
        <v>0</v>
      </c>
      <c r="F92" s="9">
        <f t="shared" ref="F92:F93" si="46">D92</f>
        <v>0</v>
      </c>
      <c r="G92" s="21">
        <v>0</v>
      </c>
      <c r="H92" s="21">
        <v>0</v>
      </c>
      <c r="I92" s="22">
        <f t="shared" si="36"/>
        <v>0</v>
      </c>
      <c r="J92" s="22">
        <f t="shared" si="37"/>
        <v>0</v>
      </c>
    </row>
    <row r="93" spans="1:10" x14ac:dyDescent="0.2">
      <c r="A93" s="6" t="s">
        <v>21</v>
      </c>
      <c r="B93" s="8" t="s">
        <v>123</v>
      </c>
      <c r="C93" s="9">
        <v>0</v>
      </c>
      <c r="D93" s="9">
        <v>0</v>
      </c>
      <c r="E93" s="9">
        <v>0</v>
      </c>
      <c r="F93" s="9">
        <f t="shared" si="46"/>
        <v>0</v>
      </c>
      <c r="G93" s="21">
        <v>0</v>
      </c>
      <c r="H93" s="21">
        <v>0</v>
      </c>
      <c r="I93" s="22">
        <f t="shared" si="36"/>
        <v>0</v>
      </c>
      <c r="J93" s="22">
        <f t="shared" si="37"/>
        <v>0</v>
      </c>
    </row>
    <row r="94" spans="1:10" x14ac:dyDescent="0.2">
      <c r="A94" s="13" t="s">
        <v>124</v>
      </c>
      <c r="B94" s="14" t="s">
        <v>125</v>
      </c>
      <c r="C94" s="15">
        <f>C95</f>
        <v>11096022</v>
      </c>
      <c r="D94" s="15">
        <f>D95</f>
        <v>27197285.52</v>
      </c>
      <c r="E94" s="15">
        <f>E95</f>
        <v>8962921.5899999999</v>
      </c>
      <c r="F94" s="15">
        <f>F95</f>
        <v>27197285.52</v>
      </c>
      <c r="G94" s="12">
        <f t="shared" si="34"/>
        <v>245.10843183259729</v>
      </c>
      <c r="H94" s="12">
        <f t="shared" si="35"/>
        <v>100</v>
      </c>
      <c r="I94" s="12">
        <f t="shared" si="36"/>
        <v>16101263.52</v>
      </c>
      <c r="J94" s="12">
        <f t="shared" si="37"/>
        <v>0</v>
      </c>
    </row>
    <row r="95" spans="1:10" x14ac:dyDescent="0.2">
      <c r="A95" s="6" t="s">
        <v>126</v>
      </c>
      <c r="B95" s="8" t="s">
        <v>127</v>
      </c>
      <c r="C95" s="9">
        <f>C96+C97+C98+C99</f>
        <v>11096022</v>
      </c>
      <c r="D95" s="9">
        <f t="shared" ref="D95:E95" si="47">D96+D97+D98+D99</f>
        <v>27197285.52</v>
      </c>
      <c r="E95" s="9">
        <f t="shared" si="47"/>
        <v>8962921.5899999999</v>
      </c>
      <c r="F95" s="9">
        <f t="shared" ref="F95" si="48">F96+F97+F98+F99</f>
        <v>27197285.52</v>
      </c>
      <c r="G95" s="21">
        <f t="shared" si="34"/>
        <v>245.10843183259729</v>
      </c>
      <c r="H95" s="21">
        <f t="shared" si="35"/>
        <v>100</v>
      </c>
      <c r="I95" s="22">
        <f t="shared" si="36"/>
        <v>16101263.52</v>
      </c>
      <c r="J95" s="22">
        <f t="shared" si="37"/>
        <v>0</v>
      </c>
    </row>
    <row r="96" spans="1:10" ht="45" x14ac:dyDescent="0.2">
      <c r="A96" s="6" t="s">
        <v>8</v>
      </c>
      <c r="B96" s="8" t="s">
        <v>128</v>
      </c>
      <c r="C96" s="9">
        <v>95000</v>
      </c>
      <c r="D96" s="9">
        <v>95000</v>
      </c>
      <c r="E96" s="9">
        <v>72000</v>
      </c>
      <c r="F96" s="9">
        <f>D96</f>
        <v>95000</v>
      </c>
      <c r="G96" s="21">
        <f t="shared" si="34"/>
        <v>100</v>
      </c>
      <c r="H96" s="21">
        <f t="shared" si="35"/>
        <v>100</v>
      </c>
      <c r="I96" s="22">
        <f t="shared" si="36"/>
        <v>0</v>
      </c>
      <c r="J96" s="22">
        <f t="shared" si="37"/>
        <v>0</v>
      </c>
    </row>
    <row r="97" spans="1:10" ht="22.5" x14ac:dyDescent="0.2">
      <c r="A97" s="6" t="s">
        <v>18</v>
      </c>
      <c r="B97" s="8" t="s">
        <v>129</v>
      </c>
      <c r="C97" s="9">
        <v>2800322</v>
      </c>
      <c r="D97" s="9">
        <v>3380322</v>
      </c>
      <c r="E97" s="9">
        <v>786224.45</v>
      </c>
      <c r="F97" s="9">
        <f t="shared" ref="F97:F99" si="49">D97</f>
        <v>3380322</v>
      </c>
      <c r="G97" s="21">
        <f t="shared" si="34"/>
        <v>120.7119038453435</v>
      </c>
      <c r="H97" s="21">
        <f t="shared" si="35"/>
        <v>100</v>
      </c>
      <c r="I97" s="22">
        <f t="shared" si="36"/>
        <v>580000</v>
      </c>
      <c r="J97" s="22">
        <f t="shared" si="37"/>
        <v>0</v>
      </c>
    </row>
    <row r="98" spans="1:10" x14ac:dyDescent="0.2">
      <c r="A98" s="6" t="s">
        <v>52</v>
      </c>
      <c r="B98" s="8" t="s">
        <v>130</v>
      </c>
      <c r="C98" s="9">
        <v>7600700</v>
      </c>
      <c r="D98" s="9">
        <v>23121963.52</v>
      </c>
      <c r="E98" s="9">
        <v>7600697.1399999997</v>
      </c>
      <c r="F98" s="9">
        <f t="shared" si="49"/>
        <v>23121963.52</v>
      </c>
      <c r="G98" s="21">
        <f t="shared" si="34"/>
        <v>304.20834291578404</v>
      </c>
      <c r="H98" s="21">
        <f t="shared" si="35"/>
        <v>100</v>
      </c>
      <c r="I98" s="22">
        <f t="shared" si="36"/>
        <v>15521263.52</v>
      </c>
      <c r="J98" s="22">
        <f t="shared" si="37"/>
        <v>0</v>
      </c>
    </row>
    <row r="99" spans="1:10" ht="22.5" x14ac:dyDescent="0.2">
      <c r="A99" s="6" t="s">
        <v>43</v>
      </c>
      <c r="B99" s="8" t="s">
        <v>131</v>
      </c>
      <c r="C99" s="16">
        <v>600000</v>
      </c>
      <c r="D99" s="9">
        <v>600000</v>
      </c>
      <c r="E99" s="9">
        <v>504000</v>
      </c>
      <c r="F99" s="9">
        <f t="shared" si="49"/>
        <v>600000</v>
      </c>
      <c r="G99" s="21">
        <f t="shared" si="34"/>
        <v>100</v>
      </c>
      <c r="H99" s="21">
        <f t="shared" si="35"/>
        <v>100</v>
      </c>
      <c r="I99" s="22">
        <f t="shared" si="36"/>
        <v>0</v>
      </c>
      <c r="J99" s="22">
        <f t="shared" si="37"/>
        <v>0</v>
      </c>
    </row>
    <row r="100" spans="1:10" x14ac:dyDescent="0.2">
      <c r="A100" s="13" t="s">
        <v>132</v>
      </c>
      <c r="B100" s="14" t="s">
        <v>133</v>
      </c>
      <c r="C100" s="15">
        <f>C101+C105+C107+C109+C112+C116</f>
        <v>2252024848.6999998</v>
      </c>
      <c r="D100" s="15">
        <f>D101+D105+D107+D109+D112+D116</f>
        <v>2288079403.54</v>
      </c>
      <c r="E100" s="15">
        <f>E101+E105+E107+E109+E112+E116</f>
        <v>1275892745.1900001</v>
      </c>
      <c r="F100" s="15">
        <f>F101+F105+F107+F109+F112+F116</f>
        <v>2288079403.54</v>
      </c>
      <c r="G100" s="12">
        <f t="shared" si="34"/>
        <v>101.6009838817193</v>
      </c>
      <c r="H100" s="12">
        <f t="shared" si="35"/>
        <v>100</v>
      </c>
      <c r="I100" s="12">
        <f t="shared" si="36"/>
        <v>36054554.840000153</v>
      </c>
      <c r="J100" s="12">
        <f t="shared" si="37"/>
        <v>0</v>
      </c>
    </row>
    <row r="101" spans="1:10" x14ac:dyDescent="0.2">
      <c r="A101" s="6" t="s">
        <v>134</v>
      </c>
      <c r="B101" s="8" t="s">
        <v>135</v>
      </c>
      <c r="C101" s="16">
        <f>C102+C103+C104</f>
        <v>590372545</v>
      </c>
      <c r="D101" s="9">
        <f t="shared" ref="D101:E101" si="50">D102+D103+D104</f>
        <v>615804165.47000003</v>
      </c>
      <c r="E101" s="9">
        <f t="shared" si="50"/>
        <v>331451942</v>
      </c>
      <c r="F101" s="9">
        <f t="shared" ref="F101" si="51">F102+F103+F104</f>
        <v>615804165.47000003</v>
      </c>
      <c r="G101" s="21">
        <f t="shared" si="34"/>
        <v>104.30772411173017</v>
      </c>
      <c r="H101" s="21">
        <f t="shared" si="35"/>
        <v>100</v>
      </c>
      <c r="I101" s="22">
        <f t="shared" si="36"/>
        <v>25431620.470000029</v>
      </c>
      <c r="J101" s="22">
        <f t="shared" si="37"/>
        <v>0</v>
      </c>
    </row>
    <row r="102" spans="1:10" ht="22.5" x14ac:dyDescent="0.2">
      <c r="A102" s="6" t="s">
        <v>18</v>
      </c>
      <c r="B102" s="8" t="s">
        <v>136</v>
      </c>
      <c r="C102" s="16">
        <v>2800000</v>
      </c>
      <c r="D102" s="9">
        <v>1846464.47</v>
      </c>
      <c r="E102" s="9">
        <v>418191.79</v>
      </c>
      <c r="F102" s="9">
        <f>D102</f>
        <v>1846464.47</v>
      </c>
      <c r="G102" s="21">
        <f t="shared" si="34"/>
        <v>65.945159642857149</v>
      </c>
      <c r="H102" s="21">
        <f t="shared" si="35"/>
        <v>100</v>
      </c>
      <c r="I102" s="22">
        <f t="shared" si="36"/>
        <v>-953535.53</v>
      </c>
      <c r="J102" s="22">
        <f t="shared" si="37"/>
        <v>0</v>
      </c>
    </row>
    <row r="103" spans="1:10" ht="22.5" x14ac:dyDescent="0.2">
      <c r="A103" s="6" t="s">
        <v>43</v>
      </c>
      <c r="B103" s="8" t="s">
        <v>137</v>
      </c>
      <c r="C103" s="16">
        <v>568241045</v>
      </c>
      <c r="D103" s="9">
        <v>594626201</v>
      </c>
      <c r="E103" s="9">
        <v>331033750.20999998</v>
      </c>
      <c r="F103" s="9">
        <f t="shared" ref="F103:F104" si="52">D103</f>
        <v>594626201</v>
      </c>
      <c r="G103" s="21">
        <f t="shared" si="34"/>
        <v>104.64330344176386</v>
      </c>
      <c r="H103" s="21">
        <f t="shared" si="35"/>
        <v>100</v>
      </c>
      <c r="I103" s="22">
        <f t="shared" si="36"/>
        <v>26385156</v>
      </c>
      <c r="J103" s="22">
        <f t="shared" si="37"/>
        <v>0</v>
      </c>
    </row>
    <row r="104" spans="1:10" x14ac:dyDescent="0.2">
      <c r="A104" s="6" t="s">
        <v>21</v>
      </c>
      <c r="B104" s="8" t="s">
        <v>138</v>
      </c>
      <c r="C104" s="16">
        <v>19331500</v>
      </c>
      <c r="D104" s="9">
        <v>19331500</v>
      </c>
      <c r="E104" s="9">
        <v>0</v>
      </c>
      <c r="F104" s="9">
        <f t="shared" si="52"/>
        <v>19331500</v>
      </c>
      <c r="G104" s="21">
        <f t="shared" si="34"/>
        <v>100</v>
      </c>
      <c r="H104" s="21">
        <f t="shared" si="35"/>
        <v>100</v>
      </c>
      <c r="I104" s="22">
        <f t="shared" si="36"/>
        <v>0</v>
      </c>
      <c r="J104" s="22">
        <f t="shared" si="37"/>
        <v>0</v>
      </c>
    </row>
    <row r="105" spans="1:10" x14ac:dyDescent="0.2">
      <c r="A105" s="6" t="s">
        <v>139</v>
      </c>
      <c r="B105" s="8" t="s">
        <v>140</v>
      </c>
      <c r="C105" s="16">
        <f>C106</f>
        <v>1370817982</v>
      </c>
      <c r="D105" s="9">
        <f t="shared" ref="D105:F105" si="53">D106</f>
        <v>1347931812.6600001</v>
      </c>
      <c r="E105" s="9">
        <f t="shared" si="53"/>
        <v>771853360.16999996</v>
      </c>
      <c r="F105" s="9">
        <f t="shared" si="53"/>
        <v>1347931812.6600001</v>
      </c>
      <c r="G105" s="21">
        <f t="shared" si="34"/>
        <v>98.330473509939708</v>
      </c>
      <c r="H105" s="21">
        <f t="shared" si="35"/>
        <v>100</v>
      </c>
      <c r="I105" s="22">
        <f t="shared" si="36"/>
        <v>-22886169.339999914</v>
      </c>
      <c r="J105" s="22">
        <f t="shared" si="37"/>
        <v>0</v>
      </c>
    </row>
    <row r="106" spans="1:10" ht="22.5" x14ac:dyDescent="0.2">
      <c r="A106" s="6" t="s">
        <v>43</v>
      </c>
      <c r="B106" s="8" t="s">
        <v>141</v>
      </c>
      <c r="C106" s="16">
        <v>1370817982</v>
      </c>
      <c r="D106" s="9">
        <v>1347931812.6600001</v>
      </c>
      <c r="E106" s="9">
        <v>771853360.16999996</v>
      </c>
      <c r="F106" s="9">
        <f>D106</f>
        <v>1347931812.6600001</v>
      </c>
      <c r="G106" s="21">
        <f t="shared" si="34"/>
        <v>98.330473509939708</v>
      </c>
      <c r="H106" s="21">
        <f t="shared" si="35"/>
        <v>100</v>
      </c>
      <c r="I106" s="22">
        <f t="shared" si="36"/>
        <v>-22886169.339999914</v>
      </c>
      <c r="J106" s="22">
        <f t="shared" si="37"/>
        <v>0</v>
      </c>
    </row>
    <row r="107" spans="1:10" x14ac:dyDescent="0.2">
      <c r="A107" s="6" t="s">
        <v>142</v>
      </c>
      <c r="B107" s="8" t="s">
        <v>143</v>
      </c>
      <c r="C107" s="16">
        <f>C108</f>
        <v>135712703.38999999</v>
      </c>
      <c r="D107" s="9">
        <f t="shared" ref="D107:F107" si="54">D108</f>
        <v>159906792.13999999</v>
      </c>
      <c r="E107" s="9">
        <f t="shared" si="54"/>
        <v>86446473.689999998</v>
      </c>
      <c r="F107" s="9">
        <f t="shared" si="54"/>
        <v>159906792.13999999</v>
      </c>
      <c r="G107" s="21">
        <f t="shared" si="34"/>
        <v>117.82743114362184</v>
      </c>
      <c r="H107" s="21">
        <f t="shared" si="35"/>
        <v>100</v>
      </c>
      <c r="I107" s="22">
        <f t="shared" si="36"/>
        <v>24194088.75</v>
      </c>
      <c r="J107" s="22">
        <f t="shared" si="37"/>
        <v>0</v>
      </c>
    </row>
    <row r="108" spans="1:10" ht="22.5" x14ac:dyDescent="0.2">
      <c r="A108" s="6" t="s">
        <v>43</v>
      </c>
      <c r="B108" s="8" t="s">
        <v>144</v>
      </c>
      <c r="C108" s="16">
        <v>135712703.38999999</v>
      </c>
      <c r="D108" s="9">
        <v>159906792.13999999</v>
      </c>
      <c r="E108" s="9">
        <v>86446473.689999998</v>
      </c>
      <c r="F108" s="9">
        <f>D108</f>
        <v>159906792.13999999</v>
      </c>
      <c r="G108" s="21">
        <f t="shared" si="34"/>
        <v>117.82743114362184</v>
      </c>
      <c r="H108" s="21">
        <f t="shared" si="35"/>
        <v>100</v>
      </c>
      <c r="I108" s="22">
        <f t="shared" si="36"/>
        <v>24194088.75</v>
      </c>
      <c r="J108" s="22">
        <f t="shared" si="37"/>
        <v>0</v>
      </c>
    </row>
    <row r="109" spans="1:10" ht="22.5" x14ac:dyDescent="0.2">
      <c r="A109" s="6" t="s">
        <v>145</v>
      </c>
      <c r="B109" s="8" t="s">
        <v>146</v>
      </c>
      <c r="C109" s="16">
        <f>C110+C111</f>
        <v>4332131.3100000005</v>
      </c>
      <c r="D109" s="9">
        <f t="shared" ref="D109:F109" si="55">D110+D111</f>
        <v>4197163.29</v>
      </c>
      <c r="E109" s="9">
        <f t="shared" si="55"/>
        <v>2798973.7</v>
      </c>
      <c r="F109" s="9">
        <f t="shared" si="55"/>
        <v>4197163.29</v>
      </c>
      <c r="G109" s="21">
        <f t="shared" si="34"/>
        <v>96.884489173067095</v>
      </c>
      <c r="H109" s="21">
        <f t="shared" si="35"/>
        <v>100</v>
      </c>
      <c r="I109" s="22">
        <f t="shared" si="36"/>
        <v>-134968.02000000048</v>
      </c>
      <c r="J109" s="22">
        <f t="shared" si="37"/>
        <v>0</v>
      </c>
    </row>
    <row r="110" spans="1:10" ht="22.5" x14ac:dyDescent="0.2">
      <c r="A110" s="6" t="s">
        <v>18</v>
      </c>
      <c r="B110" s="8" t="s">
        <v>147</v>
      </c>
      <c r="C110" s="16">
        <v>1287521.31</v>
      </c>
      <c r="D110" s="9">
        <v>1290363.5900000001</v>
      </c>
      <c r="E110" s="9">
        <v>655950</v>
      </c>
      <c r="F110" s="9">
        <f>D110</f>
        <v>1290363.5900000001</v>
      </c>
      <c r="G110" s="21">
        <f t="shared" si="34"/>
        <v>100.2207559578179</v>
      </c>
      <c r="H110" s="21">
        <f t="shared" si="35"/>
        <v>100</v>
      </c>
      <c r="I110" s="22">
        <f t="shared" si="36"/>
        <v>2842.2800000000279</v>
      </c>
      <c r="J110" s="22">
        <f t="shared" si="37"/>
        <v>0</v>
      </c>
    </row>
    <row r="111" spans="1:10" ht="22.5" x14ac:dyDescent="0.2">
      <c r="A111" s="6" t="s">
        <v>43</v>
      </c>
      <c r="B111" s="8" t="s">
        <v>148</v>
      </c>
      <c r="C111" s="16">
        <v>3044610</v>
      </c>
      <c r="D111" s="9">
        <v>2906799.7</v>
      </c>
      <c r="E111" s="9">
        <v>2143023.7000000002</v>
      </c>
      <c r="F111" s="9">
        <f>D111</f>
        <v>2906799.7</v>
      </c>
      <c r="G111" s="21">
        <f t="shared" si="34"/>
        <v>95.473630448563213</v>
      </c>
      <c r="H111" s="21">
        <f t="shared" si="35"/>
        <v>100</v>
      </c>
      <c r="I111" s="22">
        <f t="shared" si="36"/>
        <v>-137810.29999999981</v>
      </c>
      <c r="J111" s="22">
        <f t="shared" si="37"/>
        <v>0</v>
      </c>
    </row>
    <row r="112" spans="1:10" x14ac:dyDescent="0.2">
      <c r="A112" s="6" t="s">
        <v>149</v>
      </c>
      <c r="B112" s="8" t="s">
        <v>150</v>
      </c>
      <c r="C112" s="19">
        <f>C114+C115+C113</f>
        <v>50525957</v>
      </c>
      <c r="D112" s="9">
        <f t="shared" ref="D112:F112" si="56">D114+D115</f>
        <v>62153590.579999998</v>
      </c>
      <c r="E112" s="9">
        <f t="shared" si="56"/>
        <v>27103929.100000001</v>
      </c>
      <c r="F112" s="9">
        <f t="shared" si="56"/>
        <v>62153590.579999998</v>
      </c>
      <c r="G112" s="21">
        <f t="shared" si="34"/>
        <v>123.01318821135835</v>
      </c>
      <c r="H112" s="21">
        <f t="shared" si="35"/>
        <v>100</v>
      </c>
      <c r="I112" s="22">
        <f t="shared" si="36"/>
        <v>11627633.579999998</v>
      </c>
      <c r="J112" s="22">
        <f t="shared" si="37"/>
        <v>0</v>
      </c>
    </row>
    <row r="113" spans="1:10" ht="45" x14ac:dyDescent="0.2">
      <c r="A113" s="17" t="s">
        <v>8</v>
      </c>
      <c r="B113" s="18" t="s">
        <v>229</v>
      </c>
      <c r="C113" s="19">
        <v>27840</v>
      </c>
      <c r="D113" s="9">
        <v>0</v>
      </c>
      <c r="E113" s="9">
        <v>0</v>
      </c>
      <c r="F113" s="9">
        <f>D113</f>
        <v>0</v>
      </c>
      <c r="G113" s="21">
        <f t="shared" si="34"/>
        <v>0</v>
      </c>
      <c r="H113" s="21">
        <v>0</v>
      </c>
      <c r="I113" s="22">
        <f t="shared" si="36"/>
        <v>-27840</v>
      </c>
      <c r="J113" s="22">
        <f t="shared" si="37"/>
        <v>0</v>
      </c>
    </row>
    <row r="114" spans="1:10" ht="22.5" x14ac:dyDescent="0.2">
      <c r="A114" s="6" t="s">
        <v>18</v>
      </c>
      <c r="B114" s="8" t="s">
        <v>151</v>
      </c>
      <c r="C114" s="16">
        <v>9639988.2100000009</v>
      </c>
      <c r="D114" s="9">
        <v>8512575.4000000004</v>
      </c>
      <c r="E114" s="9">
        <v>151370</v>
      </c>
      <c r="F114" s="9">
        <f t="shared" ref="F114:F115" si="57">D114</f>
        <v>8512575.4000000004</v>
      </c>
      <c r="G114" s="21">
        <f t="shared" si="34"/>
        <v>88.304832065764529</v>
      </c>
      <c r="H114" s="21">
        <f t="shared" si="35"/>
        <v>100</v>
      </c>
      <c r="I114" s="22">
        <f t="shared" si="36"/>
        <v>-1127412.8100000005</v>
      </c>
      <c r="J114" s="22">
        <f t="shared" si="37"/>
        <v>0</v>
      </c>
    </row>
    <row r="115" spans="1:10" ht="22.5" x14ac:dyDescent="0.2">
      <c r="A115" s="6" t="s">
        <v>43</v>
      </c>
      <c r="B115" s="8" t="s">
        <v>152</v>
      </c>
      <c r="C115" s="16">
        <v>40858128.789999999</v>
      </c>
      <c r="D115" s="9">
        <v>53641015.18</v>
      </c>
      <c r="E115" s="9">
        <v>26952559.100000001</v>
      </c>
      <c r="F115" s="9">
        <f t="shared" si="57"/>
        <v>53641015.18</v>
      </c>
      <c r="G115" s="21">
        <f t="shared" si="34"/>
        <v>131.28602990044078</v>
      </c>
      <c r="H115" s="21">
        <f t="shared" si="35"/>
        <v>100</v>
      </c>
      <c r="I115" s="22">
        <f t="shared" si="36"/>
        <v>12782886.390000001</v>
      </c>
      <c r="J115" s="22">
        <f t="shared" si="37"/>
        <v>0</v>
      </c>
    </row>
    <row r="116" spans="1:10" x14ac:dyDescent="0.2">
      <c r="A116" s="6" t="s">
        <v>153</v>
      </c>
      <c r="B116" s="8" t="s">
        <v>154</v>
      </c>
      <c r="C116" s="16">
        <f>C117+C118+C119+C120</f>
        <v>100263530</v>
      </c>
      <c r="D116" s="9">
        <f t="shared" ref="D116:F116" si="58">D117+D118+D119+D120</f>
        <v>98085879.399999991</v>
      </c>
      <c r="E116" s="9">
        <f t="shared" si="58"/>
        <v>56238066.530000001</v>
      </c>
      <c r="F116" s="9">
        <f t="shared" si="58"/>
        <v>98085879.399999991</v>
      </c>
      <c r="G116" s="21">
        <f t="shared" si="34"/>
        <v>97.828073079014871</v>
      </c>
      <c r="H116" s="21">
        <f t="shared" si="35"/>
        <v>100</v>
      </c>
      <c r="I116" s="22">
        <f t="shared" si="36"/>
        <v>-2177650.6000000089</v>
      </c>
      <c r="J116" s="22">
        <f t="shared" si="37"/>
        <v>0</v>
      </c>
    </row>
    <row r="117" spans="1:10" ht="45" x14ac:dyDescent="0.2">
      <c r="A117" s="6" t="s">
        <v>8</v>
      </c>
      <c r="B117" s="8" t="s">
        <v>155</v>
      </c>
      <c r="C117" s="16">
        <v>75869180</v>
      </c>
      <c r="D117" s="9">
        <v>76068830</v>
      </c>
      <c r="E117" s="9">
        <v>49157627.670000002</v>
      </c>
      <c r="F117" s="9">
        <f>D117</f>
        <v>76068830</v>
      </c>
      <c r="G117" s="21">
        <f t="shared" si="34"/>
        <v>100.26315033324467</v>
      </c>
      <c r="H117" s="21">
        <f t="shared" si="35"/>
        <v>100</v>
      </c>
      <c r="I117" s="22">
        <f t="shared" si="36"/>
        <v>199650</v>
      </c>
      <c r="J117" s="22">
        <f t="shared" si="37"/>
        <v>0</v>
      </c>
    </row>
    <row r="118" spans="1:10" ht="22.5" x14ac:dyDescent="0.2">
      <c r="A118" s="6" t="s">
        <v>18</v>
      </c>
      <c r="B118" s="8" t="s">
        <v>156</v>
      </c>
      <c r="C118" s="16">
        <v>15259270</v>
      </c>
      <c r="D118" s="9">
        <v>13308167.6</v>
      </c>
      <c r="E118" s="9">
        <v>2970298.56</v>
      </c>
      <c r="F118" s="9">
        <f t="shared" ref="F118:F120" si="59">D118</f>
        <v>13308167.6</v>
      </c>
      <c r="G118" s="21">
        <f t="shared" si="34"/>
        <v>87.213658320483219</v>
      </c>
      <c r="H118" s="21">
        <f t="shared" si="35"/>
        <v>100</v>
      </c>
      <c r="I118" s="22">
        <f t="shared" si="36"/>
        <v>-1951102.4000000004</v>
      </c>
      <c r="J118" s="22">
        <f t="shared" si="37"/>
        <v>0</v>
      </c>
    </row>
    <row r="119" spans="1:10" x14ac:dyDescent="0.2">
      <c r="A119" s="6" t="s">
        <v>13</v>
      </c>
      <c r="B119" s="8" t="s">
        <v>157</v>
      </c>
      <c r="C119" s="16">
        <v>436000</v>
      </c>
      <c r="D119" s="9">
        <v>436000</v>
      </c>
      <c r="E119" s="9">
        <v>75000</v>
      </c>
      <c r="F119" s="9">
        <f t="shared" si="59"/>
        <v>436000</v>
      </c>
      <c r="G119" s="21">
        <f t="shared" si="34"/>
        <v>100</v>
      </c>
      <c r="H119" s="21">
        <f t="shared" si="35"/>
        <v>100</v>
      </c>
      <c r="I119" s="22">
        <f t="shared" si="36"/>
        <v>0</v>
      </c>
      <c r="J119" s="22">
        <f t="shared" si="37"/>
        <v>0</v>
      </c>
    </row>
    <row r="120" spans="1:10" ht="22.5" x14ac:dyDescent="0.2">
      <c r="A120" s="6" t="s">
        <v>43</v>
      </c>
      <c r="B120" s="8" t="s">
        <v>158</v>
      </c>
      <c r="C120" s="16">
        <v>8699080</v>
      </c>
      <c r="D120" s="9">
        <v>8272881.7999999998</v>
      </c>
      <c r="E120" s="9">
        <v>4035140.3</v>
      </c>
      <c r="F120" s="9">
        <f t="shared" si="59"/>
        <v>8272881.7999999998</v>
      </c>
      <c r="G120" s="21">
        <f t="shared" si="34"/>
        <v>95.10065202297254</v>
      </c>
      <c r="H120" s="21">
        <f t="shared" si="35"/>
        <v>100</v>
      </c>
      <c r="I120" s="22">
        <f t="shared" si="36"/>
        <v>-426198.20000000019</v>
      </c>
      <c r="J120" s="22">
        <f t="shared" si="37"/>
        <v>0</v>
      </c>
    </row>
    <row r="121" spans="1:10" x14ac:dyDescent="0.2">
      <c r="A121" s="13" t="s">
        <v>159</v>
      </c>
      <c r="B121" s="14" t="s">
        <v>160</v>
      </c>
      <c r="C121" s="15">
        <f>C122+C126</f>
        <v>380665244.59999996</v>
      </c>
      <c r="D121" s="15">
        <f>D122+D126</f>
        <v>642134939.36000001</v>
      </c>
      <c r="E121" s="15">
        <f>E122+E126</f>
        <v>203398506.92000002</v>
      </c>
      <c r="F121" s="15">
        <f>F122+F126</f>
        <v>377973012.41000003</v>
      </c>
      <c r="G121" s="12">
        <f t="shared" si="34"/>
        <v>99.292755977018885</v>
      </c>
      <c r="H121" s="12">
        <f t="shared" si="35"/>
        <v>58.861929049790739</v>
      </c>
      <c r="I121" s="12">
        <f t="shared" si="36"/>
        <v>-2692232.189999938</v>
      </c>
      <c r="J121" s="12">
        <f t="shared" si="37"/>
        <v>-264161926.94999999</v>
      </c>
    </row>
    <row r="122" spans="1:10" x14ac:dyDescent="0.2">
      <c r="A122" s="6" t="s">
        <v>161</v>
      </c>
      <c r="B122" s="8" t="s">
        <v>162</v>
      </c>
      <c r="C122" s="9">
        <f>C123+C124+C125</f>
        <v>249288385.60999998</v>
      </c>
      <c r="D122" s="9">
        <f t="shared" ref="D122:E122" si="60">D123+D124+D125</f>
        <v>506307901.24000001</v>
      </c>
      <c r="E122" s="9">
        <f t="shared" si="60"/>
        <v>136422750.82000002</v>
      </c>
      <c r="F122" s="9">
        <f t="shared" ref="F122" si="61">F123+F124+F125</f>
        <v>242145974.29000002</v>
      </c>
      <c r="G122" s="21">
        <f t="shared" si="34"/>
        <v>97.134880029599955</v>
      </c>
      <c r="H122" s="21">
        <f t="shared" si="35"/>
        <v>47.825833588012287</v>
      </c>
      <c r="I122" s="22">
        <f t="shared" si="36"/>
        <v>-7142411.319999963</v>
      </c>
      <c r="J122" s="22">
        <f t="shared" si="37"/>
        <v>-264161926.94999999</v>
      </c>
    </row>
    <row r="123" spans="1:10" ht="22.5" x14ac:dyDescent="0.2">
      <c r="A123" s="6" t="s">
        <v>106</v>
      </c>
      <c r="B123" s="27" t="s">
        <v>163</v>
      </c>
      <c r="C123" s="28">
        <v>20803127.66</v>
      </c>
      <c r="D123" s="28">
        <v>264161926.94999999</v>
      </c>
      <c r="E123" s="28">
        <v>0</v>
      </c>
      <c r="F123" s="28">
        <f>D123-154719918.1-70000000-13614625.63-25827383.22</f>
        <v>0</v>
      </c>
      <c r="G123" s="21">
        <f t="shared" si="34"/>
        <v>0</v>
      </c>
      <c r="H123" s="21">
        <f t="shared" si="35"/>
        <v>0</v>
      </c>
      <c r="I123" s="22">
        <f t="shared" si="36"/>
        <v>-20803127.66</v>
      </c>
      <c r="J123" s="22">
        <f t="shared" si="37"/>
        <v>-264161926.94999999</v>
      </c>
    </row>
    <row r="124" spans="1:10" x14ac:dyDescent="0.2">
      <c r="A124" s="6" t="s">
        <v>52</v>
      </c>
      <c r="B124" s="8" t="s">
        <v>164</v>
      </c>
      <c r="C124" s="9">
        <v>0</v>
      </c>
      <c r="D124" s="9">
        <v>1752513.58</v>
      </c>
      <c r="E124" s="9">
        <v>1752513.58</v>
      </c>
      <c r="F124" s="9">
        <f t="shared" ref="F124:F125" si="62">D124</f>
        <v>1752513.58</v>
      </c>
      <c r="G124" s="21">
        <v>0</v>
      </c>
      <c r="H124" s="21">
        <f t="shared" si="35"/>
        <v>100</v>
      </c>
      <c r="I124" s="22">
        <f t="shared" si="36"/>
        <v>1752513.58</v>
      </c>
      <c r="J124" s="22">
        <f t="shared" si="37"/>
        <v>0</v>
      </c>
    </row>
    <row r="125" spans="1:10" ht="22.5" x14ac:dyDescent="0.2">
      <c r="A125" s="6" t="s">
        <v>43</v>
      </c>
      <c r="B125" s="8" t="s">
        <v>165</v>
      </c>
      <c r="C125" s="9">
        <v>228485257.94999999</v>
      </c>
      <c r="D125" s="9">
        <v>240393460.71000001</v>
      </c>
      <c r="E125" s="9">
        <v>134670237.24000001</v>
      </c>
      <c r="F125" s="9">
        <f t="shared" si="62"/>
        <v>240393460.71000001</v>
      </c>
      <c r="G125" s="21">
        <f t="shared" si="34"/>
        <v>105.21180353903003</v>
      </c>
      <c r="H125" s="21">
        <f t="shared" si="35"/>
        <v>100</v>
      </c>
      <c r="I125" s="22">
        <f t="shared" si="36"/>
        <v>11908202.76000002</v>
      </c>
      <c r="J125" s="22">
        <f t="shared" si="37"/>
        <v>0</v>
      </c>
    </row>
    <row r="126" spans="1:10" x14ac:dyDescent="0.2">
      <c r="A126" s="6" t="s">
        <v>166</v>
      </c>
      <c r="B126" s="8" t="s">
        <v>167</v>
      </c>
      <c r="C126" s="9">
        <f>C127+C128+C129</f>
        <v>131376858.98999999</v>
      </c>
      <c r="D126" s="9">
        <f t="shared" ref="D126:F126" si="63">D127+D128+D129</f>
        <v>135827038.12</v>
      </c>
      <c r="E126" s="9">
        <f t="shared" si="63"/>
        <v>66975756.100000001</v>
      </c>
      <c r="F126" s="9">
        <f t="shared" si="63"/>
        <v>135827038.12</v>
      </c>
      <c r="G126" s="21">
        <f t="shared" si="34"/>
        <v>103.38733865629924</v>
      </c>
      <c r="H126" s="21">
        <f t="shared" si="35"/>
        <v>100</v>
      </c>
      <c r="I126" s="22">
        <f t="shared" si="36"/>
        <v>4450179.1300000101</v>
      </c>
      <c r="J126" s="22">
        <f t="shared" si="37"/>
        <v>0</v>
      </c>
    </row>
    <row r="127" spans="1:10" ht="45" x14ac:dyDescent="0.2">
      <c r="A127" s="6" t="s">
        <v>8</v>
      </c>
      <c r="B127" s="8" t="s">
        <v>168</v>
      </c>
      <c r="C127" s="9">
        <v>99838750.469999999</v>
      </c>
      <c r="D127" s="9">
        <v>104639318.44</v>
      </c>
      <c r="E127" s="9">
        <v>54099248.030000001</v>
      </c>
      <c r="F127" s="9">
        <f>D127</f>
        <v>104639318.44</v>
      </c>
      <c r="G127" s="21">
        <f t="shared" si="34"/>
        <v>104.80832136560292</v>
      </c>
      <c r="H127" s="21">
        <f t="shared" si="35"/>
        <v>100</v>
      </c>
      <c r="I127" s="22">
        <f t="shared" si="36"/>
        <v>4800567.9699999988</v>
      </c>
      <c r="J127" s="22">
        <f t="shared" si="37"/>
        <v>0</v>
      </c>
    </row>
    <row r="128" spans="1:10" ht="22.5" x14ac:dyDescent="0.2">
      <c r="A128" s="6" t="s">
        <v>18</v>
      </c>
      <c r="B128" s="8" t="s">
        <v>169</v>
      </c>
      <c r="C128" s="9">
        <v>31538108.52</v>
      </c>
      <c r="D128" s="9">
        <v>30687228.920000002</v>
      </c>
      <c r="E128" s="9">
        <v>12376017.310000001</v>
      </c>
      <c r="F128" s="9">
        <f t="shared" ref="F128:F129" si="64">D128</f>
        <v>30687228.920000002</v>
      </c>
      <c r="G128" s="21">
        <f t="shared" si="34"/>
        <v>97.302058874391889</v>
      </c>
      <c r="H128" s="21">
        <f t="shared" si="35"/>
        <v>100</v>
      </c>
      <c r="I128" s="22">
        <f t="shared" si="36"/>
        <v>-850879.59999999776</v>
      </c>
      <c r="J128" s="22">
        <f t="shared" si="37"/>
        <v>0</v>
      </c>
    </row>
    <row r="129" spans="1:10" x14ac:dyDescent="0.2">
      <c r="A129" s="6" t="s">
        <v>13</v>
      </c>
      <c r="B129" s="8" t="s">
        <v>170</v>
      </c>
      <c r="C129" s="9">
        <v>0</v>
      </c>
      <c r="D129" s="9">
        <v>500490.76</v>
      </c>
      <c r="E129" s="9">
        <v>500490.76</v>
      </c>
      <c r="F129" s="9">
        <f t="shared" si="64"/>
        <v>500490.76</v>
      </c>
      <c r="G129" s="21">
        <v>0</v>
      </c>
      <c r="H129" s="21">
        <f t="shared" si="35"/>
        <v>100</v>
      </c>
      <c r="I129" s="22">
        <f t="shared" si="36"/>
        <v>500490.76</v>
      </c>
      <c r="J129" s="22">
        <f t="shared" si="37"/>
        <v>0</v>
      </c>
    </row>
    <row r="130" spans="1:10" x14ac:dyDescent="0.2">
      <c r="A130" s="13" t="s">
        <v>171</v>
      </c>
      <c r="B130" s="14" t="s">
        <v>172</v>
      </c>
      <c r="C130" s="15">
        <f>C131</f>
        <v>8300400</v>
      </c>
      <c r="D130" s="15">
        <f>D131</f>
        <v>8300400</v>
      </c>
      <c r="E130" s="15">
        <f>E131</f>
        <v>0</v>
      </c>
      <c r="F130" s="15">
        <f>F131</f>
        <v>8300400</v>
      </c>
      <c r="G130" s="12">
        <f t="shared" si="34"/>
        <v>100</v>
      </c>
      <c r="H130" s="12">
        <f t="shared" si="35"/>
        <v>100</v>
      </c>
      <c r="I130" s="12">
        <f t="shared" si="36"/>
        <v>0</v>
      </c>
      <c r="J130" s="12">
        <f t="shared" si="37"/>
        <v>0</v>
      </c>
    </row>
    <row r="131" spans="1:10" x14ac:dyDescent="0.2">
      <c r="A131" s="6" t="s">
        <v>173</v>
      </c>
      <c r="B131" s="8" t="s">
        <v>174</v>
      </c>
      <c r="C131" s="9">
        <f>C132+C133</f>
        <v>8300400</v>
      </c>
      <c r="D131" s="9">
        <f t="shared" ref="D131:E131" si="65">D132+D133</f>
        <v>8300400</v>
      </c>
      <c r="E131" s="9">
        <f t="shared" si="65"/>
        <v>0</v>
      </c>
      <c r="F131" s="9">
        <f t="shared" ref="F131" si="66">F132+F133</f>
        <v>8300400</v>
      </c>
      <c r="G131" s="21">
        <f t="shared" si="34"/>
        <v>100</v>
      </c>
      <c r="H131" s="21">
        <f t="shared" si="35"/>
        <v>100</v>
      </c>
      <c r="I131" s="22">
        <f t="shared" si="36"/>
        <v>0</v>
      </c>
      <c r="J131" s="22">
        <f t="shared" si="37"/>
        <v>0</v>
      </c>
    </row>
    <row r="132" spans="1:10" ht="45" x14ac:dyDescent="0.2">
      <c r="A132" s="6" t="s">
        <v>8</v>
      </c>
      <c r="B132" s="8" t="s">
        <v>175</v>
      </c>
      <c r="C132" s="9">
        <v>34000</v>
      </c>
      <c r="D132" s="9">
        <v>34000</v>
      </c>
      <c r="E132" s="9">
        <v>0</v>
      </c>
      <c r="F132" s="9">
        <f>D132</f>
        <v>34000</v>
      </c>
      <c r="G132" s="21">
        <f t="shared" si="34"/>
        <v>100</v>
      </c>
      <c r="H132" s="21">
        <f t="shared" si="35"/>
        <v>100</v>
      </c>
      <c r="I132" s="22">
        <f t="shared" si="36"/>
        <v>0</v>
      </c>
      <c r="J132" s="22">
        <f t="shared" si="37"/>
        <v>0</v>
      </c>
    </row>
    <row r="133" spans="1:10" ht="22.5" x14ac:dyDescent="0.2">
      <c r="A133" s="6" t="s">
        <v>18</v>
      </c>
      <c r="B133" s="8" t="s">
        <v>176</v>
      </c>
      <c r="C133" s="9">
        <v>8266400</v>
      </c>
      <c r="D133" s="9">
        <v>8266400</v>
      </c>
      <c r="E133" s="9">
        <v>0</v>
      </c>
      <c r="F133" s="9">
        <f>D133</f>
        <v>8266400</v>
      </c>
      <c r="G133" s="21">
        <f t="shared" si="34"/>
        <v>100</v>
      </c>
      <c r="H133" s="21">
        <f t="shared" si="35"/>
        <v>100</v>
      </c>
      <c r="I133" s="22">
        <f t="shared" si="36"/>
        <v>0</v>
      </c>
      <c r="J133" s="22">
        <f t="shared" si="37"/>
        <v>0</v>
      </c>
    </row>
    <row r="134" spans="1:10" x14ac:dyDescent="0.2">
      <c r="A134" s="13" t="s">
        <v>177</v>
      </c>
      <c r="B134" s="14" t="s">
        <v>178</v>
      </c>
      <c r="C134" s="15">
        <f>C135+C137+C139+C142</f>
        <v>144012859.80000001</v>
      </c>
      <c r="D134" s="15">
        <f t="shared" ref="D134:E134" si="67">D135+D137+D139+D142</f>
        <v>206595863.84000003</v>
      </c>
      <c r="E134" s="15">
        <f t="shared" si="67"/>
        <v>42730382.710000001</v>
      </c>
      <c r="F134" s="15">
        <f t="shared" ref="F134" si="68">F135+F137+F139+F142</f>
        <v>191681363.84</v>
      </c>
      <c r="G134" s="12">
        <f t="shared" si="34"/>
        <v>133.10017182229444</v>
      </c>
      <c r="H134" s="12">
        <f t="shared" si="35"/>
        <v>92.780833206055519</v>
      </c>
      <c r="I134" s="12">
        <f t="shared" si="36"/>
        <v>47668504.039999992</v>
      </c>
      <c r="J134" s="12">
        <f t="shared" si="37"/>
        <v>-14914500.00000003</v>
      </c>
    </row>
    <row r="135" spans="1:10" x14ac:dyDescent="0.2">
      <c r="A135" s="6" t="s">
        <v>179</v>
      </c>
      <c r="B135" s="8" t="s">
        <v>180</v>
      </c>
      <c r="C135" s="9">
        <f>C136</f>
        <v>17053854.34</v>
      </c>
      <c r="D135" s="9">
        <f t="shared" ref="D135:F135" si="69">D136</f>
        <v>16274018.060000001</v>
      </c>
      <c r="E135" s="9">
        <f t="shared" si="69"/>
        <v>7109943</v>
      </c>
      <c r="F135" s="9">
        <f t="shared" si="69"/>
        <v>16274018.060000001</v>
      </c>
      <c r="G135" s="21">
        <f t="shared" si="34"/>
        <v>95.427213904537197</v>
      </c>
      <c r="H135" s="21">
        <f t="shared" si="35"/>
        <v>100</v>
      </c>
      <c r="I135" s="22">
        <f t="shared" si="36"/>
        <v>-779836.27999999933</v>
      </c>
      <c r="J135" s="22">
        <f t="shared" si="37"/>
        <v>0</v>
      </c>
    </row>
    <row r="136" spans="1:10" x14ac:dyDescent="0.2">
      <c r="A136" s="6" t="s">
        <v>13</v>
      </c>
      <c r="B136" s="8" t="s">
        <v>181</v>
      </c>
      <c r="C136" s="9">
        <v>17053854.34</v>
      </c>
      <c r="D136" s="9">
        <v>16274018.060000001</v>
      </c>
      <c r="E136" s="9">
        <v>7109943</v>
      </c>
      <c r="F136" s="9">
        <f>D136</f>
        <v>16274018.060000001</v>
      </c>
      <c r="G136" s="21">
        <f t="shared" si="34"/>
        <v>95.427213904537197</v>
      </c>
      <c r="H136" s="21">
        <f t="shared" si="35"/>
        <v>100</v>
      </c>
      <c r="I136" s="22">
        <f t="shared" si="36"/>
        <v>-779836.27999999933</v>
      </c>
      <c r="J136" s="22">
        <f t="shared" si="37"/>
        <v>0</v>
      </c>
    </row>
    <row r="137" spans="1:10" x14ac:dyDescent="0.2">
      <c r="A137" s="6" t="s">
        <v>182</v>
      </c>
      <c r="B137" s="8" t="s">
        <v>183</v>
      </c>
      <c r="C137" s="9">
        <f>C138</f>
        <v>31823279.140000001</v>
      </c>
      <c r="D137" s="9">
        <f t="shared" ref="D137:F137" si="70">D138</f>
        <v>95097738.790000007</v>
      </c>
      <c r="E137" s="9">
        <f t="shared" si="70"/>
        <v>4055820.72</v>
      </c>
      <c r="F137" s="9">
        <f t="shared" si="70"/>
        <v>95097738.790000007</v>
      </c>
      <c r="G137" s="21">
        <f t="shared" ref="G137:G164" si="71">F137/C137*100</f>
        <v>298.83073448099731</v>
      </c>
      <c r="H137" s="21">
        <f t="shared" ref="H137:H164" si="72">F137/D137*100</f>
        <v>100</v>
      </c>
      <c r="I137" s="22">
        <f t="shared" ref="I137:I164" si="73">F137-C137</f>
        <v>63274459.650000006</v>
      </c>
      <c r="J137" s="22">
        <f t="shared" ref="J137:J164" si="74">F137-D137</f>
        <v>0</v>
      </c>
    </row>
    <row r="138" spans="1:10" x14ac:dyDescent="0.2">
      <c r="A138" s="6" t="s">
        <v>13</v>
      </c>
      <c r="B138" s="8" t="s">
        <v>184</v>
      </c>
      <c r="C138" s="9">
        <v>31823279.140000001</v>
      </c>
      <c r="D138" s="9">
        <v>95097738.790000007</v>
      </c>
      <c r="E138" s="9">
        <v>4055820.72</v>
      </c>
      <c r="F138" s="9">
        <f>D138</f>
        <v>95097738.790000007</v>
      </c>
      <c r="G138" s="21">
        <f t="shared" si="71"/>
        <v>298.83073448099731</v>
      </c>
      <c r="H138" s="21">
        <f t="shared" si="72"/>
        <v>100</v>
      </c>
      <c r="I138" s="22">
        <f t="shared" si="73"/>
        <v>63274459.650000006</v>
      </c>
      <c r="J138" s="22">
        <f t="shared" si="74"/>
        <v>0</v>
      </c>
    </row>
    <row r="139" spans="1:10" x14ac:dyDescent="0.2">
      <c r="A139" s="6" t="s">
        <v>185</v>
      </c>
      <c r="B139" s="8" t="s">
        <v>186</v>
      </c>
      <c r="C139" s="9">
        <f>C140+C141</f>
        <v>77430026.319999993</v>
      </c>
      <c r="D139" s="9">
        <f t="shared" ref="D139:F139" si="75">D140+D141</f>
        <v>77518406.99000001</v>
      </c>
      <c r="E139" s="9">
        <f t="shared" si="75"/>
        <v>23022706.550000001</v>
      </c>
      <c r="F139" s="9">
        <f t="shared" si="75"/>
        <v>62603906.990000002</v>
      </c>
      <c r="G139" s="21">
        <f t="shared" si="71"/>
        <v>80.852235192679458</v>
      </c>
      <c r="H139" s="21">
        <f t="shared" si="72"/>
        <v>80.76005354196198</v>
      </c>
      <c r="I139" s="22">
        <f t="shared" si="73"/>
        <v>-14826119.329999991</v>
      </c>
      <c r="J139" s="22">
        <f t="shared" si="74"/>
        <v>-14914500.000000007</v>
      </c>
    </row>
    <row r="140" spans="1:10" x14ac:dyDescent="0.2">
      <c r="A140" s="6" t="s">
        <v>13</v>
      </c>
      <c r="B140" s="8" t="s">
        <v>187</v>
      </c>
      <c r="C140" s="9">
        <v>62515526.32</v>
      </c>
      <c r="D140" s="9">
        <v>62603906.990000002</v>
      </c>
      <c r="E140" s="9">
        <v>23022706.550000001</v>
      </c>
      <c r="F140" s="9">
        <f>D140</f>
        <v>62603906.990000002</v>
      </c>
      <c r="G140" s="21">
        <f t="shared" si="71"/>
        <v>100.14137395172457</v>
      </c>
      <c r="H140" s="21">
        <f t="shared" si="72"/>
        <v>100</v>
      </c>
      <c r="I140" s="22">
        <f t="shared" si="73"/>
        <v>88380.670000001788</v>
      </c>
      <c r="J140" s="22">
        <f t="shared" si="74"/>
        <v>0</v>
      </c>
    </row>
    <row r="141" spans="1:10" ht="22.5" x14ac:dyDescent="0.2">
      <c r="A141" s="6" t="s">
        <v>106</v>
      </c>
      <c r="B141" s="27" t="s">
        <v>188</v>
      </c>
      <c r="C141" s="28">
        <v>14914500</v>
      </c>
      <c r="D141" s="28">
        <v>14914500</v>
      </c>
      <c r="E141" s="28">
        <v>0</v>
      </c>
      <c r="F141" s="28">
        <f>D141-14914500</f>
        <v>0</v>
      </c>
      <c r="G141" s="21">
        <f t="shared" si="71"/>
        <v>0</v>
      </c>
      <c r="H141" s="21">
        <f t="shared" si="72"/>
        <v>0</v>
      </c>
      <c r="I141" s="22">
        <f t="shared" si="73"/>
        <v>-14914500</v>
      </c>
      <c r="J141" s="22">
        <f t="shared" si="74"/>
        <v>-14914500</v>
      </c>
    </row>
    <row r="142" spans="1:10" x14ac:dyDescent="0.2">
      <c r="A142" s="6" t="s">
        <v>189</v>
      </c>
      <c r="B142" s="8" t="s">
        <v>190</v>
      </c>
      <c r="C142" s="9">
        <f>C143+C144+C145</f>
        <v>17705700</v>
      </c>
      <c r="D142" s="9">
        <f t="shared" ref="D142:F142" si="76">D143+D144+D145</f>
        <v>17705700</v>
      </c>
      <c r="E142" s="9">
        <f t="shared" si="76"/>
        <v>8541912.4399999995</v>
      </c>
      <c r="F142" s="9">
        <f t="shared" si="76"/>
        <v>17705700</v>
      </c>
      <c r="G142" s="21">
        <f t="shared" si="71"/>
        <v>100</v>
      </c>
      <c r="H142" s="21">
        <f t="shared" si="72"/>
        <v>100</v>
      </c>
      <c r="I142" s="22">
        <f t="shared" si="73"/>
        <v>0</v>
      </c>
      <c r="J142" s="22">
        <f t="shared" si="74"/>
        <v>0</v>
      </c>
    </row>
    <row r="143" spans="1:10" ht="45" x14ac:dyDescent="0.2">
      <c r="A143" s="6" t="s">
        <v>8</v>
      </c>
      <c r="B143" s="8" t="s">
        <v>191</v>
      </c>
      <c r="C143" s="9">
        <v>15102693.82</v>
      </c>
      <c r="D143" s="9">
        <v>15102693.82</v>
      </c>
      <c r="E143" s="9">
        <v>8039346.8700000001</v>
      </c>
      <c r="F143" s="9">
        <f>D143</f>
        <v>15102693.82</v>
      </c>
      <c r="G143" s="21">
        <f t="shared" si="71"/>
        <v>100</v>
      </c>
      <c r="H143" s="21">
        <f t="shared" si="72"/>
        <v>100</v>
      </c>
      <c r="I143" s="22">
        <f t="shared" si="73"/>
        <v>0</v>
      </c>
      <c r="J143" s="22">
        <f t="shared" si="74"/>
        <v>0</v>
      </c>
    </row>
    <row r="144" spans="1:10" ht="22.5" x14ac:dyDescent="0.2">
      <c r="A144" s="6" t="s">
        <v>18</v>
      </c>
      <c r="B144" s="8" t="s">
        <v>192</v>
      </c>
      <c r="C144" s="9">
        <v>2260606.1800000002</v>
      </c>
      <c r="D144" s="9">
        <v>2260606.1800000002</v>
      </c>
      <c r="E144" s="9">
        <v>502565.57</v>
      </c>
      <c r="F144" s="9">
        <f t="shared" ref="F144:F145" si="77">D144</f>
        <v>2260606.1800000002</v>
      </c>
      <c r="G144" s="21">
        <f t="shared" si="71"/>
        <v>100</v>
      </c>
      <c r="H144" s="21">
        <f t="shared" si="72"/>
        <v>100</v>
      </c>
      <c r="I144" s="22">
        <f t="shared" si="73"/>
        <v>0</v>
      </c>
      <c r="J144" s="22">
        <f t="shared" si="74"/>
        <v>0</v>
      </c>
    </row>
    <row r="145" spans="1:10" ht="22.5" x14ac:dyDescent="0.2">
      <c r="A145" s="6" t="s">
        <v>43</v>
      </c>
      <c r="B145" s="8" t="s">
        <v>193</v>
      </c>
      <c r="C145" s="9">
        <v>342400</v>
      </c>
      <c r="D145" s="9">
        <v>342400</v>
      </c>
      <c r="E145" s="9">
        <v>0</v>
      </c>
      <c r="F145" s="9">
        <f t="shared" si="77"/>
        <v>342400</v>
      </c>
      <c r="G145" s="21">
        <f t="shared" si="71"/>
        <v>100</v>
      </c>
      <c r="H145" s="21">
        <f t="shared" si="72"/>
        <v>100</v>
      </c>
      <c r="I145" s="22">
        <f t="shared" si="73"/>
        <v>0</v>
      </c>
      <c r="J145" s="22">
        <f t="shared" si="74"/>
        <v>0</v>
      </c>
    </row>
    <row r="146" spans="1:10" x14ac:dyDescent="0.2">
      <c r="A146" s="13" t="s">
        <v>194</v>
      </c>
      <c r="B146" s="14" t="s">
        <v>195</v>
      </c>
      <c r="C146" s="15">
        <f>C147+C152</f>
        <v>207983044.39000002</v>
      </c>
      <c r="D146" s="15">
        <f t="shared" ref="D146:E146" si="78">D147+D152</f>
        <v>210666283.08000001</v>
      </c>
      <c r="E146" s="15">
        <f t="shared" si="78"/>
        <v>99582056.719999999</v>
      </c>
      <c r="F146" s="15">
        <f t="shared" ref="F146" si="79">F147+F152</f>
        <v>210666283.08000001</v>
      </c>
      <c r="G146" s="12">
        <f t="shared" si="71"/>
        <v>101.29012376843976</v>
      </c>
      <c r="H146" s="12">
        <f t="shared" si="72"/>
        <v>100</v>
      </c>
      <c r="I146" s="12">
        <f t="shared" si="73"/>
        <v>2683238.6899999976</v>
      </c>
      <c r="J146" s="12">
        <f t="shared" si="74"/>
        <v>0</v>
      </c>
    </row>
    <row r="147" spans="1:10" x14ac:dyDescent="0.2">
      <c r="A147" s="6" t="s">
        <v>196</v>
      </c>
      <c r="B147" s="8" t="s">
        <v>197</v>
      </c>
      <c r="C147" s="9">
        <f>C148+C149+C150+C151</f>
        <v>206685044.39000002</v>
      </c>
      <c r="D147" s="9">
        <f t="shared" ref="D147:E147" si="80">D148+D149+D150+D151</f>
        <v>209368283.08000001</v>
      </c>
      <c r="E147" s="9">
        <f t="shared" si="80"/>
        <v>99582056.719999999</v>
      </c>
      <c r="F147" s="9">
        <f t="shared" ref="F147" si="81">F148+F149+F150+F151</f>
        <v>209368283.08000001</v>
      </c>
      <c r="G147" s="21">
        <f t="shared" si="71"/>
        <v>101.29822585756952</v>
      </c>
      <c r="H147" s="21">
        <f t="shared" si="72"/>
        <v>100</v>
      </c>
      <c r="I147" s="22">
        <f t="shared" si="73"/>
        <v>2683238.6899999976</v>
      </c>
      <c r="J147" s="22">
        <f t="shared" si="74"/>
        <v>0</v>
      </c>
    </row>
    <row r="148" spans="1:10" ht="45" x14ac:dyDescent="0.2">
      <c r="A148" s="6" t="s">
        <v>8</v>
      </c>
      <c r="B148" s="8" t="s">
        <v>198</v>
      </c>
      <c r="C148" s="9">
        <v>25486027.120000001</v>
      </c>
      <c r="D148" s="9">
        <v>26903834.77</v>
      </c>
      <c r="E148" s="9">
        <v>11289729.119999999</v>
      </c>
      <c r="F148" s="9">
        <f>D148</f>
        <v>26903834.77</v>
      </c>
      <c r="G148" s="21">
        <f t="shared" si="71"/>
        <v>105.56307832258165</v>
      </c>
      <c r="H148" s="21">
        <f t="shared" si="72"/>
        <v>100</v>
      </c>
      <c r="I148" s="22">
        <f t="shared" si="73"/>
        <v>1417807.6499999985</v>
      </c>
      <c r="J148" s="22">
        <f t="shared" si="74"/>
        <v>0</v>
      </c>
    </row>
    <row r="149" spans="1:10" ht="22.5" x14ac:dyDescent="0.2">
      <c r="A149" s="6" t="s">
        <v>18</v>
      </c>
      <c r="B149" s="8" t="s">
        <v>199</v>
      </c>
      <c r="C149" s="9">
        <v>296200</v>
      </c>
      <c r="D149" s="9">
        <v>313325.2</v>
      </c>
      <c r="E149" s="9">
        <v>49100</v>
      </c>
      <c r="F149" s="9">
        <f t="shared" ref="F149:F151" si="82">D149</f>
        <v>313325.2</v>
      </c>
      <c r="G149" s="21">
        <f t="shared" si="71"/>
        <v>105.78163403106009</v>
      </c>
      <c r="H149" s="21">
        <f t="shared" si="72"/>
        <v>100</v>
      </c>
      <c r="I149" s="22">
        <f t="shared" si="73"/>
        <v>17125.200000000012</v>
      </c>
      <c r="J149" s="22">
        <f t="shared" si="74"/>
        <v>0</v>
      </c>
    </row>
    <row r="150" spans="1:10" x14ac:dyDescent="0.2">
      <c r="A150" s="6" t="s">
        <v>13</v>
      </c>
      <c r="B150" s="8" t="s">
        <v>200</v>
      </c>
      <c r="C150" s="9">
        <v>300000</v>
      </c>
      <c r="D150" s="9">
        <v>300000</v>
      </c>
      <c r="E150" s="9">
        <v>102000</v>
      </c>
      <c r="F150" s="9">
        <f t="shared" si="82"/>
        <v>300000</v>
      </c>
      <c r="G150" s="21">
        <f t="shared" si="71"/>
        <v>100</v>
      </c>
      <c r="H150" s="21">
        <f t="shared" si="72"/>
        <v>100</v>
      </c>
      <c r="I150" s="22">
        <f t="shared" si="73"/>
        <v>0</v>
      </c>
      <c r="J150" s="22">
        <f t="shared" si="74"/>
        <v>0</v>
      </c>
    </row>
    <row r="151" spans="1:10" ht="22.5" x14ac:dyDescent="0.2">
      <c r="A151" s="6" t="s">
        <v>43</v>
      </c>
      <c r="B151" s="8" t="s">
        <v>201</v>
      </c>
      <c r="C151" s="9">
        <v>180602817.27000001</v>
      </c>
      <c r="D151" s="9">
        <v>181851123.11000001</v>
      </c>
      <c r="E151" s="9">
        <v>88141227.599999994</v>
      </c>
      <c r="F151" s="9">
        <f t="shared" si="82"/>
        <v>181851123.11000001</v>
      </c>
      <c r="G151" s="21">
        <f t="shared" si="71"/>
        <v>100.69118846475899</v>
      </c>
      <c r="H151" s="21">
        <f t="shared" si="72"/>
        <v>100</v>
      </c>
      <c r="I151" s="22">
        <f t="shared" si="73"/>
        <v>1248305.8400000036</v>
      </c>
      <c r="J151" s="22">
        <f t="shared" si="74"/>
        <v>0</v>
      </c>
    </row>
    <row r="152" spans="1:10" x14ac:dyDescent="0.2">
      <c r="A152" s="6" t="s">
        <v>202</v>
      </c>
      <c r="B152" s="8" t="s">
        <v>203</v>
      </c>
      <c r="C152" s="9">
        <f>C153</f>
        <v>1298000</v>
      </c>
      <c r="D152" s="9">
        <f t="shared" ref="D152:F152" si="83">D153</f>
        <v>1298000</v>
      </c>
      <c r="E152" s="9">
        <f t="shared" si="83"/>
        <v>0</v>
      </c>
      <c r="F152" s="9">
        <f t="shared" si="83"/>
        <v>1298000</v>
      </c>
      <c r="G152" s="21">
        <f t="shared" si="71"/>
        <v>100</v>
      </c>
      <c r="H152" s="21">
        <f t="shared" si="72"/>
        <v>100</v>
      </c>
      <c r="I152" s="22">
        <f t="shared" si="73"/>
        <v>0</v>
      </c>
      <c r="J152" s="22">
        <f t="shared" si="74"/>
        <v>0</v>
      </c>
    </row>
    <row r="153" spans="1:10" ht="22.5" x14ac:dyDescent="0.2">
      <c r="A153" s="6" t="s">
        <v>43</v>
      </c>
      <c r="B153" s="8" t="s">
        <v>204</v>
      </c>
      <c r="C153" s="9">
        <v>1298000</v>
      </c>
      <c r="D153" s="9">
        <v>1298000</v>
      </c>
      <c r="E153" s="9">
        <v>0</v>
      </c>
      <c r="F153" s="9">
        <f>D153</f>
        <v>1298000</v>
      </c>
      <c r="G153" s="21">
        <f t="shared" si="71"/>
        <v>100</v>
      </c>
      <c r="H153" s="21">
        <f t="shared" si="72"/>
        <v>100</v>
      </c>
      <c r="I153" s="22">
        <f t="shared" si="73"/>
        <v>0</v>
      </c>
      <c r="J153" s="22">
        <f t="shared" si="74"/>
        <v>0</v>
      </c>
    </row>
    <row r="154" spans="1:10" x14ac:dyDescent="0.2">
      <c r="A154" s="13" t="s">
        <v>205</v>
      </c>
      <c r="B154" s="14" t="s">
        <v>206</v>
      </c>
      <c r="C154" s="15">
        <f>C155</f>
        <v>13937209.42</v>
      </c>
      <c r="D154" s="15">
        <f t="shared" ref="D154:F155" si="84">D155</f>
        <v>14307209.42</v>
      </c>
      <c r="E154" s="15">
        <f t="shared" si="84"/>
        <v>5889940.4900000002</v>
      </c>
      <c r="F154" s="15">
        <f t="shared" si="84"/>
        <v>14307209.42</v>
      </c>
      <c r="G154" s="12">
        <f t="shared" si="71"/>
        <v>102.65476386879175</v>
      </c>
      <c r="H154" s="12">
        <f t="shared" si="72"/>
        <v>100</v>
      </c>
      <c r="I154" s="12">
        <f t="shared" si="73"/>
        <v>370000</v>
      </c>
      <c r="J154" s="12">
        <f t="shared" si="74"/>
        <v>0</v>
      </c>
    </row>
    <row r="155" spans="1:10" x14ac:dyDescent="0.2">
      <c r="A155" s="6" t="s">
        <v>207</v>
      </c>
      <c r="B155" s="8" t="s">
        <v>208</v>
      </c>
      <c r="C155" s="9">
        <f>C156</f>
        <v>13937209.42</v>
      </c>
      <c r="D155" s="9">
        <f t="shared" si="84"/>
        <v>14307209.42</v>
      </c>
      <c r="E155" s="9">
        <f t="shared" si="84"/>
        <v>5889940.4900000002</v>
      </c>
      <c r="F155" s="9">
        <f t="shared" si="84"/>
        <v>14307209.42</v>
      </c>
      <c r="G155" s="21">
        <f t="shared" si="71"/>
        <v>102.65476386879175</v>
      </c>
      <c r="H155" s="21">
        <f t="shared" si="72"/>
        <v>100</v>
      </c>
      <c r="I155" s="22">
        <f t="shared" si="73"/>
        <v>370000</v>
      </c>
      <c r="J155" s="22">
        <f t="shared" si="74"/>
        <v>0</v>
      </c>
    </row>
    <row r="156" spans="1:10" ht="22.5" x14ac:dyDescent="0.2">
      <c r="A156" s="6" t="s">
        <v>43</v>
      </c>
      <c r="B156" s="8" t="s">
        <v>209</v>
      </c>
      <c r="C156" s="9">
        <v>13937209.42</v>
      </c>
      <c r="D156" s="9">
        <v>14307209.42</v>
      </c>
      <c r="E156" s="9">
        <v>5889940.4900000002</v>
      </c>
      <c r="F156" s="9">
        <f>D156</f>
        <v>14307209.42</v>
      </c>
      <c r="G156" s="21">
        <f t="shared" si="71"/>
        <v>102.65476386879175</v>
      </c>
      <c r="H156" s="21">
        <f t="shared" si="72"/>
        <v>100</v>
      </c>
      <c r="I156" s="22">
        <f t="shared" si="73"/>
        <v>370000</v>
      </c>
      <c r="J156" s="22">
        <f t="shared" si="74"/>
        <v>0</v>
      </c>
    </row>
    <row r="157" spans="1:10" ht="22.5" x14ac:dyDescent="0.2">
      <c r="A157" s="13" t="s">
        <v>210</v>
      </c>
      <c r="B157" s="14" t="s">
        <v>211</v>
      </c>
      <c r="C157" s="15">
        <f>C158</f>
        <v>5000000</v>
      </c>
      <c r="D157" s="15">
        <f t="shared" ref="D157:F158" si="85">D158</f>
        <v>30000</v>
      </c>
      <c r="E157" s="15">
        <f t="shared" si="85"/>
        <v>17893.84</v>
      </c>
      <c r="F157" s="15">
        <f t="shared" si="85"/>
        <v>30000</v>
      </c>
      <c r="G157" s="12">
        <f t="shared" si="71"/>
        <v>0.6</v>
      </c>
      <c r="H157" s="12">
        <f t="shared" si="72"/>
        <v>100</v>
      </c>
      <c r="I157" s="12">
        <f t="shared" si="73"/>
        <v>-4970000</v>
      </c>
      <c r="J157" s="12">
        <f t="shared" si="74"/>
        <v>0</v>
      </c>
    </row>
    <row r="158" spans="1:10" ht="22.5" x14ac:dyDescent="0.2">
      <c r="A158" s="6" t="s">
        <v>212</v>
      </c>
      <c r="B158" s="8" t="s">
        <v>213</v>
      </c>
      <c r="C158" s="9">
        <f>C159</f>
        <v>5000000</v>
      </c>
      <c r="D158" s="9">
        <f t="shared" si="85"/>
        <v>30000</v>
      </c>
      <c r="E158" s="9">
        <f t="shared" si="85"/>
        <v>17893.84</v>
      </c>
      <c r="F158" s="9">
        <f t="shared" si="85"/>
        <v>30000</v>
      </c>
      <c r="G158" s="21">
        <f t="shared" si="71"/>
        <v>0.6</v>
      </c>
      <c r="H158" s="21">
        <f t="shared" si="72"/>
        <v>100</v>
      </c>
      <c r="I158" s="22">
        <f t="shared" si="73"/>
        <v>-4970000</v>
      </c>
      <c r="J158" s="22">
        <f t="shared" si="74"/>
        <v>0</v>
      </c>
    </row>
    <row r="159" spans="1:10" x14ac:dyDescent="0.2">
      <c r="A159" s="6" t="s">
        <v>214</v>
      </c>
      <c r="B159" s="8" t="s">
        <v>215</v>
      </c>
      <c r="C159" s="9">
        <v>5000000</v>
      </c>
      <c r="D159" s="9">
        <v>30000</v>
      </c>
      <c r="E159" s="9">
        <v>17893.84</v>
      </c>
      <c r="F159" s="9">
        <f>D159</f>
        <v>30000</v>
      </c>
      <c r="G159" s="21">
        <f t="shared" si="71"/>
        <v>0.6</v>
      </c>
      <c r="H159" s="21">
        <f t="shared" si="72"/>
        <v>100</v>
      </c>
      <c r="I159" s="22">
        <f t="shared" si="73"/>
        <v>-4970000</v>
      </c>
      <c r="J159" s="22">
        <f t="shared" si="74"/>
        <v>0</v>
      </c>
    </row>
    <row r="160" spans="1:10" ht="33.75" x14ac:dyDescent="0.2">
      <c r="A160" s="13" t="s">
        <v>216</v>
      </c>
      <c r="B160" s="14" t="s">
        <v>217</v>
      </c>
      <c r="C160" s="15">
        <f>C161+C163</f>
        <v>525247553</v>
      </c>
      <c r="D160" s="15">
        <f t="shared" ref="D160:E160" si="86">D161+D163</f>
        <v>504711034</v>
      </c>
      <c r="E160" s="15">
        <f t="shared" si="86"/>
        <v>299972650</v>
      </c>
      <c r="F160" s="15">
        <f t="shared" ref="F160" si="87">F161+F163</f>
        <v>504711034</v>
      </c>
      <c r="G160" s="12">
        <f t="shared" si="71"/>
        <v>96.090125716397196</v>
      </c>
      <c r="H160" s="12">
        <f t="shared" si="72"/>
        <v>100</v>
      </c>
      <c r="I160" s="12">
        <f t="shared" si="73"/>
        <v>-20536519</v>
      </c>
      <c r="J160" s="12">
        <f t="shared" si="74"/>
        <v>0</v>
      </c>
    </row>
    <row r="161" spans="1:10" ht="22.5" x14ac:dyDescent="0.2">
      <c r="A161" s="6" t="s">
        <v>218</v>
      </c>
      <c r="B161" s="8" t="s">
        <v>219</v>
      </c>
      <c r="C161" s="9">
        <f>C162</f>
        <v>311970400</v>
      </c>
      <c r="D161" s="9">
        <f t="shared" ref="D161:F161" si="88">D162</f>
        <v>311970400</v>
      </c>
      <c r="E161" s="9">
        <f t="shared" si="88"/>
        <v>189722650</v>
      </c>
      <c r="F161" s="9">
        <f t="shared" si="88"/>
        <v>311970400</v>
      </c>
      <c r="G161" s="21">
        <f t="shared" si="71"/>
        <v>100</v>
      </c>
      <c r="H161" s="21">
        <f t="shared" si="72"/>
        <v>100</v>
      </c>
      <c r="I161" s="22">
        <f t="shared" si="73"/>
        <v>0</v>
      </c>
      <c r="J161" s="22">
        <f t="shared" si="74"/>
        <v>0</v>
      </c>
    </row>
    <row r="162" spans="1:10" x14ac:dyDescent="0.2">
      <c r="A162" s="6" t="s">
        <v>52</v>
      </c>
      <c r="B162" s="8" t="s">
        <v>220</v>
      </c>
      <c r="C162" s="9">
        <v>311970400</v>
      </c>
      <c r="D162" s="9">
        <v>311970400</v>
      </c>
      <c r="E162" s="9">
        <v>189722650</v>
      </c>
      <c r="F162" s="9">
        <f>D162</f>
        <v>311970400</v>
      </c>
      <c r="G162" s="21">
        <f t="shared" si="71"/>
        <v>100</v>
      </c>
      <c r="H162" s="21">
        <f t="shared" si="72"/>
        <v>100</v>
      </c>
      <c r="I162" s="22">
        <f t="shared" si="73"/>
        <v>0</v>
      </c>
      <c r="J162" s="22">
        <f t="shared" si="74"/>
        <v>0</v>
      </c>
    </row>
    <row r="163" spans="1:10" x14ac:dyDescent="0.2">
      <c r="A163" s="6" t="s">
        <v>221</v>
      </c>
      <c r="B163" s="8" t="s">
        <v>222</v>
      </c>
      <c r="C163" s="9">
        <f>C164</f>
        <v>213277153</v>
      </c>
      <c r="D163" s="9">
        <f t="shared" ref="D163:F163" si="89">D164</f>
        <v>192740634</v>
      </c>
      <c r="E163" s="9">
        <f t="shared" si="89"/>
        <v>110250000</v>
      </c>
      <c r="F163" s="9">
        <f t="shared" si="89"/>
        <v>192740634</v>
      </c>
      <c r="G163" s="21">
        <f t="shared" si="71"/>
        <v>90.370970959088154</v>
      </c>
      <c r="H163" s="21">
        <f t="shared" si="72"/>
        <v>100</v>
      </c>
      <c r="I163" s="22">
        <f t="shared" si="73"/>
        <v>-20536519</v>
      </c>
      <c r="J163" s="22">
        <f t="shared" si="74"/>
        <v>0</v>
      </c>
    </row>
    <row r="164" spans="1:10" x14ac:dyDescent="0.2">
      <c r="A164" s="6" t="s">
        <v>52</v>
      </c>
      <c r="B164" s="8" t="s">
        <v>223</v>
      </c>
      <c r="C164" s="9">
        <v>213277153</v>
      </c>
      <c r="D164" s="9">
        <v>192740634</v>
      </c>
      <c r="E164" s="9">
        <v>110250000</v>
      </c>
      <c r="F164" s="9">
        <f>D164</f>
        <v>192740634</v>
      </c>
      <c r="G164" s="21">
        <f t="shared" si="71"/>
        <v>90.370970959088154</v>
      </c>
      <c r="H164" s="21">
        <f t="shared" si="72"/>
        <v>100</v>
      </c>
      <c r="I164" s="22">
        <f t="shared" si="73"/>
        <v>-20536519</v>
      </c>
      <c r="J164" s="22">
        <f t="shared" si="74"/>
        <v>0</v>
      </c>
    </row>
  </sheetData>
  <mergeCells count="7">
    <mergeCell ref="A2:E2"/>
    <mergeCell ref="A4:A6"/>
    <mergeCell ref="B4:B6"/>
    <mergeCell ref="C5:F5"/>
    <mergeCell ref="I5:J5"/>
    <mergeCell ref="G5:H5"/>
    <mergeCell ref="C4:J4"/>
  </mergeCells>
  <pageMargins left="0.78740157480314965" right="0.31496062992125984" top="0.89370078740157477" bottom="0.89370078740157477" header="0.39370078740157483" footer="0.39370078740157483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бюджета</vt:lpstr>
      <vt:lpstr>__bookmark_13</vt:lpstr>
      <vt:lpstr>'Расходы бюджета'!Заголовки_для_печати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Шикунова Лина Вадимовна</dc:creator>
  <cp:lastModifiedBy>Аманалиева Акмоор Айбековна</cp:lastModifiedBy>
  <cp:lastPrinted>2022-10-19T07:25:21Z</cp:lastPrinted>
  <dcterms:created xsi:type="dcterms:W3CDTF">2022-09-27T10:08:14Z</dcterms:created>
  <dcterms:modified xsi:type="dcterms:W3CDTF">2022-10-19T07:25:28Z</dcterms:modified>
</cp:coreProperties>
</file>