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265" yWindow="975" windowWidth="14595" windowHeight="11835"/>
  </bookViews>
  <sheets>
    <sheet name="РРО" sheetId="2" r:id="rId1"/>
  </sheets>
  <definedNames>
    <definedName name="_xlnm._FilterDatabase" localSheetId="0" hidden="1">РРО!$A$8:$AD$463</definedName>
    <definedName name="Z_00B35182_D2BE_422D_A8CC_D8B4DA401C68_.wvu.FilterData" localSheetId="0" hidden="1">РРО!$A$8:$Z$463</definedName>
    <definedName name="Z_535627B7_B803_4AEA_A08B_DA1EF165D56A_.wvu.FilterData" localSheetId="0" hidden="1">РРО!$A$8:$AC$463</definedName>
    <definedName name="Z_B522FB1C_CF71_49AE_AE16_458446A85A36_.wvu.Cols" localSheetId="0" hidden="1">РРО!$B:$E,РРО!$I:$I,РРО!$K:$K,РРО!$M:$P</definedName>
    <definedName name="Z_B522FB1C_CF71_49AE_AE16_458446A85A36_.wvu.FilterData" localSheetId="0" hidden="1">РРО!$A$8:$Z$463</definedName>
    <definedName name="Z_D7783693_B97F_4CC0_8FB3_C93B9412C342_.wvu.Cols" localSheetId="0" hidden="1">РРО!$B:$E,РРО!$I:$I,РРО!$K:$P</definedName>
    <definedName name="Z_D7783693_B97F_4CC0_8FB3_C93B9412C342_.wvu.FilterData" localSheetId="0" hidden="1">РРО!$A$8:$Z$463</definedName>
    <definedName name="Z_E57AEA35_D11C_4BBD_B66A_3754184288A6_.wvu.FilterData" localSheetId="0" hidden="1">РРО!$A$8:$Z$463</definedName>
  </definedNames>
  <calcPr calcId="144525"/>
  <customWorkbookViews>
    <customWorkbookView name="Яковлева Алена Веняминовна - Личное представление" guid="{B522FB1C-CF71-49AE-AE16-458446A85A36}" mergeInterval="0" personalView="1" maximized="1" windowWidth="1916" windowHeight="795" activeSheetId="1"/>
    <customWorkbookView name="Шикунова Лина Вадимовна - Личное представление" guid="{D7783693-B97F-4CC0-8FB3-C93B9412C342}" mergeInterval="0" personalView="1" xWindow="961" yWindow="33" windowWidth="953" windowHeight="811" activeSheetId="1"/>
  </customWorkbookViews>
  <fileRecoveryPr autoRecover="0"/>
</workbook>
</file>

<file path=xl/calcChain.xml><?xml version="1.0" encoding="utf-8"?>
<calcChain xmlns="http://schemas.openxmlformats.org/spreadsheetml/2006/main">
  <c r="W322" i="2" l="1"/>
  <c r="T359" i="2"/>
  <c r="U359" i="2"/>
  <c r="V359" i="2"/>
  <c r="W359" i="2"/>
  <c r="X359" i="2"/>
  <c r="Y359" i="2"/>
  <c r="S359" i="2"/>
  <c r="U94" i="2" l="1"/>
  <c r="T94" i="2"/>
  <c r="V94" i="2"/>
  <c r="W94" i="2"/>
  <c r="X94" i="2"/>
  <c r="Y94" i="2"/>
  <c r="S94" i="2"/>
  <c r="T65" i="2" l="1"/>
  <c r="U65" i="2"/>
  <c r="V65" i="2"/>
  <c r="W65" i="2"/>
  <c r="X65" i="2"/>
  <c r="Y65" i="2"/>
  <c r="S65" i="2"/>
  <c r="T423" i="2"/>
  <c r="U423" i="2"/>
  <c r="W423" i="2"/>
  <c r="X423" i="2"/>
  <c r="Y423" i="2"/>
  <c r="S423" i="2"/>
  <c r="T416" i="2"/>
  <c r="U416" i="2"/>
  <c r="V416" i="2"/>
  <c r="W416" i="2"/>
  <c r="X416" i="2"/>
  <c r="Y416" i="2"/>
  <c r="S416" i="2"/>
  <c r="W382" i="2" l="1"/>
  <c r="T390" i="2"/>
  <c r="U390" i="2"/>
  <c r="V390" i="2"/>
  <c r="W390" i="2"/>
  <c r="X390" i="2"/>
  <c r="Y390" i="2"/>
  <c r="S390" i="2"/>
  <c r="U223" i="2" l="1"/>
  <c r="V358" i="2" l="1"/>
  <c r="V439" i="2" l="1"/>
  <c r="V451" i="2"/>
  <c r="V404" i="2"/>
  <c r="V423" i="2" l="1"/>
  <c r="V405" i="2"/>
  <c r="V398" i="2"/>
  <c r="V397" i="2"/>
  <c r="V413" i="2"/>
  <c r="V199" i="2"/>
  <c r="T382" i="2" l="1"/>
  <c r="U382" i="2"/>
  <c r="V382" i="2"/>
  <c r="X382" i="2"/>
  <c r="Y382" i="2"/>
  <c r="S382" i="2"/>
  <c r="S262" i="2" l="1"/>
  <c r="X17" i="2"/>
  <c r="Y17" i="2"/>
  <c r="W17" i="2"/>
  <c r="S139" i="2"/>
  <c r="T139" i="2"/>
  <c r="V139" i="2"/>
  <c r="W139" i="2"/>
  <c r="X139" i="2"/>
  <c r="Y139" i="2"/>
  <c r="U139" i="2"/>
  <c r="T421" i="2"/>
  <c r="U421" i="2"/>
  <c r="V421" i="2"/>
  <c r="W421" i="2"/>
  <c r="X421" i="2"/>
  <c r="Y421" i="2"/>
  <c r="S421" i="2"/>
  <c r="T419" i="2"/>
  <c r="U419" i="2"/>
  <c r="V419" i="2"/>
  <c r="W419" i="2"/>
  <c r="X419" i="2"/>
  <c r="Y419" i="2"/>
  <c r="S419" i="2"/>
  <c r="T305" i="2"/>
  <c r="U305" i="2"/>
  <c r="V305" i="2"/>
  <c r="W305" i="2"/>
  <c r="X305" i="2"/>
  <c r="Y305" i="2"/>
  <c r="S305" i="2"/>
  <c r="T289" i="2"/>
  <c r="U289" i="2"/>
  <c r="V289" i="2"/>
  <c r="W289" i="2"/>
  <c r="X289" i="2"/>
  <c r="Y289" i="2"/>
  <c r="T233" i="2"/>
  <c r="U233" i="2"/>
  <c r="V233" i="2"/>
  <c r="W233" i="2"/>
  <c r="X233" i="2"/>
  <c r="Y233" i="2"/>
  <c r="S233" i="2"/>
  <c r="T57" i="2"/>
  <c r="U57" i="2"/>
  <c r="V57" i="2"/>
  <c r="W57" i="2"/>
  <c r="X57" i="2"/>
  <c r="Y57" i="2"/>
  <c r="S57" i="2"/>
  <c r="T51" i="2"/>
  <c r="U51" i="2"/>
  <c r="V51" i="2"/>
  <c r="W51" i="2"/>
  <c r="X51" i="2"/>
  <c r="Y51" i="2"/>
  <c r="S51" i="2"/>
  <c r="Y44" i="2" l="1"/>
  <c r="X44" i="2"/>
  <c r="W44" i="2"/>
  <c r="Y46" i="2"/>
  <c r="X46" i="2"/>
  <c r="W46" i="2"/>
  <c r="Y268" i="2"/>
  <c r="X268" i="2"/>
  <c r="W268" i="2"/>
  <c r="W262" i="2" l="1"/>
  <c r="T98" i="2"/>
  <c r="U98" i="2"/>
  <c r="V98" i="2"/>
  <c r="W98" i="2"/>
  <c r="X98" i="2"/>
  <c r="Y98" i="2"/>
  <c r="S98" i="2"/>
  <c r="T136" i="2"/>
  <c r="U136" i="2"/>
  <c r="V136" i="2"/>
  <c r="W136" i="2"/>
  <c r="X136" i="2"/>
  <c r="Y136" i="2"/>
  <c r="S136" i="2"/>
  <c r="T146" i="2"/>
  <c r="U146" i="2"/>
  <c r="V146" i="2"/>
  <c r="W146" i="2"/>
  <c r="X146" i="2"/>
  <c r="Y146" i="2"/>
  <c r="S146" i="2"/>
  <c r="T175" i="2"/>
  <c r="U175" i="2"/>
  <c r="V175" i="2"/>
  <c r="W175" i="2"/>
  <c r="X175" i="2"/>
  <c r="Y175" i="2"/>
  <c r="S175" i="2"/>
  <c r="T247" i="2"/>
  <c r="U247" i="2"/>
  <c r="V247" i="2"/>
  <c r="W247" i="2"/>
  <c r="X247" i="2"/>
  <c r="Y247" i="2"/>
  <c r="S247" i="2"/>
  <c r="T283" i="2"/>
  <c r="U283" i="2"/>
  <c r="V283" i="2"/>
  <c r="W283" i="2"/>
  <c r="X283" i="2"/>
  <c r="Y283" i="2"/>
  <c r="S283" i="2"/>
  <c r="T337" i="2"/>
  <c r="U337" i="2"/>
  <c r="V337" i="2"/>
  <c r="W337" i="2"/>
  <c r="X337" i="2"/>
  <c r="Y337" i="2"/>
  <c r="S337" i="2"/>
  <c r="T373" i="2"/>
  <c r="U373" i="2"/>
  <c r="V373" i="2"/>
  <c r="W373" i="2"/>
  <c r="X373" i="2"/>
  <c r="Y373" i="2"/>
  <c r="S373" i="2"/>
  <c r="T378" i="2"/>
  <c r="U378" i="2"/>
  <c r="V378" i="2"/>
  <c r="W378" i="2"/>
  <c r="X378" i="2"/>
  <c r="Y378" i="2"/>
  <c r="S378" i="2"/>
  <c r="T39" i="2"/>
  <c r="U39" i="2"/>
  <c r="V39" i="2"/>
  <c r="W39" i="2"/>
  <c r="X39" i="2"/>
  <c r="Y39" i="2"/>
  <c r="S39" i="2"/>
  <c r="Y461" i="2"/>
  <c r="Y460" i="2" s="1"/>
  <c r="Y459" i="2" s="1"/>
  <c r="X461" i="2"/>
  <c r="X460" i="2" s="1"/>
  <c r="X459" i="2" s="1"/>
  <c r="W461" i="2"/>
  <c r="W460" i="2" s="1"/>
  <c r="W459" i="2" s="1"/>
  <c r="V461" i="2"/>
  <c r="V460" i="2" s="1"/>
  <c r="V459" i="2" s="1"/>
  <c r="U461" i="2"/>
  <c r="U460" i="2" s="1"/>
  <c r="U459" i="2" s="1"/>
  <c r="T461" i="2"/>
  <c r="T460" i="2" s="1"/>
  <c r="T459" i="2" s="1"/>
  <c r="S461" i="2"/>
  <c r="S460" i="2" s="1"/>
  <c r="S459" i="2" s="1"/>
  <c r="Y414" i="2"/>
  <c r="X414" i="2"/>
  <c r="W414" i="2"/>
  <c r="V414" i="2"/>
  <c r="U414" i="2"/>
  <c r="T414" i="2"/>
  <c r="S414" i="2"/>
  <c r="Y412" i="2"/>
  <c r="X412" i="2"/>
  <c r="W412" i="2"/>
  <c r="V412" i="2"/>
  <c r="U412" i="2"/>
  <c r="T412" i="2"/>
  <c r="S412" i="2"/>
  <c r="Y410" i="2"/>
  <c r="X410" i="2"/>
  <c r="W410" i="2"/>
  <c r="V410" i="2"/>
  <c r="U410" i="2"/>
  <c r="T410" i="2"/>
  <c r="S410" i="2"/>
  <c r="Y400" i="2"/>
  <c r="Y399" i="2" s="1"/>
  <c r="X400" i="2"/>
  <c r="X399" i="2" s="1"/>
  <c r="W400" i="2"/>
  <c r="W399" i="2" s="1"/>
  <c r="V400" i="2"/>
  <c r="V399" i="2" s="1"/>
  <c r="U400" i="2"/>
  <c r="U399" i="2" s="1"/>
  <c r="T400" i="2"/>
  <c r="T399" i="2" s="1"/>
  <c r="S400" i="2"/>
  <c r="S399" i="2" s="1"/>
  <c r="Y396" i="2"/>
  <c r="Y395" i="2" s="1"/>
  <c r="X396" i="2"/>
  <c r="X395" i="2" s="1"/>
  <c r="W396" i="2"/>
  <c r="W395" i="2" s="1"/>
  <c r="V396" i="2"/>
  <c r="V395" i="2" s="1"/>
  <c r="U396" i="2"/>
  <c r="U395" i="2" s="1"/>
  <c r="T396" i="2"/>
  <c r="T395" i="2" s="1"/>
  <c r="S396" i="2"/>
  <c r="S395" i="2" s="1"/>
  <c r="Y388" i="2"/>
  <c r="X388" i="2"/>
  <c r="W388" i="2"/>
  <c r="V388" i="2"/>
  <c r="U388" i="2"/>
  <c r="T388" i="2"/>
  <c r="S388" i="2"/>
  <c r="Y380" i="2"/>
  <c r="X380" i="2"/>
  <c r="W380" i="2"/>
  <c r="V380" i="2"/>
  <c r="U380" i="2"/>
  <c r="T380" i="2"/>
  <c r="S380" i="2"/>
  <c r="Y376" i="2"/>
  <c r="X376" i="2"/>
  <c r="W376" i="2"/>
  <c r="V376" i="2"/>
  <c r="U376" i="2"/>
  <c r="T376" i="2"/>
  <c r="S376" i="2"/>
  <c r="Y371" i="2"/>
  <c r="X371" i="2"/>
  <c r="W371" i="2"/>
  <c r="V371" i="2"/>
  <c r="U371" i="2"/>
  <c r="T371" i="2"/>
  <c r="S371" i="2"/>
  <c r="Y369" i="2"/>
  <c r="X369" i="2"/>
  <c r="W369" i="2"/>
  <c r="V369" i="2"/>
  <c r="U369" i="2"/>
  <c r="T369" i="2"/>
  <c r="S369" i="2"/>
  <c r="Y367" i="2"/>
  <c r="X367" i="2"/>
  <c r="W367" i="2"/>
  <c r="V367" i="2"/>
  <c r="U367" i="2"/>
  <c r="T367" i="2"/>
  <c r="S367" i="2"/>
  <c r="Y363" i="2"/>
  <c r="X363" i="2"/>
  <c r="W363" i="2"/>
  <c r="V363" i="2"/>
  <c r="U363" i="2"/>
  <c r="T363" i="2"/>
  <c r="S363" i="2"/>
  <c r="Y361" i="2"/>
  <c r="X361" i="2"/>
  <c r="W361" i="2"/>
  <c r="V361" i="2"/>
  <c r="U361" i="2"/>
  <c r="T361" i="2"/>
  <c r="S361" i="2"/>
  <c r="Y357" i="2"/>
  <c r="X357" i="2"/>
  <c r="W357" i="2"/>
  <c r="V357" i="2"/>
  <c r="U357" i="2"/>
  <c r="T357" i="2"/>
  <c r="S357" i="2"/>
  <c r="Y354" i="2"/>
  <c r="X354" i="2"/>
  <c r="W354" i="2"/>
  <c r="V354" i="2"/>
  <c r="U354" i="2"/>
  <c r="T354" i="2"/>
  <c r="S354" i="2"/>
  <c r="Y352" i="2"/>
  <c r="X352" i="2"/>
  <c r="W352" i="2"/>
  <c r="V352" i="2"/>
  <c r="U352" i="2"/>
  <c r="T352" i="2"/>
  <c r="S352" i="2"/>
  <c r="Y350" i="2"/>
  <c r="X350" i="2"/>
  <c r="W350" i="2"/>
  <c r="V350" i="2"/>
  <c r="U350" i="2"/>
  <c r="T350" i="2"/>
  <c r="S350" i="2"/>
  <c r="Y348" i="2"/>
  <c r="X348" i="2"/>
  <c r="W348" i="2"/>
  <c r="V348" i="2"/>
  <c r="U348" i="2"/>
  <c r="T348" i="2"/>
  <c r="S348" i="2"/>
  <c r="Y329" i="2"/>
  <c r="X329" i="2"/>
  <c r="W329" i="2"/>
  <c r="V329" i="2"/>
  <c r="V328" i="2" s="1"/>
  <c r="U329" i="2"/>
  <c r="T329" i="2"/>
  <c r="S329" i="2"/>
  <c r="Y323" i="2"/>
  <c r="X323" i="2"/>
  <c r="W323" i="2"/>
  <c r="V323" i="2"/>
  <c r="U323" i="2"/>
  <c r="T323" i="2"/>
  <c r="S323" i="2"/>
  <c r="Y321" i="2"/>
  <c r="X321" i="2"/>
  <c r="W321" i="2"/>
  <c r="V321" i="2"/>
  <c r="U321" i="2"/>
  <c r="T321" i="2"/>
  <c r="S321" i="2"/>
  <c r="Y319" i="2"/>
  <c r="X319" i="2"/>
  <c r="W319" i="2"/>
  <c r="V319" i="2"/>
  <c r="U319" i="2"/>
  <c r="T319" i="2"/>
  <c r="S319" i="2"/>
  <c r="Y317" i="2"/>
  <c r="X317" i="2"/>
  <c r="W317" i="2"/>
  <c r="V317" i="2"/>
  <c r="U317" i="2"/>
  <c r="T317" i="2"/>
  <c r="S317" i="2"/>
  <c r="Y311" i="2"/>
  <c r="Y310" i="2" s="1"/>
  <c r="X311" i="2"/>
  <c r="X310" i="2" s="1"/>
  <c r="W311" i="2"/>
  <c r="W310" i="2" s="1"/>
  <c r="V311" i="2"/>
  <c r="V310" i="2" s="1"/>
  <c r="U311" i="2"/>
  <c r="U310" i="2" s="1"/>
  <c r="T311" i="2"/>
  <c r="T310" i="2" s="1"/>
  <c r="S311" i="2"/>
  <c r="S310" i="2" s="1"/>
  <c r="Y304" i="2"/>
  <c r="X304" i="2"/>
  <c r="W304" i="2"/>
  <c r="V304" i="2"/>
  <c r="U304" i="2"/>
  <c r="T304" i="2"/>
  <c r="Y301" i="2"/>
  <c r="Y300" i="2" s="1"/>
  <c r="X301" i="2"/>
  <c r="X300" i="2" s="1"/>
  <c r="W301" i="2"/>
  <c r="W300" i="2" s="1"/>
  <c r="V301" i="2"/>
  <c r="V300" i="2" s="1"/>
  <c r="U301" i="2"/>
  <c r="U300" i="2" s="1"/>
  <c r="T301" i="2"/>
  <c r="T300" i="2" s="1"/>
  <c r="S301" i="2"/>
  <c r="S300" i="2" s="1"/>
  <c r="S297" i="2"/>
  <c r="Y287" i="2"/>
  <c r="X287" i="2"/>
  <c r="W287" i="2"/>
  <c r="V287" i="2"/>
  <c r="U287" i="2"/>
  <c r="T287" i="2"/>
  <c r="S287" i="2"/>
  <c r="Y262" i="2"/>
  <c r="X262" i="2"/>
  <c r="V262" i="2"/>
  <c r="U262" i="2"/>
  <c r="T262" i="2"/>
  <c r="Y259" i="2"/>
  <c r="X259" i="2"/>
  <c r="W259" i="2"/>
  <c r="V259" i="2"/>
  <c r="U259" i="2"/>
  <c r="T259" i="2"/>
  <c r="S259" i="2"/>
  <c r="T244" i="2"/>
  <c r="Y241" i="2"/>
  <c r="X241" i="2"/>
  <c r="W241" i="2"/>
  <c r="V241" i="2"/>
  <c r="U241" i="2"/>
  <c r="S241" i="2"/>
  <c r="Y230" i="2"/>
  <c r="X230" i="2"/>
  <c r="W230" i="2"/>
  <c r="V230" i="2"/>
  <c r="U230" i="2"/>
  <c r="T230" i="2"/>
  <c r="S230" i="2"/>
  <c r="Y228" i="2"/>
  <c r="X228" i="2"/>
  <c r="W228" i="2"/>
  <c r="V228" i="2"/>
  <c r="U228" i="2"/>
  <c r="T228" i="2"/>
  <c r="S228" i="2"/>
  <c r="Y212" i="2"/>
  <c r="X212" i="2"/>
  <c r="W212" i="2"/>
  <c r="V212" i="2"/>
  <c r="U212" i="2"/>
  <c r="T212" i="2"/>
  <c r="S212" i="2"/>
  <c r="Y196" i="2"/>
  <c r="X196" i="2"/>
  <c r="W196" i="2"/>
  <c r="V196" i="2"/>
  <c r="U196" i="2"/>
  <c r="T196" i="2"/>
  <c r="S196" i="2"/>
  <c r="U192" i="2"/>
  <c r="Y190" i="2"/>
  <c r="X190" i="2"/>
  <c r="W190" i="2"/>
  <c r="V190" i="2"/>
  <c r="U190" i="2"/>
  <c r="T190" i="2"/>
  <c r="S190" i="2"/>
  <c r="Y188" i="2"/>
  <c r="X188" i="2"/>
  <c r="W188" i="2"/>
  <c r="V188" i="2"/>
  <c r="U188" i="2"/>
  <c r="T188" i="2"/>
  <c r="S188" i="2"/>
  <c r="Y185" i="2"/>
  <c r="X185" i="2"/>
  <c r="W185" i="2"/>
  <c r="V185" i="2"/>
  <c r="U185" i="2"/>
  <c r="T185" i="2"/>
  <c r="S185" i="2"/>
  <c r="Y182" i="2"/>
  <c r="X182" i="2"/>
  <c r="W182" i="2"/>
  <c r="V182" i="2"/>
  <c r="U182" i="2"/>
  <c r="T182" i="2"/>
  <c r="S182" i="2"/>
  <c r="Y180" i="2"/>
  <c r="X180" i="2"/>
  <c r="W180" i="2"/>
  <c r="V180" i="2"/>
  <c r="U180" i="2"/>
  <c r="T180" i="2"/>
  <c r="S180" i="2"/>
  <c r="Y178" i="2"/>
  <c r="X178" i="2"/>
  <c r="W178" i="2"/>
  <c r="V178" i="2"/>
  <c r="U178" i="2"/>
  <c r="T178" i="2"/>
  <c r="S178" i="2"/>
  <c r="Y172" i="2"/>
  <c r="X172" i="2"/>
  <c r="W172" i="2"/>
  <c r="V172" i="2"/>
  <c r="U172" i="2"/>
  <c r="T172" i="2"/>
  <c r="S172" i="2"/>
  <c r="Y169" i="2"/>
  <c r="X169" i="2"/>
  <c r="W169" i="2"/>
  <c r="V169" i="2"/>
  <c r="U169" i="2"/>
  <c r="T169" i="2"/>
  <c r="S169" i="2"/>
  <c r="Y167" i="2"/>
  <c r="X167" i="2"/>
  <c r="W167" i="2"/>
  <c r="V167" i="2"/>
  <c r="U167" i="2"/>
  <c r="T167" i="2"/>
  <c r="S167" i="2"/>
  <c r="Y165" i="2"/>
  <c r="X165" i="2"/>
  <c r="W165" i="2"/>
  <c r="V165" i="2"/>
  <c r="U165" i="2"/>
  <c r="T165" i="2"/>
  <c r="S165" i="2"/>
  <c r="Y163" i="2"/>
  <c r="X163" i="2"/>
  <c r="W163" i="2"/>
  <c r="V163" i="2"/>
  <c r="U163" i="2"/>
  <c r="T163" i="2"/>
  <c r="S163" i="2"/>
  <c r="Y158" i="2"/>
  <c r="X158" i="2"/>
  <c r="W158" i="2"/>
  <c r="V158" i="2"/>
  <c r="U158" i="2"/>
  <c r="T158" i="2"/>
  <c r="S158" i="2"/>
  <c r="Y155" i="2"/>
  <c r="X155" i="2"/>
  <c r="W155" i="2"/>
  <c r="V155" i="2"/>
  <c r="U155" i="2"/>
  <c r="T155" i="2"/>
  <c r="S155" i="2"/>
  <c r="Y133" i="2"/>
  <c r="X133" i="2"/>
  <c r="W133" i="2"/>
  <c r="V133" i="2"/>
  <c r="U133" i="2"/>
  <c r="T133" i="2"/>
  <c r="S133" i="2"/>
  <c r="Y131" i="2"/>
  <c r="X131" i="2"/>
  <c r="W131" i="2"/>
  <c r="V131" i="2"/>
  <c r="U131" i="2"/>
  <c r="T131" i="2"/>
  <c r="S131" i="2"/>
  <c r="Y122" i="2"/>
  <c r="X122" i="2"/>
  <c r="W122" i="2"/>
  <c r="V122" i="2"/>
  <c r="U122" i="2"/>
  <c r="T122" i="2"/>
  <c r="S122" i="2"/>
  <c r="Y120" i="2"/>
  <c r="X120" i="2"/>
  <c r="W120" i="2"/>
  <c r="V120" i="2"/>
  <c r="U120" i="2"/>
  <c r="T120" i="2"/>
  <c r="S120" i="2"/>
  <c r="T115" i="2"/>
  <c r="T109" i="2" s="1"/>
  <c r="Y109" i="2"/>
  <c r="X109" i="2"/>
  <c r="W109" i="2"/>
  <c r="V109" i="2"/>
  <c r="U109" i="2"/>
  <c r="S109" i="2"/>
  <c r="T106" i="2"/>
  <c r="Y104" i="2"/>
  <c r="X104" i="2"/>
  <c r="W104" i="2"/>
  <c r="V104" i="2"/>
  <c r="U104" i="2"/>
  <c r="S104" i="2"/>
  <c r="T93" i="2"/>
  <c r="Y92" i="2"/>
  <c r="X92" i="2"/>
  <c r="W92" i="2"/>
  <c r="V92" i="2"/>
  <c r="U92" i="2"/>
  <c r="S92" i="2"/>
  <c r="Y90" i="2"/>
  <c r="X90" i="2"/>
  <c r="W90" i="2"/>
  <c r="V90" i="2"/>
  <c r="U90" i="2"/>
  <c r="T90" i="2"/>
  <c r="S90" i="2"/>
  <c r="Y86" i="2"/>
  <c r="X86" i="2"/>
  <c r="W86" i="2"/>
  <c r="V86" i="2"/>
  <c r="U86" i="2"/>
  <c r="T86" i="2"/>
  <c r="S86" i="2"/>
  <c r="Y62" i="2"/>
  <c r="X62" i="2"/>
  <c r="W62" i="2"/>
  <c r="V62" i="2"/>
  <c r="U62" i="2"/>
  <c r="T62" i="2"/>
  <c r="S62" i="2"/>
  <c r="Y43" i="2"/>
  <c r="X43" i="2"/>
  <c r="W43" i="2"/>
  <c r="V43" i="2"/>
  <c r="U43" i="2"/>
  <c r="T43" i="2"/>
  <c r="S43" i="2"/>
  <c r="Y37" i="2"/>
  <c r="X37" i="2"/>
  <c r="W37" i="2"/>
  <c r="V37" i="2"/>
  <c r="U37" i="2"/>
  <c r="T37" i="2"/>
  <c r="S37" i="2"/>
  <c r="Y35" i="2"/>
  <c r="X35" i="2"/>
  <c r="W35" i="2"/>
  <c r="V35" i="2"/>
  <c r="U35" i="2"/>
  <c r="T35" i="2"/>
  <c r="S35" i="2"/>
  <c r="V17" i="2"/>
  <c r="U17" i="2"/>
  <c r="T17" i="2"/>
  <c r="S17" i="2"/>
  <c r="Y12" i="2"/>
  <c r="X12" i="2"/>
  <c r="W12" i="2"/>
  <c r="V12" i="2"/>
  <c r="U12" i="2"/>
  <c r="T12" i="2"/>
  <c r="S12" i="2"/>
  <c r="X328" i="2" l="1"/>
  <c r="W328" i="2"/>
  <c r="Y328" i="2"/>
  <c r="X195" i="2"/>
  <c r="X194" i="2" s="1"/>
  <c r="Y195" i="2"/>
  <c r="Y194" i="2" s="1"/>
  <c r="V195" i="2"/>
  <c r="V194" i="2" s="1"/>
  <c r="U195" i="2"/>
  <c r="U194" i="2" s="1"/>
  <c r="W195" i="2"/>
  <c r="W194" i="2" s="1"/>
  <c r="S289" i="2"/>
  <c r="S195" i="2" s="1"/>
  <c r="T241" i="2"/>
  <c r="S304" i="2"/>
  <c r="S299" i="2" s="1"/>
  <c r="S387" i="2"/>
  <c r="W387" i="2"/>
  <c r="S11" i="2"/>
  <c r="X11" i="2"/>
  <c r="Y11" i="2"/>
  <c r="Y387" i="2"/>
  <c r="U11" i="2"/>
  <c r="U387" i="2"/>
  <c r="V11" i="2"/>
  <c r="W11" i="2"/>
  <c r="W174" i="2"/>
  <c r="Y174" i="2"/>
  <c r="U174" i="2"/>
  <c r="V387" i="2"/>
  <c r="X174" i="2"/>
  <c r="T174" i="2"/>
  <c r="T387" i="2"/>
  <c r="X387" i="2"/>
  <c r="S174" i="2"/>
  <c r="V174" i="2"/>
  <c r="T92" i="2"/>
  <c r="X409" i="2"/>
  <c r="T299" i="2"/>
  <c r="U316" i="2"/>
  <c r="T418" i="2"/>
  <c r="X418" i="2"/>
  <c r="U418" i="2"/>
  <c r="Y418" i="2"/>
  <c r="U328" i="2"/>
  <c r="X192" i="2"/>
  <c r="S316" i="2"/>
  <c r="V192" i="2"/>
  <c r="T192" i="2"/>
  <c r="V299" i="2"/>
  <c r="S409" i="2"/>
  <c r="W409" i="2"/>
  <c r="T409" i="2"/>
  <c r="V409" i="2"/>
  <c r="X299" i="2"/>
  <c r="T316" i="2"/>
  <c r="X316" i="2"/>
  <c r="Y316" i="2"/>
  <c r="W316" i="2"/>
  <c r="T328" i="2"/>
  <c r="V418" i="2"/>
  <c r="S418" i="2"/>
  <c r="W418" i="2"/>
  <c r="U299" i="2"/>
  <c r="W299" i="2"/>
  <c r="S328" i="2"/>
  <c r="Y192" i="2"/>
  <c r="V316" i="2"/>
  <c r="S192" i="2"/>
  <c r="W192" i="2"/>
  <c r="Y299" i="2"/>
  <c r="U409" i="2"/>
  <c r="Y409" i="2"/>
  <c r="T104" i="2"/>
  <c r="S194" i="2" l="1"/>
  <c r="T195" i="2"/>
  <c r="T194" i="2" s="1"/>
  <c r="T11" i="2"/>
  <c r="T10" i="2" s="1"/>
  <c r="U394" i="2"/>
  <c r="S394" i="2"/>
  <c r="T315" i="2"/>
  <c r="Y10" i="2"/>
  <c r="X394" i="2"/>
  <c r="W315" i="2"/>
  <c r="X10" i="2"/>
  <c r="V10" i="2"/>
  <c r="V394" i="2"/>
  <c r="T394" i="2"/>
  <c r="Y394" i="2"/>
  <c r="U315" i="2"/>
  <c r="U10" i="2"/>
  <c r="X315" i="2"/>
  <c r="V315" i="2"/>
  <c r="W394" i="2"/>
  <c r="S315" i="2"/>
  <c r="Y315" i="2"/>
  <c r="W10" i="2"/>
  <c r="S10" i="2"/>
  <c r="V9" i="2" l="1"/>
  <c r="S9" i="2"/>
  <c r="X9" i="2"/>
  <c r="Y9" i="2"/>
  <c r="U9" i="2"/>
  <c r="T9" i="2"/>
  <c r="W9" i="2"/>
</calcChain>
</file>

<file path=xl/sharedStrings.xml><?xml version="1.0" encoding="utf-8"?>
<sst xmlns="http://schemas.openxmlformats.org/spreadsheetml/2006/main" count="3049" uniqueCount="1151">
  <si>
    <t>Всего:</t>
  </si>
  <si>
    <t/>
  </si>
  <si>
    <t>Условно утвержденные расходы на первый и второй годы планового периода в соответствии с решением о местном бюджете муниципальног района</t>
  </si>
  <si>
    <t>1) с 31.07.1998 по 01.01.2999; 
2) с 01.01.2009 по 01.01.2999</t>
  </si>
  <si>
    <t xml:space="preserve">1) п. 5 ст. 184.1 ; 
2) п. 1 ч. 1 ст. 15 гл. 3 </t>
  </si>
  <si>
    <t>1) Федеральный закон "Бюджетный Кодекс Российской Федерации (ред. от 29.12.2015 г.)" от 31.07.1998 №145-фз; 
2) Федеральный закон "Об общих принципах организации местного самоуправления в Российской Федерации (ред. от 30.03.2015 г.)" от 06.10.2003 №131-фз</t>
  </si>
  <si>
    <t>Условно-утвержденные расходы</t>
  </si>
  <si>
    <t>Департамент финансов Нефтеюганского района</t>
  </si>
  <si>
    <t>с 01.01.2009 по 01.01.2999</t>
  </si>
  <si>
    <t xml:space="preserve">п. 5 ст. 65 гл. 8 </t>
  </si>
  <si>
    <t>Приобретение имущества</t>
  </si>
  <si>
    <t>Реализация инициативных проектов</t>
  </si>
  <si>
    <t>в целом</t>
  </si>
  <si>
    <t>Ремонт имущества за счет средств резервного фонда администрации Нефтеюганского района</t>
  </si>
  <si>
    <t>1) с 27.05.2015 по 01.01.2999; 
2) с 01.01.2009 по 01.01.2999; 
3) с 28.11.2019 по 01.01.2999</t>
  </si>
  <si>
    <t>1) в целом; 
2) п. 3 ст. 65 гл. 8 ; 
3) в целом</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</si>
  <si>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</si>
  <si>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Проведение заключительных дезинфекционных обработок семейных и групповых очагов коронавирусной инфекции в многоквартирных домах и общежитиях (мест общего пользования и мест проживания) от коронавирусной инфекции из средств резервного фонда администрации Нефтеюганского района</t>
  </si>
  <si>
    <t>1) с 01.01.2019 по 01.01.2999; 
2) с 05.07.2017 по 01.01.2999; 
3) с 19.12.2018 по 01.01.2999; 
4) с 27.05.2015 по 01.01.2999; 
5) с 27.12.2000 по 01.01.2999; 
6) с 28.11.2019 по 01.01.2999</t>
  </si>
  <si>
    <t xml:space="preserve">1) п. 1 ; 
2) п. 1 ; 
3) п. 1 ; 
4) п. 1 ; 
5) п. 3 ст. 65 гл. 8 ; 
6) п. 1 </t>
  </si>
  <si>
    <t>1) Постановление Администрации муниципального образования "Управление имуществом муниципального образования Нефтеюганский район на 2019-2024 годы и на период до 2030 года" от 17.12.2018 №2308-па-нпа; 
2)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"Управление имуществом муниципального образования Нефтеюганский район на 2017-2020 годы" от 05.07.2017 №140; 
3) Решение Думы муниципального образования "О внесении изменений в решение Думы Нефтеюганского района от 05.07.2017 № 140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"Управление имуществом муниципального образования Нефтеюганский район на 2017-2020 годы" от 19.12.2018 №310; 
4)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5) Федеральный закон "Об Управлении по охране окружающей природной среды Ханты-Мансийского автономного округа - Югры" от 27.12.2000 №131-фз;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</si>
  <si>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Управление и распоряжение муниципальным имуществом</t>
  </si>
  <si>
    <t>1) с 14.02.2019 по 01.01.2999; 
2) с 27.05.2015 по 01.01.2999; 
3) с 01.01.2009 по 01.01.2999; 
4) с 01.01.2019 по 31.12.2030; 
5) с 28.11.2019 по 01.01.2999</t>
  </si>
  <si>
    <t xml:space="preserve">1) п. 1 ; 
2) п. 1 ; 
3) п. 3 ст. 65 гл. 8 ; 
4) п. 1 ; 
5) п. 1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</si>
  <si>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14.02.2019 №343;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 внесении изменений в постановление администрации Нефтеюганского района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21.12.2018 №2403-па-нпа;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</si>
  <si>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Обеспечение населенных пунктов наружным противопожарным водоснабжением</t>
  </si>
  <si>
    <t xml:space="preserve">п. 3 ст. 65 гл. 8 </t>
  </si>
  <si>
    <t>Проведение санитарно-противоэпидемиологических мероприятий, связанных с профилактикой и устранением последствий распространения новой короновирусной инфекции (COVID-19)</t>
  </si>
  <si>
    <t>1) с 28.11.2018 по 01.01.2999; 
2) с 01.01.2018 по 31.12.2025; 
3) с 27.05.2015 по 01.01.2999; 
4) с 01.01.2009 по 01.01.2999; 
5) с 13.07.2012 по 01.01.2999; 
6) с 01.01.2019 по 31.12.2030</t>
  </si>
  <si>
    <t xml:space="preserve">1) п. 1 ; 
2) п. 1 ; 
3) п. 1 ; 
4) п. 3 ст. 65 гл. 8 ; 
5) п. 1 ; 
6) п. 1 </t>
  </si>
  <si>
    <t>Ликвидация объектов, утративших технологическую необходимость или пришедших в ветхое состояние, объектов инженерной инфраструктуры, хозяйственных построек, незаконных (самовольных) строений</t>
  </si>
  <si>
    <t>Проведение мероприятий по дезинфекции общественных пространств и мест общего пользования</t>
  </si>
  <si>
    <t>Реализация наказов избирателей депутатам Думы Ханты-Мансийского автономного округа – Югры</t>
  </si>
  <si>
    <t>Приобретение жилых помещений путем заключения муниципальных контрактов долевого участия в строительстве и купли-продажи на территории городского и сельских поселений Нефтеюганского района и предоставление возмещения за изымаемое жилое помещение</t>
  </si>
  <si>
    <t>Осуществление расходных обязательств, связанных с арендой помещений для обеспечения исполнения полномочий органами местного самоуправления поселений Нефтеюганского района</t>
  </si>
  <si>
    <t>1) с 07.04.2016 по 01.01.2999; 
2) с 27.05.2015 по 01.01.2999; 
3) с 01.01.2009 по 01.01.2999</t>
  </si>
  <si>
    <t xml:space="preserve">1) в целом; 
2) в целом; 
3) п. 3 ст. 65 гл. 8 </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</si>
  <si>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t>
  </si>
  <si>
    <t>Региональный проект "Обеспечение устойчивого сокращения непригодного для проживания жилищного фонда"</t>
  </si>
  <si>
    <t xml:space="preserve">1) п. 1 ; 
2) п. 1 ; 
3) п. 1 ; 
4) п. 3 ст. 65 гл. 8 ; 
5) п. 1 </t>
  </si>
  <si>
    <t>1) в целом; 
2) в целом; 
3) в целом; 
4) в целом; 
5) п. 3 ст. 65 гл. 8 ; 
6) в целом</t>
  </si>
  <si>
    <t>Благоустройство территорий поселений Нефтеюганского района</t>
  </si>
  <si>
    <t>1) с 01.01.2007 по 01.01.2999; 
2) с 01.01.2009 по 01.01.2999; 
3) с 02.05.1991 по 01.01.2999; 
4) с 01.01.2014 по 31.12.2020; 
5) с 01.01.2019 по 31.12.2030</t>
  </si>
  <si>
    <t>1) ст. 26 ; 
2) п. 3 ст. 65 гл. 8 ; 
3) ст. 7.1 ; 
4) в целом; 
5) в целом</t>
  </si>
  <si>
    <t>1) Федеральный закон "О внесении изменения в отдельные законодательные акты РФ в связи совершенствованием разграничения полномочий" от 29.12.2006 №258-фз;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занятости населения в Российской Федерации" от 19.04.1991 №1032-1; 
4) Постановление Администрации муниципального образования "Об утверждении муниципальной программы "Улучшение условий и охраны труда, развитие социального партнерства в муниципальном образовании Нефтеюганский район на  2014 - 2020 годы" от 08.10.2013 №2623-па; 
5)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t>
  </si>
  <si>
    <t>Реализация мероприятий по содействию трудоустройству граждан</t>
  </si>
  <si>
    <t>Обеспечение защиты информации и персональных данных</t>
  </si>
  <si>
    <t>1) с 07.04.2016 по 01.01.2999; 
2) с 27.05.2015 по 01.01.2999; 
3) с 01.01.2017 по 31.12.2020; 
4) с 01.01.2009 по 01.01.2999; 
5) с 01.01.2009 по 01.01.2999</t>
  </si>
  <si>
    <t>1) с 01.01.2018 по 01.01.2999; 
2) с 23.01.2019 по 01.01.2999; 
3) с 27.05.2015 по 01.01.2999; 
4) с 01.01.2009 по 01.01.2999; 
5) с 01.01.2009 по 01.01.2999; 
6) с 01.01.2019 по 31.12.2030; 
7) с 27.11.2019 по 01.01.2999; 
8) с 28.11.2019 по 01.01.2999</t>
  </si>
  <si>
    <t xml:space="preserve">1) п. 1 ; 
2) п. 1 ; 
3) п. 1 ; 
4) п. 3 ст. 65 гл. 8 ; 
5) ст. 10 гл. 3 ; 
6) п. 1 ; 
7) п. 1 ; 
8) п. 1 </t>
  </si>
  <si>
    <t>1) Постановление Администрации муниципального образования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2)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ХМАО-Югры "Жилищно-коммунальный комплекс и городская среда"." от 05.10.2018 №347-п-п; 
7) Решение Думы муниципального образования "Об утверждении порядков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№438; 
8)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</si>
  <si>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Региональный проект "Формирование комфортной городской среды"</t>
  </si>
  <si>
    <t>1) с 28.02.2019 по 01.01.2999; 
2) с 27.05.2015 по 01.01.2999; 
3) с 01.01.2017 по 31.12.2020; 
4) с 01.01.2009 по 01.01.2999; 
5) с 01.01.2009 по 01.01.2999; 
6) с 28.11.2019 по 01.01.2999</t>
  </si>
  <si>
    <t xml:space="preserve">1) п. 1 ; 
2) п. 1 ; 
3) п. 1 ; 
4) п. 3 ст. 65 гл. 8 ; 
5) ст. 11.2 гл. 3 ; 
6) п. 1 </t>
  </si>
  <si>
    <t>1) Постановление Администрации муниципального образования "О порядке предоставления дотаций по результатам оценки деятельности органов местного самоуправления поселений, входящих в состав Нефтеюганского района, направленных на стимулирование развития практик инициативного бюджетирования" от 28.02.2019 №421-па;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</si>
  <si>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Поощрение за внедрение практик инициативного бюджетирования (Народный бюджет)</t>
  </si>
  <si>
    <t>1) в целом; 
2) в целом; 
3) в целом; 
4) в целом; 
5) в целом</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</si>
  <si>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t>
  </si>
  <si>
    <t>Ремонт автомобильных дорог общего пользования местного значения поселений</t>
  </si>
  <si>
    <t>Реализация проектов "Народный бюджет"</t>
  </si>
  <si>
    <t>1) с 27.05.2015 по 01.01.2999; 
2) с 01.01.2017 по 31.12.2020; 
3) с 19.12.2005 по 01.01.2999; 
4) с 01.01.2009 по 01.01.2999; 
5) с 07.05.2012 по 31.12.2020; 
6) с 28.11.2019 по 01.01.2999; 
7) с 18.12.2019 по 01.01.2999</t>
  </si>
  <si>
    <t xml:space="preserve">1) п. 1 ; 
2) п. 1 ; 
3) ч. 3 ст. 5 ; 
4) п. 3 ст. 65 гл. 8 ; 
5) подп. а п. 2 ; 
6) п. 1 ; 
7) п. 1 </t>
  </si>
  <si>
    <t>Стимулирование культурного разнообразия в Нефтеюганском районе</t>
  </si>
  <si>
    <t>Уплата администрациями поселений выкупной цены собственникам непригодных для проживания расселяемых жилых помещений</t>
  </si>
  <si>
    <t>Снос строений, приспособленных для проживания (балков)</t>
  </si>
  <si>
    <t>1) с 01.01.2019 по 01.01.2999; 
2) с 05.07.2017 по 01.01.2999; 
3) с 27.05.2015 по 01.01.2999; 
4) с 01.01.2009 по 01.01.2999; 
5) с 30.06.1998 по 01.01.2999; 
6) с 06.04.1999 по 31.12.2999; 
7) с 28.11.2019 по 01.01.2999</t>
  </si>
  <si>
    <t xml:space="preserve">1) п. 1 ; 
2) п. 1 ; 
3) п. 1 ; 
4) п. 3 ст. 65 гл. 8 ; 
5) п. 1,2 ст. 13 гл. 3 ; 
6) ст. 18 ; 
7)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</si>
  <si>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экологической безопасности Нефтеюганского района на 2017-2020 годы" от 05.07.2017 №142;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Федеральный закон "Об отходах производства и потребления (с изменениями на 25.11.2013 г.)" от 24.06.1998 №89-фз; 
6) Федеральный закон "О санитарно-эпидемиологическом благополучии населения" (ред. от 29.12.2014г., с изм. и доп., вступ. в силу с 01.03.2015г.)" от 30.03.1999 №52-фз;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</si>
  <si>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Повышение экологически безопасного уровня обращения с отходами и качества жизни населения</t>
  </si>
  <si>
    <t>Организация деятельности по обращению с отходами производства и потребления</t>
  </si>
  <si>
    <t>1) с 01.01.2018 по 01.01.2999; 
2) с 27.05.2015 по 01.01.2999; 
3) с 01.01.2009 по 01.01.2999; 
4) с 01.01.2009 по 01.01.2999; 
5) с 01.01.2019 по 31.12.2030; 
6) с 28.11.2019 по 01.01.2999; 
7) с 27.11.2019 по 01.01.2999; 
8) с 18.12.2019 по 01.01.2999</t>
  </si>
  <si>
    <t>1) Постановление Администрации муниципального образования "Обеспечение прав и законных интересов населения Нефтеюганского района в отдельных сферах жизнедеятельности в 2019-2024 годы и на период до 2030 года" от 21.12.2018 №2397-па-нпа;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реализации мероприятий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2019-2024 годах и на период до 2030 года" от 27.11.2019 №440; 
8) Решение Думы муниципального образования "Об утверждении Порядка заключения соглашения о предоставлении субсидии из бюджета Нефтеюганского района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от 18.12.2019 №446</t>
  </si>
  <si>
    <t>Охрана общественного порядка и профилактика правонарушений</t>
  </si>
  <si>
    <t>Иные межбюджетные трансферты, предоставляемые из бюджета муниципального района, не связанные с заключением соглашений</t>
  </si>
  <si>
    <t>1) с 15.05.2017 по 01.01.2999; 
2) с 27.05.2015 по 01.01.2999; 
3) с 01.01.2017 по 31.12.2020; 
4) с 01.01.2009 по 01.01.2999; 
5) с 29.03.2011 по 01.01.2999; 
6) с 01.01.2009 по 01.01.2999; 
7) с 28.11.2019 по 01.01.2999</t>
  </si>
  <si>
    <t xml:space="preserve">1) п. 1 ; 
2) п. 1 ; 
3) п. 1 ; 
4) п. 2 ст. 18.1 гл. 3 ; 
5) п. 1 ; 
6) ст. 11.2 гл. 3 ; 
7) п. 1 </t>
  </si>
  <si>
    <t>1) Постановление Администрации муниципального образования "О порядке проведения мониторинга и оценки качества организации и осуществления бюджетного процесса органами местного самоуправления поселений, входящих в состав Нефтеюганского района" от 15.05.2017 №753-па;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проведения мониторинга и оценки качества организации и осуществления бюджетного процесса в городских округах и муниципальных районах Ханты-Мансийского автономного округа - Югры" от 18.03.2011 №65-п-п; 
6) Закон автономного округа "О межбюджетных отношениях в Ханты-Мансийском автономном округе - Югре (ред. от 28.05.2015, с изм. от 15.10.2015 г.)" от 10.11.2008 №132-оз;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</si>
  <si>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Поощрение за достижение высоких показателей качества организации и осуществления бюджетного процесса</t>
  </si>
  <si>
    <t>Поощрение достижения наилучших показателей качества организации и осуществления бюджетного процесса в поселениях</t>
  </si>
  <si>
    <t>1) с 27.05.2015 по 01.01.2999; 
2) с 01.01.2017 по 31.12.2020; 
3) с 01.01.2009 по 01.01.2999; 
4) с 01.01.2009 по 01.01.2999; 
5) с 28.11.2019 по 01.01.2999</t>
  </si>
  <si>
    <t xml:space="preserve">1) п. 1 ; 
2) п. 1 ; 
3) абз. 1 ст. 60 гл. 8 ; 
4) ст. 11.2 гл. 3 ; 
5)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</si>
  <si>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межбюджетных отношениях в Ханты-Мансийском автономном округе - Югре (ред. от 28.05.2015, с изм. от 15.10.2015 г.)" от 10.11.2008 №132-оз;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</si>
  <si>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Дотация на поддержку мер по обеспечению сбалансированности</t>
  </si>
  <si>
    <t>Поддержка мер по обеспечению сбалансированности бюджетов поселений</t>
  </si>
  <si>
    <t>в иных случаях, не связанных с заключением соглашений, предусмотренных в подпункте 1.6.4.1, всего</t>
  </si>
  <si>
    <t>Защита населения от болезней, общих для человека и животных</t>
  </si>
  <si>
    <t>1) с 01.01.2019 по 01.01.2999; 
2) с 27.05.2015 по 01.01.2999; 
3) с 01.01.2009 по 01.01.2999; 
4) с 17.11.2016 по 01.01.2999; 
5) с 01.01.2009 по 01.01.2999; 
6) с 01.01.2019 по 31.12.2030; 
7) с 28.11.2019 по 01.01.2999</t>
  </si>
  <si>
    <t xml:space="preserve">1) п. 1 ; 
2) п. 1 ; 
3) п. 2 ст. 65 гл. 8 ; 
4) ст. 4 ; 
5) ст. 11.2 гл. 3 ; 
6) п. 1 ; 
7) п. 1 </t>
  </si>
  <si>
    <t>1) Постановление Администрации муниципального образования "Обеспечение экологической безопасности Нефтеюганского района на 2019-2024 годы и на период до 2030 года" от 20.12.2018 №2357-па-нпа;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 программе ХМА-Югры  "Экологическая безопасность" от 05.10.2018 №352-п-п;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</si>
  <si>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</si>
  <si>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1) с 01.01.2019 по 01.01.2999; 
2) с 27.05.2015 по 01.01.2999; 
3) с 19.09.2008 по 01.01.2999; 
4) с 20.11.1997 по 01.01.2999; 
5) с 01.01.2009 по 01.01.2999; 
6) с 01.01.2009 по 01.01.2999; 
7) с 01.01.2019 по 31.12.2030</t>
  </si>
  <si>
    <t xml:space="preserve">1) п. 1 ; 
2) п. 1 ; 
3) ст. 7.1 ; 
4) п. 5 ст. 19 гл. 2 ; 
5) п. 2 ст. 65 гл. 8 ; 
6) п. 2 ч. 1 ст. 10 гл. 3 ; 
7) п. 1 </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</si>
  <si>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 
7) Постановление Правительства автономного округа "О гос. программе ХМА-Югры "Развитие государственной гражданской и муниципальной службы"." от 05.10.2018 №358-п-п</t>
  </si>
  <si>
    <t>Осуществление полномочий в сфере государственной регистрации актов гражданского состояния</t>
  </si>
  <si>
    <t>На государственную регистрацию актов гражданского состояния</t>
  </si>
  <si>
    <t>1) с 27.05.2015 по 01.01.2999; 
2) с 19.05.2006 по 01.01.2999; 
3) с 01.01.2009 по 01.01.2999; 
4) с 30.12.2007 по 01.01.2999; 
5) с 01.01.2009 по 01.01.2999; 
6) с 28.03.1997 по 01.01.2999; 
7) с 28.11.2019 по 01.01.2999</t>
  </si>
  <si>
    <t xml:space="preserve">1) п. 1 ; 
2) подп. 1 п. 2 ; 
3) п. 2 ст. 65 гл. 8 ; 
4) ст. 1 ; 
5) п. 2 ч. 1 ст. 10 гл. 3 ; 
6) в целом; 
7)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</si>
  <si>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Правительства РФ "О субвенциях на осуществление полномочий по первичному воинскому учету на территориях, где отсутствуют военные комиссариаты " от 29.04.2006 №258;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методике расчета размера и распределения субвенций между бюджетами муниципальных районов, городских округов на осуществление первичного воинского учета на территориях, где отсутствуют военные комиссариаты, и наделении органов местного самоуправления муниципальных районов отдельными государственными полномочиями по расчету и предоставлению указанных субвенций бюджетам поселений (с изменениями на 24.10.2013 г.)" от 20.12.2007 №180-оз; 
5) Закон автономного округа "О межбюджетных отношениях в Ханты-Мансийском автономном округе - Югре (ред. от 28.05.2015, с изм. от 15.10.2015 г.)" от 10.11.2008 №132-оз; 
6) Федеральный закон "О воинской обязанности и воинской службе" от 28.03.1998 №53-ФЗ-фз;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</si>
  <si>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Осуществление первичного воинского учета на территориях, где отсутствуют военные комиссариаты</t>
  </si>
  <si>
    <t>На осуществление воинского учета на территориях, на которых отсутствуют структурные подразделения военных комиссариатов</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</si>
  <si>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</si>
  <si>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 с 01.01.2018 по 01.01.2999; 
2) с 27.05.2015 по 01.01.2999; 
3) с 24.10.2008 по 01.01.2999; 
4) с 01.01.2009 по 01.01.2999; 
5) с 01.01.2019 по 31.12.2030; 
6) с 27.11.2019 по 01.01.2999; 
7) с 28.11.2019 по 01.01.2999</t>
  </si>
  <si>
    <t xml:space="preserve">1) п. 1 ; 
2) п. 1 ; 
3) в целом; 
4) п. 5 ст. 65 гл. 8 ; 
5) п. 1 ; 
6) п. 1 ; 
7) п. 1 </t>
  </si>
  <si>
    <t>1) Постановление Администрации муниципального образования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20.12.2018 №2345-па-нпа;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"Жилищно-коммунальный комплекс и городская среда"." от 05.10.2018 №347-п-п; 
6) Решение Думы муниципального образования "Об утверждении порядков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27.11.2019 №438;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</si>
  <si>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по предоставлению субсидий бюджету субъекта Российской Федерации, всего</t>
  </si>
  <si>
    <t>1) с 27.05.2015 по 01.01.2999; 
2) с 01.01.2017 по 31.12.2020; 
3) с 24.10.2008 по 01.01.2999; 
4) с 01.01.2009 по 01.01.2999</t>
  </si>
  <si>
    <t xml:space="preserve">1) п. 1 ; 
2) п. 1 ; 
3) прил. 3; 
4) абз. 1 ст. 60 гл. 8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</si>
  <si>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t>
  </si>
  <si>
    <t>Дотация на выравнивание бюджетной обеспеченности</t>
  </si>
  <si>
    <t>по предоставлению дотаций на выравнивание бюджетной обеспеченности городских, сельских поселений, всего</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</si>
  <si>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</si>
  <si>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Осуществление деятельности по обращению с животными без владельцев</t>
  </si>
  <si>
    <t>Департамент строительства и жилищно-коммунального комплекса Нефтеюганского района</t>
  </si>
  <si>
    <t>1) с 27.12.2018 по 01.01.2999; 
2) с 02.08.2010 по 01.01.2999; 
3) с 01.01.2017 по 31.12.2020; 
4) с 26.04.2018 по 01.01.2999; 
5) с 01.01.2009 по 01.01.2999; 
6) с 04.04.2013 по 01.01.2999; 
7) с 23.07.2001 по 01.01.2999; 
8) с 24.09.2013 по 01.01.2999; 
9) с 01.01.2019 по 31.12.2019; 
10) с 26.08.2016 по 01.01.2999</t>
  </si>
  <si>
    <t>1) в целом; 
2) в целом; 
3) в целом; 
4) в целом; 
5) абз. 2 п. 5 ст. 19 гл. 4 ; 
6) в целом; 
7) в целом; 
8) в целом; 
9) в целом; 
10) в целом</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</si>
  <si>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4)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Ханты-Мансийского автономного округа-Югры по проведению мероприятий по предупреждению и  ликвидации болезней животных, их лечению, защите населения от болезней, общих для человека и животных" от 05.04.2013 №29-оз-оз; 
7) Постановление Правительства автономного округа "Об утверждении правил содержания домашних животных в Ханты-Мансийском автономном округе и других организационных мероприятий" от 23.07.2001 №366-п-п; 
8)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9) Постановление Правительства автономного округа "О гос. программе ХМАО-Югры "Развитие агропромышленного комплекса" от 05.10.2018 №344-п-п; 
10) Постановление Администрации муниципального образования «Об утверждении перечня муниципальных программ Нефтеюганского района» от 26.08.2016 №1312-па</t>
  </si>
  <si>
    <t>Мероприятия по предупреждению и ликвидации болезней животных, их лечению, защите населения от болезней, общих для человека и животных местный бюджет</t>
  </si>
  <si>
    <t>Осуществление деятельности по обращению с животными без владельцев (местный бюджет)</t>
  </si>
  <si>
    <t>Администрация Нефтеюганского района</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</si>
  <si>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</si>
  <si>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на организацию и осуществление деятельности по опеке и попечительству</t>
  </si>
  <si>
    <t>1) с 01.01.2017 по 31.12.2020; 
2) с 01.02.2016 по 01.01.2999; 
3) с 23.12.1996 по 01.01.2999; 
4) с 01.01.2009 по 01.01.2999; 
5) с 25.06.2009 по 01.01.2999</t>
  </si>
  <si>
    <t xml:space="preserve">1) разд. 3 ; 
2) п. 1 ; 
3) ст. 8 ; 
4) абз. 2 п. 5 ст. 19 гл. 4 ; 
5) ст. 5 гл. 2 </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</si>
  <si>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t>
  </si>
  <si>
    <t>Дополнительное обеспечение социальными гарантиями отдельных категорий граждан</t>
  </si>
  <si>
    <t>Департамент имущественных отношений Нефтеюганского района</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</si>
  <si>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</si>
  <si>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государственную регистрацию актов гражданского состояния</t>
  </si>
  <si>
    <t>за счет собственных доходов и источников финансирования дефицита бюджета муниципального района, всего</t>
  </si>
  <si>
    <t>Гарантии и компенсации расходов для лиц, работающих и проживающих в районах Крайнего Севера</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</si>
  <si>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</si>
  <si>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 с 31.10.2016 по 01.01.2999; 
2) с 01.01.2009 по 01.01.2999; 
3) с 06.04.1999 по 31.12.2999; 
4) с 21.11.2011 по 01.01.2999; 
5) с 07.05.2018 по 31.12.2024; 
6) с 01.01.2017 по 01.01.2999; 
7) с 01.01.2019 по 31.12.2030</t>
  </si>
  <si>
    <t>1) в целом; 
2) абз. 1 п. 5 ст. 19 гл. 4 ; 
3) в целом; 
4) ч. 1 ст. 16 ;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</si>
  <si>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санитарно-эпидемиологическом благополучии населения" (ред. от 29.12.2014г., с изм. и доп., вступ. в силу с 01.03.2015г.)" от 30.03.1999 №52-фз; 
4) Закон Российской Федерации "Об основах охраны здоровья граждан в Российской Федерации" от 21.11.2011 №323-фз; 
5) Указ Президента РФ "О национальных целях и стратегических задачах развития Российской Федерации на период до 2024 года" от 07.05.2018 №204; 
6)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7) Постановление Правительства автономного округа "О гос. программе ХМАО-Югры "Жилищно-коммунальный комплекс и городская среда"." от 05.10.2018 №347-п-п</t>
  </si>
  <si>
    <t>Мероприятия по проведению дезинсекции и дератизации</t>
  </si>
  <si>
    <t>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</si>
  <si>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Поддержа развития рыбохозяйственного комплекса</t>
  </si>
  <si>
    <t>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</si>
  <si>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Расходы на реализацию полномочия, указанного в п.2 статьи 2 Закона Ханты-Мансийского автономного округа – Югры от 31.01.2011 года № 8-оз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</si>
  <si>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</si>
  <si>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1) с 27.12.2018 по 01.01.2999; 
2) с 02.08.2010 по 01.01.2999; 
3) с 01.01.2017 по 31.12.2020; 
4) с 26.04.2018 по 01.01.2999; 
5) с 01.01.2009 по 01.01.2999; 
6) с 29.04.2013 по 01.01.2999; 
7) с 23.07.2001 по 01.01.2999; 
8) с 24.09.2013 по 01.01.2999; 
9) с 01.01.2019 по 31.12.2019; 
10) с 26.08.2016 по 01.01.2999</t>
  </si>
  <si>
    <t>1) в целом; 
2) в целом; 
3) в целом; 
4) в целом; 
5) абз. 1 п. 5 ст. 19 гл. 4 ; 
6) ст. 1-2 ; 
7) подп. 3 п. 1 прил. 3; 
8) в целом; 
9) в целом; 
10) в целом</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</si>
  <si>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Федеральный закон "Об организации предоставления государственных и муниципальных услуг" от 27.07.2010 №210-фз; 
3)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4)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Ханты-Мансийского автономного округа - Югры по проведению мероприятий по предупреждению и ликвидации болезней животных, их лечению, защите населения от болезней, общих для человека и животных (ред. от 28.03.2014 г.)" от 05.04.2013 №29-оз; 
7) Постановление Правительства автономного округа "Об утверждении правил содержания домашних животных в Ханты-Мансийском автономном округе и других организационных мероприятий" от 23.07.2001 №366-п-п; 
8)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9) Постановление Правительства автономного округа "О гос. программе ХМАО-Югры "Развитие агропромышленного комплекса" от 05.10.2018 №344-п-п; 
10) Постановление Администрации муниципального образования «Об утверждении перечня муниципальных программ Нефтеюганского района» от 26.08.2016 №1312-па</t>
  </si>
  <si>
    <t>Мероприятия по предупреждению и ликвидации болезней животных, их лечению, защите населения от болезней, общих для человека и животных</t>
  </si>
  <si>
    <t>1) с 23.01.2019 по 31.12.2019; 
2) с 27.01.2010 по 01.01.2099; 
3) с 26.02.2010 по 01.01.2999; 
4) с 01.01.2017 по 31.12.2020; 
5) с 01.01.2006 по 01.01.2999; 
6) с 30.12.2009 по 01.01.2999; 
7) с 01.01.2009 по 01.01.2999; 
8) с 05.08.1998 по 01.01.2999; 
9) с 01.01.2019 по 31.12.2030</t>
  </si>
  <si>
    <t>1) в целом; 
2) подп. 1.5. п. 1 ; 
3) подп. 1.1.,1.3. п. 1 ; 
4) в целом; 
5) ст. 7.4. гл. 2.2. ; 
6) подп. 9,11 п. 2 ст. 2 ; 
7) абз. 1 п. 5 ст. 19 гл. 4 ; 
8) ст. 12 гл. 2 ; 
9) в целом</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</si>
  <si>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Закон автономного округа "Об организации и обеспечения отдыха и оздоровления детей в Ханты-мансийском автономном округе-Югре" от 30.12.2009 №250-оз-оз; 
7) Федеральный закон "Об общих принципах организации местного самоуправления в Российской Федерации (ред. от 30.03.2015 г.)" от 06.10.2003 №131-фз; 
8) Федеральный закон "Об основных гарантиях прав ребенка в Российской Федерации" от 24.07.1998 №124-фз; 
9) Постановление Правительства автономного округа "О гос. программе ХМАО-Югры "Развитие образования"." от 05.10.2018 №338-п-п</t>
  </si>
  <si>
    <t>Организация отдыха и оздоровления детей</t>
  </si>
  <si>
    <t>Департамент образования и молодежной политики Нефтеюганского района</t>
  </si>
  <si>
    <t>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</si>
  <si>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Расходы на оплату труда приемного родителя</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</si>
  <si>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</si>
  <si>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Выплаты компенсации части родительской платыза присмотр и уход за детьми в дошкольных учреждениях</t>
  </si>
  <si>
    <t>1) в целом; 
2) в целом; 
3) абз. 1 п. 5 ст. 19 гл. 4 ; 
4) п. 3 ст. 4 ; 
5) в целом; 
6) в целом</t>
  </si>
  <si>
    <t>Расходы на администрирование по компенсации части родительской платы за присмоьр и уход за детьми в дошкольных учреждениях</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</si>
  <si>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</si>
  <si>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 в целом; 
2) абз. 1 п. 5 ст. 19 гл. 4 ; 
3) п. 1 ст. 6 ; 
4) ст. 37 гл. 4 ; 
5) подп. 3 п. 1 ст. 2 ; 
6) подп. 1.2. п. 1 прил. 2; 
7) в целом; 
8) в целом</t>
  </si>
  <si>
    <t>Расходы на социальную поддержку отдельным категориям обучающихся в муниципальных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</si>
  <si>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</si>
  <si>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 xml:space="preserve">1) разд. 3 ; 
2) п. 1 ; 
3) ст. 5 гл. 2 ; 
4) ст. 8 ; 
5) абз. 1 п. 5 ст. 19 гл. 4 </t>
  </si>
  <si>
    <t>Обеспечение социальными гарантиями отдельных категорий граждан</t>
  </si>
  <si>
    <t>1) в целом; 
2) п. 1 ; 
3) подп. 2 п. 1 ст. 9 гл. 2 ; 
4) в целом; 
5) абз. 1 п. 5 ст. 19 гл. 4 ; 
6) абз. 6 подп. а п. 1 ; 
7) п. 2 ст. 14 ; 
8) ст. 64 гл. 7 ; 
9) в целом</t>
  </si>
  <si>
    <t>Расходы на реализацию дошкольными образовательными организациями основных общеобразовательных программ дошкольного образования</t>
  </si>
  <si>
    <t>1) в целом; 
2) п. 1 ; 
3) подп. 2 п. 1 ст. 9 гл. 2 ; 
4) в целом; 
5) абз. 1 п. 5 ст. 19 гл. 4 ; 
6) абз. 6 подп. а п. 1 ; 
7) п. 2 ст. 14 ; 
8) ст. 63 гл. 7 ; 
9) в целом</t>
  </si>
  <si>
    <t>Расходы на реализацию основных общеобразовательных программ</t>
  </si>
  <si>
    <t>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</si>
  <si>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Поддержка сельскохозяйственного производства (дикоросы, малые формы хозяйствования)</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</si>
  <si>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</si>
  <si>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Поддержка сельскохозяйственного производства в сфере растениеводства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</si>
  <si>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</si>
  <si>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Расходы на поддержку сельскохозяйственного производства в сфере животноводства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</si>
  <si>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</si>
  <si>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 с 31.10.2016 по 01.01.2999; 
2) с 01.01.2009 по 01.01.2999; 
3) с 01.01.2017 по 01.01.2999; 
4) с 01.01.2019 по 31.12.2030</t>
  </si>
  <si>
    <t>1) в целом; 
2) абз. 1 п. 5 ст. 19 гл. 4 ; 
3) ст. 4 ;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</si>
  <si>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 
4) Постановление Правительства автономного округа "О гос. программе ХМАО-Югры "Жилищно-коммунальный комплекс и городская среда"." от 05.10.2018 №347-п-п</t>
  </si>
  <si>
    <t>Профилактика инфекционных и паразитраных заболеваний</t>
  </si>
  <si>
    <t>1) с 10.01.2002 по 01.01.2999; 
2) с 24.06.1998 по 01.01.2999; 
3) с 01.01.2017 по 31.12.2020; 
4) с 01.01.2009 по 01.01.2999; 
5) с 01.01.2019 по 31.12.2030</t>
  </si>
  <si>
    <t>1) ст. 7 гл. 2 ; 
2) ст. 8 гл. 2 ; 
3) в целом; 
4) абз. 1 п. 5 ст. 19 гл. 4 ; 
5) в целом</t>
  </si>
  <si>
    <t>1) Закон Российской Федерации "Об охране окружающей среды" от 10.01.2002 №7-фз; 
2) Закон Российской Федерации "Об отходах производства и потребления" от 24.06.1998 №89-фз; 
3)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ХМА-Югры  "Экологическая безопасность" от 05.10.2018 №352-п-п</t>
  </si>
  <si>
    <t>Содержание органов местного самоуправления (в сфере организации деятельности по обращению с твердыми коммунальными отходами)</t>
  </si>
  <si>
    <t>1) подп. 1.3.1. п. 1 ; 
2) в целом; 
3) ст. 7.6. гл. 2.2. ; 
4) абз. 1 п. 5 ст. 19 гл. 4 ; 
5) в целом</t>
  </si>
  <si>
    <t>Организация отдыха и оздоровления детей в части администрирования</t>
  </si>
  <si>
    <t>1) в целом; 
2) в целом; 
3) ст. 23.2 ; 
4) п. 2 ст. 28 ; 
5) абз. 1 п. 5 ст. 19 гл. 4 ; 
6) в целом; 
7) в целом</t>
  </si>
  <si>
    <t>Администрирование полномочия по обеспечению жилыми помещениями отдельных категорий граждан</t>
  </si>
  <si>
    <t>1) с 23.08.2019 по 01.01.2999; 
2) с 02.03.2007 по 01.01.2999; 
3) с 01.01.2009 по 01.01.2999; 
4) с 20.08.2007 по 01.01.2999; 
5) с 01.01.2017 по 01.01.2999</t>
  </si>
  <si>
    <t>1) разд. 2 ; 
2) ст. 34,35 гл. 9 ; 
3) абз. 1 п. 5 ст. 19 гл. 4 ; 
4) ст. 21,22 ; 
5) прил. 1</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</si>
  <si>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</si>
  <si>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Содержание органов местного самоуправления</t>
  </si>
  <si>
    <t>1) с 23.08.2019 по 01.01.2999; 
2) с 01.01.2017 по 31.12.2020; 
3) с 01.11.2016 по 01.01.2999; 
4) с 01.01.2017 по 31.12.2020; 
5) с 01.01.2017 по 31.12.2020; 
6) с 01.01.2017 по 31.12.2020; 
7) с 01.01.2017 по 31.12.2020; 
8) с 01.01.2009 по 01.01.2999; 
9) с 20.08.2007 по 01.01.2999; 
10) с 01.01.2014 по 31.12.2020; 
11) с 29.12.2016 по 01.01.2999; 
12) с 01.01.2017 по 01.01.2999; 
13) с 01.01.2019 по 31.12.2019; 
14) с 01.01.2019 по 31.12.2030; 
15) с 01.01.2019 по 31.12.2030; 
16) с 01.01.2019 по 31.12.2030; 
17) с 01.01.2019 по 31.12.2030; 
18) с 01.01.2019 по 31.12.2030</t>
  </si>
  <si>
    <t>1) в целом; 
2) в целом; 
3) в целом; 
4) в целом; 
5) в целом; 
6) в целом; 
7) в целом; 
8) абз. 1 п. 5 ст. 19 гл. 4 ; 
9) в целом; 
10) в целом; 
11) в целом; 
12) в целом; 
13) в целом; 
14) в целом; 
15) в целом; 
16) в целом; 
17) в целом; 
18)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</si>
  <si>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3)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4)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5)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6)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7)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8) Федеральный закон "Об общих принципах организации местного самоуправления в Российской Федерации (ред. от 30.03.2015 г.)" от 06.10.2003 №131-фз; 
9) Закон автономного округа "Об отдельных вопросах муниципальной службы в Ханты-Мансийском автономном округе - Югре" от 20.07.2007 №113-оз-оз; 
10)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11)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12)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13) Постановление Правительства автономного округа "О гос. программе ХМАО-Югры "Развитие агропромышленного комплекса" от 05.10.2018 №344-п-п; 
14) Постановление Правительства автономного округа "О гос. програмее ХМАО-Югры "Социальное и демографическое развитие"." от 05.10.2018 №339-п-п; 
15) Постановление Правительства автономного округа "О гос. программе ХМА-Югры "Развитие государственной гражданской и муниципальной службы"." от 05.10.2018 №358-п-п; 
16) Постановление Правительства автономного округа "О государственной  программе Ханты-Мансийского автономного округа-Югры  "Поддержка занятости населения" от 05.10.2018 №343-п-п; 
17)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 
18) Постановление Правительства автономного округа "О гос. программе ХМАО-Югры "Устойчивое развитие коренных малочисленных народов Севера"." от 05.10.2018 №350-п-п</t>
  </si>
  <si>
    <t>Содержание органов местного саоупрпвления в части оплаты труда</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</si>
  <si>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</si>
  <si>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Организация отдыха и оздоровления детей в части начисления на оплату труда</t>
  </si>
  <si>
    <t>Содержание органов местного самоуправления без оплаты труда</t>
  </si>
  <si>
    <t>Хранение, комплектование, учет и использование архивных документов, относящихся к государственной собственности автономного округа</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</si>
  <si>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</si>
  <si>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за счет субвенций, предоставленных из бюджета субъекта Российской Федерации, всего</t>
  </si>
  <si>
    <t>с 14.03.2020 по 01.01.2999</t>
  </si>
  <si>
    <t xml:space="preserve">п. 17 ст. 2 </t>
  </si>
  <si>
    <t>Закон Российской Федерации " О совершенствовании регулирования отдельных вопросов организации и функционирования публичной власти" от 14.03.2020 №1-ФКЗ</t>
  </si>
  <si>
    <t>" О совершенствовании регулирования отдельных вопросов организации и функционирования публичной власти"</t>
  </si>
  <si>
    <t>Мероприятия по профилактике и устранению последствий распространения COVID-19</t>
  </si>
  <si>
    <t>полномочия по материально-техническому обеспечению подготовки и проведения общероссийского голосования по вопросу одобрения изменений в Конституцию Российской Федерации – пункт 17 статьи 2 закона Российской Федерации о поправке к Конституции Российской Федерации от 14 марта 2020 г. № 1-ФКЗ "О совершенствовании регулирования отдельных вопросов организации и функционирования публичной власти"</t>
  </si>
  <si>
    <t>1) с 01.01.2017 по 31.12.2020; 
2) с 01.01.2009 по 01.01.2999; 
3) с 25.01.2002 по 01.01.2999</t>
  </si>
  <si>
    <t xml:space="preserve">1) в целом; 
2) абз. 1 п. 5 ст. 19 гл. 4 ; 
3) п. 10 ст. 5 </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</si>
  <si>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Всероссийской переписи населения" от 25.01.2002 №8-ФЗ-фз</t>
  </si>
  <si>
    <t>Проведение Всероссийской переписи населения</t>
  </si>
  <si>
    <t>1) в целом; 
2) подр. 3 ; 
3) ст. 23.2 ; 
4) абз. 1 п. 5 ст. 19 гл. 4 ; 
5) в целом</t>
  </si>
  <si>
    <t>Улучшение жилищных условий для отдельных категорий граждан в части предоставления мер социальной поддержки</t>
  </si>
  <si>
    <t>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</si>
  <si>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Составление (изменение) списков кандидатов в присяжные заседатели федеральных судов общей юрисдикции в Российской Федерации</t>
  </si>
  <si>
    <t>по составлению списков кандидатов в присяжные заседатели</t>
  </si>
  <si>
    <t>Государственная регистрация актов гражданского состояния</t>
  </si>
  <si>
    <t>за счет субвенций, предоставленных из федерального бюджета,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</si>
  <si>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</si>
  <si>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 прил. 3; 
2) в целом; 
3) абз. 2 п. 5 ст. 20 гл. 4 ; 
4) прил. 5</t>
  </si>
  <si>
    <t>Обеспечение жильем молодых семей в рамках федеральной программы "Жилище"</t>
  </si>
  <si>
    <t>1) разд. 4 ; 
2) подп. 25 п. 1 ст. 15 гл. 3 ; 
3) прил. 11; 
4) прил. 21</t>
  </si>
  <si>
    <t>Предоставление социальных выплат на строительство (приобретение) жилья молодым семьям и молодым специалистам, проживающим в сельской местности</t>
  </si>
  <si>
    <t>1) в целом; 
2) в целом; 
3) абз. 2 п. 5 ст. 20 гл. 4 ; 
4) прил. 2</t>
  </si>
  <si>
    <t>Создание условий способствующих  улучшению жилищных условий жителей Нефтеюганского района</t>
  </si>
  <si>
    <t>Социальные выплаты</t>
  </si>
  <si>
    <t>Иные дополнительные меры социальной поддержки и социальной помощи для отдельных категорий граждан</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</si>
  <si>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</si>
  <si>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Организация и проведение мероприятий, направленных на профилактику правонарушений несовершеннолетних</t>
  </si>
  <si>
    <t>Правовое просвещение и правовое информирование населения</t>
  </si>
  <si>
    <t>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</si>
  <si>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по перечню, предусмотренному Федеральным законом от 6 октября 2003г.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</si>
  <si>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</si>
  <si>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 xml:space="preserve">ч. 1 ст. 17 </t>
  </si>
  <si>
    <t>Департамент культуры и спорта Нефтеюганского района</t>
  </si>
  <si>
    <t>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</si>
  <si>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1) с 01.01.2017 по 31.12.2020; 
2) с 01.01.2009 по 01.01.2999; 
3) с 01.01.2014 по 31.12.2020; 
4) с 01.09.2013 по 01.01.2999</t>
  </si>
  <si>
    <t xml:space="preserve">1) в целом; 
2) ч. 1 ст. 17 ; 
3) в целом; 
4) ст. 63 гл. 7 </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</si>
  <si>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4) Федеральный закон "Об образовании в Российской Федерации" от 29.12.2012 №273-фз</t>
  </si>
  <si>
    <t>Обеспечение обучающихся начального образования бесплатным горячим питанием</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</si>
  <si>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</si>
  <si>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Поощрительная выплата при назначении пенсии за выслугу лет</t>
  </si>
  <si>
    <t>1) с 02.03.2007 по 01.01.2999; 
2) с 26.02.2014 по 01.01.2999; 
3) с 01.02.2005 по 01.01.2999; 
4) с 01.01.2002 по 01.01.2999; 
5) с 01.01.2009 по 01.01.2999; 
6) с 20.08.2007 по 01.01.2999</t>
  </si>
  <si>
    <t xml:space="preserve">1) ст. 34,35 гл. 9 ; 
2) п. 5.1 разд. 5 ; 
3) ст. 25 гл. 7 ; 
4) ст. 7 ; 
5) в целом; 
6) ст. 21,22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</si>
  <si>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</si>
  <si>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Дума Нефтеюганского района</t>
  </si>
  <si>
    <t>предоставление доплаты за выслугу лет к трудовой пенсии муниципальным служащим за счет средств местного бюдже</t>
  </si>
  <si>
    <t xml:space="preserve">п. 3 ч. 1 ст. 17 гл. 3 </t>
  </si>
  <si>
    <t>Предоставление гарантий и компенсаций расходов, связанных с переездом, проездом и провозом багажа к месту использования отпуска и обратно</t>
  </si>
  <si>
    <t>1) с 02.03.2007 по 01.01.2999; 
2) с 01.06.1993 по 01.01.2999; 
3) с 01.01.2009 по 01.01.2999; 
4) с 29.02.2012 по 01.01.2999; 
5) с 20.02.2016 по 01.01.2999; 
6) с 29.09.2012 по 01.01.2999</t>
  </si>
  <si>
    <t xml:space="preserve">1) в целом; 
2) ст. 33,35 разд. 3,7 ; 
3) п. 3 ч. 1 ст. 17 гл. 3 ; 
4) в целом; 
5) разд. 3 ; 
6) разд. 6 </t>
  </si>
  <si>
    <t>1) Федеральный закон "О муниципальной службе в Российской Федерации" от 02.03.2007 №25-ФЗ-фз; 
2)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</si>
  <si>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с 02.03.2007 по 01.01.2999; 
2) с 01.01.2009 по 01.01.2999; 
3) с 20.08.2007 по 01.01.2999; 
4) с 01.06.1993 по 01.01.2999; 
5) с 24.11.2004 по 01.01.2999; 
6) с 20.02.2016 по 01.01.2999</t>
  </si>
  <si>
    <t xml:space="preserve">1) ст. 34,35 гл. 9 ; 
2) п. 3 ч. 1 ст. 17 гл. 3 ; 
3) ст. 21,22 ; 
4) ст. 33,35 разд. 7 ; 
5) ст. 4 ; 
6) разд. 3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</si>
  <si>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</si>
  <si>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с 02.03.2007 по 01.01.2999; 
2) с 01.01.2009 по 01.01.2999; 
3) с 20.08.2007 по 01.01.2999; 
4) с 01.06.1993 по 01.01.2999; 
5) с 24.11.2004 по 01.01.2999; 
6) с 20.02.2016 по 01.01.2999; 
7) с 20.08.2007 по 01.01.2999</t>
  </si>
  <si>
    <t>1) с 02.03.2007 по 01.01.2999; 
2) с 01.01.2009 по 01.01.2999; 
3) с 01.06.1993 по 01.01.2999; 
4) с 24.11.2004 по 01.01.2999; 
5) с 20.02.2016 по 01.01.2999; 
6) с 20.08.2007 по 01.01.2999</t>
  </si>
  <si>
    <t xml:space="preserve">1) ст. 34,35 гл. 9 ; 
2) абз. 3 п. 1 ст. 17 гл. 3 ; 
3) ст. 33,35 разд. 3,7 ; 
4) ст. 4,5 ; 
5) разд. 3 ; 
6) ст. 21,22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</si>
  <si>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</si>
  <si>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Предоставление гарантий и компенсаций расходов, связанных с переездом и провозом багажа к месту использования отпуска и обратно</t>
  </si>
  <si>
    <t>1) с 01.01.2009 по 01.01.2999; 
2) с 01.06.1993 по 01.01.2999; 
3) с 29.02.2012 по 01.01.2999; 
4) с 24.11.2004 по 01.01.2999; 
5) с 20.02.2016 по 01.01.2999</t>
  </si>
  <si>
    <t xml:space="preserve">1) подп. 3 п. 1 ст. 17 гл. 3 ; 
2) ст. 33,35 разд. 3,7 ; 
3) в целом; 
4) ст. 4,5 ; 
5) разд. 3 </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</si>
  <si>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</si>
  <si>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</si>
  <si>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 с 01.01.2010 по 01.01.2999; 
2) с 31.10.2016 по 01.01.2999; 
3) с 01.01.2009 по 01.01.2999; 
4) с 23.11.2009 по 01.01.2999; 
5) с 07.05.2018 по 31.12.2024; 
6) с 24.09.2013 по 01.01.2999; 
7) с 01.01.2019 по 31.12.2030; 
8) с 01.01.2019 по 31.12.2030</t>
  </si>
  <si>
    <t>1) прил. 2; 
2) в целом; 
3) п. 8.2 ч. 1 ст. 17 гл. 3 ; 
4) ст. 14 ; 
5) в целом; 
6) в целом; 
7) в целом; 
8) в целом</t>
  </si>
  <si>
    <t>1) Постановление Правительства РФ "О требованиях к региональным и муниципальным программам в области энергосбережения и повышения энергетической эффективности" от 31.12.2009 №1225;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энергосбережении и о повышении энергетической эффективности и о внесении измененийв отдельные законодательные акты" от 23.11.2009 №261-ФЗ-фз; 
5) Указ Президента РФ "О национальных целях и стратегических задачах развития Российской Федерации на период до 2024 года" от 07.05.2018 №204;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8) Постановление Правительства автономного округа "О гос. программе ХМАО-Югры "Жилищно-коммунальный комплекс и городская среда"." от 05.10.2018 №347-п-п</t>
  </si>
  <si>
    <t>Повышение энергетической эффективности в бюджетной сфере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</si>
  <si>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</si>
  <si>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 с 16.07.2015 по 01.01.2999; 
2) с 24.05.2015 по 01.01.2999; 
3) с 31.10.2016 по 01.01.2999; 
4) с 02.09.2016 по 01.01.2999; 
5) с 01.01.2017 по 31.12.2020; 
6) с 01.01.2009 по 01.01.2999; 
7) с 01.01.2019 по 31.12.2030; 
8) с 26.04.2019 по 01.01.2999</t>
  </si>
  <si>
    <t xml:space="preserve">1) в целом; 
2) в целом; 
3) в целом; 
4) в целом; 
5) в целом; 
6) п. 8.1 ч. 1 ст. 17 гл. 3 ; 
7) в целом; 
8) п. 5.6 разд. 2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</si>
  <si>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Закон автономного округа "О резервах управленческих кадров в Ханты-Мансийском автономном округе Югре" от 30.12.2008 №172-оз-оз;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 программе ХМАО-Югры "Жилищно-коммунальный комплекс и городская среда"." от 05.10.2018 №347-п-п; 
8)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и подведомственного муниципального казённого учреждения «Управление капитального строительства и жилищно-коммунального комплекса Нефтеюганского района» от 26.04.2019 №929-па</t>
  </si>
  <si>
    <t>Совершенствование кадровой службы</t>
  </si>
  <si>
    <t>Совершентствование кадровой службы</t>
  </si>
  <si>
    <t>1) в целом; 
2) п. 3 ст. 32 гл. 9 ; 
3) в целом; 
4) в целом; 
5) п. 6 ст. 26.3 гл. 41 ; 
6) подп. 8.1 п. 1 ст. 17 гл. 3 ; 
7) п. 3 ст. 14 ; 
8) в целом</t>
  </si>
  <si>
    <t>Развитие кадрового потенциала отрасли</t>
  </si>
  <si>
    <t>Совершенствование кадровой службы органов местного самоуправления</t>
  </si>
  <si>
    <t>1) с 16.07.2015 по 01.01.2999; 
2) с 02.03.2007 по 01.01.2999; 
3) с 02.09.2016 по 01.01.2999; 
4) с 01.01.2017 по 31.12.2020; 
5) с 18.10.1999 по 01.01.2999; 
6) с 01.01.2009 по 01.01.2999</t>
  </si>
  <si>
    <t xml:space="preserve">1) в целом; 
2) ст. 34,35 гл. 9 ; 
3) п. 6 ст. 13 ; 
4) в целом; 
5) п. 6.3 ст. 26.3 гл. 41 ; 
6) подп. 8.1 п. 1 ст. 17 гл. 3 </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</si>
  <si>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t>
  </si>
  <si>
    <t>Совершенствование кадровой службы органов  местного самоуправления</t>
  </si>
  <si>
    <t>1) с 16.07.2015 по 01.01.2999; 
2) с 02.03.2007 по 01.01.2999; 
3) с 01.01.2017 по 31.12.2020; 
4) с 01.01.2009 по 01.01.2999; 
5) с 20.08.2007 по 01.01.2999; 
6) с 13.10.2008 по 01.01.2999</t>
  </si>
  <si>
    <t>1) в целом; 
2) ст. 34,35 гл. 9 ; 
3) в целом; 
4) п. 3 ч. 1 ст. 17 гл. 3 ; 
5) ст. 21,22 ;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</si>
  <si>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</si>
  <si>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</si>
  <si>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 с 01.01.2017 по 31.12.2020; 
2) с 01.01.2009 по 01.01.2999; 
3) с 09.02.2009 по 01.01.2999; 
4) с 15.01.1996 по 01.01.2999; 
5) с 08.02.1992 по 01.01.2999; 
6) с 24.09.2013 по 01.01.2999; 
7) с 01.01.2019 по 31.12.2030; 
8) с 06.04.2018 по 01.01.2999</t>
  </si>
  <si>
    <t>1) в целом; 
2) п. 7 ч. 1 ст. 17 гл. 3 ; 
3) в целом; 
4) ст. 31 ; 
5) в целом; 
6) в целом; 
7) в целом; 
8) в целом</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</si>
  <si>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Федеральный закон "О некоммерческих организациях " от 12.01.1996 №7-фз; 
5) Закон Российской Федерации "О средствах массовой информации (ред. от 24.11.2014 г.)" от 27.12.1991 №2124-1;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"Развитие гражданского общества" от 05.10.2018 №355-п-п; 
8) Распоряжение Правительства автономного округа «О концепции развития территориального общественного самоуправления в Ханты-Мансийском автономном округе – Югре до 2025 года» от 06.04.2018 №151-рп-рп</t>
  </si>
  <si>
    <t xml:space="preserve">Информационное обеспечение деятельности органов местного самоуправления </t>
  </si>
  <si>
    <t>Обеспечение информационной открытости органов местного самоуправления Нефтеюганского района</t>
  </si>
  <si>
    <t>Обеспечение информационной открытости органов местного самоуправления Нефтеюганского района в рамках муниципального задания</t>
  </si>
  <si>
    <t>1) в целом; 
2) подп. 7 п. 1 ст. 17 гл. 3 ; 
3) п. 4 ст. 2 гл. 1 ; 
4) в целом</t>
  </si>
  <si>
    <t>Подготовка и размещение информации в СМИ о деятельности органов местного самоуправления</t>
  </si>
  <si>
    <t>1) с 06.06.2016 по 01.01.2999; 
2) с 01.01.2017 по 31.12.2020; 
3) с 14.06.2016 по 01.01.2999; 
4) с 01.01.2009 по 01.01.2999; 
5) с 09.02.2009 по 01.01.2999; 
6) с 01.01.2019 по 31.12.2030; 
7) с 25.02.2016 по 01.01.2999</t>
  </si>
  <si>
    <t>1) в целом; 
2) в целом; 
3) в целом; 
4) п. 7 ч. 1 ст. 17 гл. 3 ; 
5) подп. 1.7 п. 1 ст. 6 гл. 1 ; 
6) в целом; 
7)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</si>
  <si>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(ред. от 30.03.2015 г.)" от 06.10.2003 №131-фз; 
5) Федеральный закон "Об обеспечении доступа к информации о деятельности государственных органов и органов местного самоуправления" от 09.02.2009 №8-фз-фз; 
6) Постановление Правительства автономного округа "О гос. программе ХМАО-Югры "Развитие гражданского общества" от 05.10.2018 №355-п-п; 
7)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</si>
  <si>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Информационное обеспечение деятельности органов местного самоуправления Нефтеюганского района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</si>
  <si>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</si>
  <si>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 с 16.07.2015 по 01.01.2999; 
2) с 21.08.2017 по 01.01.2999; 
3) с 26.02.2016 по 01.01.2999; 
4) с 31.10.2016 по 01.01.2999; 
5) с 01.01.2009 по 01.01.2999; 
6) с 24.07.2009 по 01.01.2999; 
7) с 29.12.2006 по 01.01.2999; 
8) с 20.02.2016 по 01.01.2999; 
9) с 01.01.2019 по 31.12.2030</t>
  </si>
  <si>
    <t>1) в целом; 
2) в целом; 
3) в целом; 
4) в целом; 
5) п. 3 ч. 1 ст. 17 гл. 3 ; 
6) в целом; 
7) в целом; 
8) в целом; 
9)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</si>
  <si>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Федеральный закон "Об общих принципах организации местного самоуправления в Российской Федерации (ред. от 30.03.2015 г.)" от 06.10.2003 №131-фз; 
6)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7) Федеральный закон "Об обязательном социальном страховании на случай временной нетрудоспособности и в связи с материнством" от 29.12.2006 №255-фз-фз; 
8)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9)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</si>
  <si>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учреждения</t>
  </si>
  <si>
    <t>Обеспечение качества управления в образовательных учреждениях сферы культуры</t>
  </si>
  <si>
    <t>Предоставление государственных услуг в многофункциональных центрах</t>
  </si>
  <si>
    <t>1) с 06.06.2016 по 01.01.2999; 
2) с 24.05.2015 по 01.01.2999; 
3) с 20.11.2015 по 01.01.2999; 
4) с 17.04.2006 по 01.01.2999; 
5) с 01.11.2016 по 31.12.2020; 
6) с 30.12.2003 по 01.01.2999; 
7) с 08.08.2012 по 01.01.2999; 
8) с 14.06.2016 по 01.01.2999; 
9) с 24.12.1994 по 01.01.2999; 
10) с 19.02.1998 по 01.01.2999; 
11) с 01.01.2009 по 01.01.2999; 
12) с 31.08.1995 по 01.01.2999; 
13) с 11.01.2016 по 01.01.2999; 
14) с 01.01.2019 по 31.12.2030; 
15) с 25.02.2016 по 01.01.2999</t>
  </si>
  <si>
    <t>1) в целом; 
2) в целом; 
3) в целом; 
4) п. 11 ; 
5) в целом; 
6) п. 11 ; 
7) в целом; 
8) в целом; 
9) подп. а.г.л.н п. 2 ст. 11 гл. 2 ; 
10) ст. 18 гл. 6 ; 
11) п. 3 ч. 1 ст. 17 гл. 3 ; 
12) абз. 4 п. 2 ст. 7 гл. 2 ; 
13) в целом; 
14) в целом; 
15)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</si>
  <si>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5)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6) Постановление Правительства РФ "О единой государственной системе предупреждения и ликвидации чрезвычайных ситуаций" от 30.12.2003 №794; 
7)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8)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9) Федеральный закон "О защите населения и территорий от чрезвычайных ситуаций природного и техногенного характера" от 21.12.1994 №68-фз; 
10) Федеральный закон "О гражданской обороне (ред. от 30.12.2015 г.)" от 12.02.1998 №28-фз; 
11) Федеральный закон "Об общих принципах организации местного самоуправления в Российской Федерации (ред. от 30.03.2015 г.)" от 06.10.2003 №131-фз; 
12) Федеральный закон "Об аварийно-спасательных службах и статусе спасателей (с изменениями на 02.07.2013 г.)" от 22.08.1995 №151-фз; 
13) Постановление Администрации муниципального образования "Об оплате работников, предоставлении социальных гарантий и компенсаций муниципального казенного учреждения "Единая дежурно-диспетчерская служба Нефтеюганского района" от 11.01.2016 №1-па-нпа; 
14) Постановление Правительства автономного округа "О гос. программе ХМАО-Югры "Безопасность жизнедеятельности" от 05.10.2018 №351-п-п; 
15)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</si>
  <si>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Содержание и организация деятельности аварийно-спасательных служб и (или) аварийно-спасательных формирований на территории поселения</t>
  </si>
  <si>
    <t>Содержание муниципального казенного учреждения "Управление делами администрации"</t>
  </si>
  <si>
    <t>Развитие и споровождение мнофукционального центра</t>
  </si>
  <si>
    <t>Расходы на обеспечение безопасности и создание благоприятных условий труда работающих</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</si>
  <si>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</si>
  <si>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 с 01.01.2009 по 01.01.2999; 
2) с 17.12.2009 по 01.01.2999</t>
  </si>
  <si>
    <t>1) п. 1 ч. 1 ст. 15 гл. 3 ; 
2) в целом</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</si>
  <si>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"Об утверждении Положения об управлении муниципальным долгом Нефтеюганского района" от 17.12.2009 №1016</t>
  </si>
  <si>
    <t>обслуживание долговых обязательств</t>
  </si>
  <si>
    <t>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</si>
  <si>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 с 23.08.2019 по 01.01.2999; 
2) с 24.01.2019 по 01.01.2999; 
3) с 01.01.2009 по 01.01.2999; 
4) с 20.08.2007 по 01.01.2999; 
5) с 29.12.2006 по 01.01.2999; 
6) с 29.12.2016 по 01.01.2999; 
7) с 01.01.2017 по 01.01.2999; 
8) с 01.01.2019 по 31.12.2030; 
9) с 26.12.2019 по 31.12.2019</t>
  </si>
  <si>
    <t xml:space="preserve">1) разд. 2 ; 
2) п. 1 ; 
3) п. 3 ч. 1 ст. 17 гл. 3 ; 
4) ст. 21,22 ; 
5) в целом; 
6) в целом; 
7) прил. 1; 
8) в целом;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</si>
  <si>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</si>
  <si>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Обеспечение деятельности органов местного самоуправления  в части оплаты труда</t>
  </si>
  <si>
    <t>1) с 23.08.2019 по 01.01.2999; 
2) с 24.01.2019 по 01.01.2999; 
3) с 02.03.2007 по 01.01.2999; 
4) с 01.01.2009 по 01.01.2999; 
5) с 20.08.2007 по 01.01.2999; 
6) с 29.12.2016 по 01.01.2999; 
7) с 01.01.2017 по 01.01.2999; 
8) с 26.12.2019 по 31.12.2019</t>
  </si>
  <si>
    <t xml:space="preserve">1) разд. 2 ; 
2) п. 1 ; 
3) ст. 34,35 гл. 9 ; 
4) абз. 1 п. 4 ч. 4 ст. 15 гл. 3 ; 
5) ст. 21,22 ; 
6) в целом; 
7) прил. 1; 
8)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</si>
  <si>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8)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</si>
  <si>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Межбюджетные трансферты (обеспечение деятельности ОМС) </t>
  </si>
  <si>
    <t>Содержание органов местного самоуправления в части оплаты труда</t>
  </si>
  <si>
    <t>Материально-техническое и финансовое обеспечение деятельности органов местного самоуправления в части оплаты труда</t>
  </si>
  <si>
    <t>Материально техническое обеспечение деятельности органов местного самоуправления в части оплаты труда</t>
  </si>
  <si>
    <t>1) с 24.01.2019 по 01.01.2999; 
2) с 01.01.2009 по 01.01.2999; 
3) с 20.08.2007 по 01.01.2999; 
4) с 29.12.2016 по 01.01.2999; 
5) с 01.01.2017 по 01.01.2999; 
6) с 26.12.2019 по 31.12.2019</t>
  </si>
  <si>
    <t xml:space="preserve">1) п. 1 ; 
2) абз. 1 ч. 4 ст. 15 гл. 3 ; 
3) ст. 21,22 ; 
4) в целом; 
5) прил. 1; 
6) п. 3 </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</si>
  <si>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</si>
  <si>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Межбюджетные трансферты на осуществление внешнего муниципального финансового контроля</t>
  </si>
  <si>
    <t xml:space="preserve">1) разд. 2 ; 
2) п. 1 ; 
3) ст. 34,35 гл. 9 ; 
4) п. 1 ч. 1 ст. 15 гл. 3 ; 
5) ст. 21,22 ; 
6) в целом; 
7) прил. 1; 
8) п. 3 </t>
  </si>
  <si>
    <t>Материально-техническое обеспечние в части вопросов оплаты труда органов местного самоуправления</t>
  </si>
  <si>
    <t>Межбюджетные трансферты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</si>
  <si>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1) с 23.08.2019 по 01.01.2999; 
2) с 24.01.2019 по 01.01.2999; 
3) с 22.03.2013 по 01.01.2999; 
4) с 02.03.2007 по 01.01.2999; 
5) с 01.01.2009 по 01.01.2999; 
6) с 20.08.2007 по 01.01.2999; 
7) с 01.10.2011 по 01.01.2999; 
8) с 01.01.2017 по 01.01.2999; 
9) с 26.12.2019 по 31.12.2019</t>
  </si>
  <si>
    <t xml:space="preserve">1) разд. 2 ; 
2) п. 1 ; 
3) в целом; 
4) ст. 34,35 гл. 9 ; 
5) подп. 1 п. 1 ч. 1 ст. 15 гл. 3 ; 
6) ст. 21,22 ; 
7) в целом; 
8) прил. 1;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</si>
  <si>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счетной палате Российской Федерации" от 05.04.2013 №41-фз; 
4) Федеральный закон "О муниципальной службе в Российской Федерации" от 02.03.2007 №25-ФЗ-фз;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</si>
  <si>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Материальное обеспечение руководителя контрольно-счетной палаты</t>
  </si>
  <si>
    <t>1) с 23.08.2019 по 01.01.2999; 
2) с 24.01.2019 по 01.01.2999; 
3) с 01.01.2009 по 01.01.2999; 
4) с 01.10.2011 по 01.01.2999</t>
  </si>
  <si>
    <t>1) разд. 2 ; 
2) п. 1 ; 
3) абз. 2 ч. 4 ст. 15 гл. 3 ; 
4)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</si>
  <si>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"Об общих принципах организации местного самоуправления в Российской Федерации (ред. от 30.03.2015 г.)" от 06.10.2003 №131-фз; 
4) Федеральный закон "Об общих принципах организации и деятельности контрольно-счетных органов субъектов Российской Федерации и муниципальных образований" от 07.02.2011 №6-фз</t>
  </si>
  <si>
    <t>1) с 23.08.2019 по 01.01.2999; 
2) с 24.01.2019 по 01.01.2999; 
3) с 02.03.2007 по 01.01.2999; 
4) с 01.01.2009 по 01.01.2999; 
5) с 20.08.2007 по 01.01.2999; 
6) с 29.12.2006 по 01.01.2999; 
7) с 29.12.2016 по 01.01.2999; 
8) с 01.01.2017 по 01.01.2999; 
9) с 26.12.2019 по 31.12.2019</t>
  </si>
  <si>
    <t xml:space="preserve">1) разд. 2 ; 
2) п. 1 ; 
3) ст. 34,35 гл. 9 ; 
4) подп. 1 п. 1 ст. 17 гл. 3 ; 
5) ст. 21,22 ; 
6) в целом; 
7) в целом; 
8) прил. 1; 
9)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</si>
  <si>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9)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</si>
  <si>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Материально-техническое обеспечение деятельности органов местного самоуправления</t>
  </si>
  <si>
    <t>1) с 23.08.2019 по 01.01.2999; 
2) с 24.01.2019 по 01.01.2999; 
3) с 02.03.2007 по 01.01.2999; 
4) с 01.01.2009 по 01.01.2999; 
5) с 20.08.2007 по 01.01.2999; 
6) с 01.01.2017 по 01.01.2999; 
7) с 26.12.2019 по 31.12.2019</t>
  </si>
  <si>
    <t xml:space="preserve">1) разд. 2 ; 
2) п. 1 ; 
3) ст. 34,35 гл. 9 ; 
4) подп. 1 п. 1 ч. 1 ст. 15 гл. 3 ; 
5) ст. 21,22 ; 
6) прил. 1; 
7) п. 3 </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</si>
  <si>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7)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</si>
  <si>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Материально техническое обеспечение контрольно-счетной палаты</t>
  </si>
  <si>
    <t>1) с 23.08.2019 по 01.01.2999; 
2) с 01.01.2009 по 01.01.2999; 
3) с 28.12.2007 по 01.01.2999</t>
  </si>
  <si>
    <t>1) разд. 2 ; 
2) подп. 1 п. 1 ст. 17 гл. 3 ; 
3) в целом</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</si>
  <si>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t>
  </si>
  <si>
    <t>Материальное обеспечение председателя представительного органа местного самоуправление</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</si>
  <si>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</si>
  <si>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 с 16.07.2015 по 01.01.2999; 
2) с 02.03.2007 по 01.01.2999; 
3) с 18.08.2016 по 01.01.2999; 
4) с 31.10.2016 по 01.01.2999; 
5) с 23.07.2007 по 01.01.2999; 
6) с 22.05.1995 по 01.01.2999; 
7) с 01.01.2009 по 01.01.2999; 
8) с 20.08.2007 по 01.01.2999; 
9) с 31.05.1994 по 01.01.2999; 
10) с 29.02.2012 по 01.01.2999; 
11) с 13.10.2008 по 01.01.2999; 
12) с 01.01.2019 по 31.12.2030</t>
  </si>
  <si>
    <t>1) п. 1 ; 
2) ст. 34,35 гл. 9 ; 
3) в целом; 
4) в целом; 
5) п. 1 ст. 2.3 ; 
6) абз. 5 ст. 3 ; 
7) п. 3 ч. 1 ст. 17 гл. 3 ; 
8) ст. 21,22 ; 
9) абз. 3 п. 1 ; 
10) в целом; 
11) в целом; 
12)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</si>
  <si>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от 08.08.2016 №1210-па-нпа;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Закон автономного округа "О поддержке семьи, материнства, отцовства и детства в Ханты-Мансийском автономном округе - Югре (ред. от 25.06.2015 г.)" от 07.07.2004 №45-оз; 
6) Федеральный закон "О государственных пособиях гражданам, имеющим детей (ред. от 29.12.2015 г.)" от 19.05.1995 №81-фз;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отдельных вопросах муниципальной службы в Ханты-Мансийском автономном округе - Югре" от 20.07.2007 №113-оз-оз; 
9) Указ Президента РФ "О размере компенсационных выплат отдельным категориям граждан" от 30.05.1994 №1110; 
10)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11) Постановление Правительства РФ "Положение об особенностях направления работников в служебные командировки" от 13.10.2008 №749; 
12) Постановление Правительства автономного округа "О гос. программе ХМАО-Югры "Жилищно-коммунальный комплекс и городская среда"." от 05.10.2018 №347-п-п</t>
  </si>
  <si>
    <t>Обеспечение деятельности органов местного самоуправления без оплаты труда</t>
  </si>
  <si>
    <t>Совершентствование кадровой службы органов местного самоуправления</t>
  </si>
  <si>
    <t>1) с 24.05.2015 по 01.01.2999; 
2) с 18.02.2016 по 01.01.2999; 
3) с 01.01.2009 по 01.01.2999; 
4) с 20.08.2007 по 01.01.2999; 
5) с 29.02.2012 по 01.01.2999</t>
  </si>
  <si>
    <t xml:space="preserve">1) в целом; 
2) в целом; 
3) п. 3 ч. 1 ст. 17 гл. 3 ; 
4) ст. 21,22 ; 
5) п. 11,15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</si>
  <si>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</si>
  <si>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Содержание органов местного самоуправления без фонда оплаты труда</t>
  </si>
  <si>
    <t>1) с 16.07.2015 по 01.01.2999; 
2) с 02.03.2007 по 01.01.2999; 
3) с 01.01.2017 по 31.12.2020; 
4) с 01.01.2009 по 01.01.2999; 
5) с 20.08.2007 по 01.01.2999; 
6) с 13.10.2008 по 01.01.2999; 
7) с 06.06.2016 по 01.01.2999</t>
  </si>
  <si>
    <t>1) в целом; 
2) ст. 34,35 гл. 9 ; 
3) в целом; 
4) подп. 3 п. 1 ст. 17 гл. 3 ; 
5) ст. 21,22 ; 
6) в целом; 
7)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</si>
  <si>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Постановление Правительства РФ "Положение об особенностях направления работников в служебные командировки" от 13.10.2008 №749; 
7) Постановление Администрации муниципального образования "Об утверждении нормативных затрат на обеспечение функций департамента образования и молодежной политики Нефтеюганского района" от 06.06.2016 №807-па</t>
  </si>
  <si>
    <t>Материально-техническое и финансовое обеспечение деятельности органов местного самоуправления без оплаты труда</t>
  </si>
  <si>
    <t>Материально техническое обеспечение деятельности органов местного самоуправления без оплаты труда</t>
  </si>
  <si>
    <t>1) с 18.03.2019 по 01.01.2999; 
2) с 16.07.2015 по 01.01.2999; 
3) с 02.03.2007 по 01.01.2999; 
4) с 23.07.2007 по 01.01.2999; 
5) с 22.05.1995 по 01.01.2999; 
6) с 01.01.2009 по 01.01.2999; 
7) с 20.08.2007 по 01.01.2999; 
8) с 31.05.1994 по 01.01.2999; 
9) с 29.02.2012 по 01.01.2999; 
10) с 13.10.2008 по 01.01.2999</t>
  </si>
  <si>
    <t>1) прил. 7,6,5,4,3,2,1; 
2) п. 1 ; 
3) ст. 34,35 гл. 9 ; 
4) п. 1 ст. 2.3 ; 
5) абз. 5 ст. 3 ; 
6) п. 1 ч. 1 ст. 15 гл. 3 ; 
7) ст. 21,22 ; 
8) абз. 3 п. 1 ; 
9) в целом; 
10) в целом</t>
  </si>
  <si>
    <t>1) Постановление Администрации муниципального образования "Об утверждении нормативных затрат на обеспечение функций департамента финансов Нефтеюганского района" от 12.02.2016 №171-па ;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Федеральный закон "О муниципальной службе в Российской Федерации" от 02.03.2007 №25-ФЗ-фз; 
4) Закон автономного округа "О поддержке семьи, материнства, отцовства и детства в Ханты-Мансийском автономном округе - Югре (ред. от 25.06.2015 г.)" от 07.07.2004 №45-оз; 
5) Федеральный закон "О государственных пособиях гражданам, имеющим детей (ред. от 29.12.2015 г.)" от 19.05.1995 №81-фз;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Указ Президента РФ "О размере компенсационных выплат отдельным категориям граждан" от 30.05.1994 №1110; 
9)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10) Постановление Правительства РФ "Положение об особенностях направления работников в служебные командировки" от 13.10.2008 №749</t>
  </si>
  <si>
    <t>1) с 02.03.2007 по 01.01.2999; 
2) с 01.01.2009 по 01.01.2999; 
3) с 20.08.2007 по 01.01.2999; 
4) с 29.02.2012 по 01.01.2999</t>
  </si>
  <si>
    <t xml:space="preserve">1) ст. 11 ; 
2) п. 3 ч. 1 ст. 17 гл. 3 ; 
3) п. 2 ст. 1 ; 
4) абз. 3 п. 15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</si>
  <si>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</si>
  <si>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Единовременная выплата на оздоровление</t>
  </si>
  <si>
    <t>Прочие выплаты по обязательствам</t>
  </si>
  <si>
    <t>1) с 23.07.2007 по 01.01.2999; 
2) с 22.05.1995 по 01.01.2999; 
3) с 01.01.2009 по 01.01.2999; 
4) с 31.05.1994 по 01.01.2999</t>
  </si>
  <si>
    <t>1) в целом; 
2) ст. 14 ; 
3) подп. 3 п. 1 ст. 17 гл. 3 ; 
4) в целом</t>
  </si>
  <si>
    <t>1) Закон автономного округа "О поддержке семьи, материнства, отцовства и детства в Ханты-Мансийском автономном округе - Югре (ред. от 25.06.2015 г.)" от 07.07.2004 №45-оз; 
2) Федеральный закон "О государственных пособиях гражданам, имеющим детей (ред. от 29.12.2015 г.)" от 19.05.1995 №81-фз; 
3) Федеральный закон "Об общих принципах организации местного самоуправления в Российской Федерации (ред. от 30.03.2015 г.)" от 06.10.2003 №131-фз; 
4) Указ Президента РФ "О размере компенсационных выплат отдельным категориям граждан" от 30.05.1994 №1110</t>
  </si>
  <si>
    <t>Материальное обеспечение контрольно-счетной палаты без оплаты труда</t>
  </si>
  <si>
    <t>1) с 16.07.2015 по 01.01.2999; 
2) с 02.03.2007 по 01.01.2999; 
3) с 01.01.2009 по 01.01.2999; 
4) с 20.08.2007 по 01.01.2999; 
5) с 29.02.2012 по 01.01.2999; 
6) с 13.10.2008 по 01.01.2999</t>
  </si>
  <si>
    <t>1) в целом; 
2) ст. 34,35 гл. 9 ; 
3) подп. 3 п. 1 ст. 17 гл. 3 ; 
4) ст. 21,22 ; 
5) в целом; 
6) в целом</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</si>
  <si>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6) Постановление Правительства РФ "Положение об особенностях направления работников в служебные командировки" от 13.10.2008 №749</t>
  </si>
  <si>
    <t>Материально-техническое обеспечение деятельности органов местного самоуправления без оплаты труда</t>
  </si>
  <si>
    <t xml:space="preserve">1) ст. 34,35 гл. 9 ; 
2) подп. 1 п. 1 ст. 17 гл. 3 ; 
3) ст. 21,22 ; 
4) п. 15 </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</si>
  <si>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</si>
  <si>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</si>
  <si>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Благоустройство территории поселений</t>
  </si>
  <si>
    <t>утверждение правил благоустройства территории поселения, осуществление контроля за их соблюдением</t>
  </si>
  <si>
    <t>Межбюджетные трасферты на физическую культуру и массовый спорт, организацию проведения официальных физкультурно-оздоровительных спортивных мероприятий поселений</t>
  </si>
  <si>
    <t>обеспечение условий для развития на территории поселения физической культуры, школьного спорта и массового спорта</t>
  </si>
  <si>
    <t>Межбюджетные трансферты на создание условий для развития местного традиционного народного творчества</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</si>
  <si>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</si>
  <si>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Межбюджетные трансферты на создание условий для организации досуга и обеспечение жителей населения услугами организации культуры</t>
  </si>
  <si>
    <t>создание условий для организации досуга и обеспечения жителей поселения услугами организаций культуры</t>
  </si>
  <si>
    <t>Межбюджетные трасферты на организацию библиотечного обслуживания населения, комплектование и обеспечение сохранности библиотечных фондов библиотек населения</t>
  </si>
  <si>
    <t>организация библиотечного обслуживания населения, комплектование и обеспечение сохранности библиотечных фондов библиотек поселения</t>
  </si>
  <si>
    <t>1) с 21.12.2018 по 01.01.2999; 
2) с 30.04.2009 по 31.12.2999; 
3) с 01.11.2016 по 31.12.2020; 
4) с 24.12.1994 по 01.01.2999; 
5) с 19.02.1998 по 01.01.2999; 
6) с 01.01.2009 по 01.01.2999; 
7) с 05.03.2007 по 01.01.2999; 
8) с 01.01.2015 по 31.12.2017; 
9) с 24.09.2013 по 01.01.2999; 
10) с 01.01.2019 по 31.12.2030; 
11) с 30.12.2009 по 01.01.2999; 
12) с 30.12.2009 по 01.01.2999; 
13) с 16.02.2008 по 01.01.2999; 
14) с 21.06.2010 по 01.01.2999</t>
  </si>
  <si>
    <t>1) в целом; 
2) в целом; 
3) в целом; 
4) ст. 25 ; 
5) ст. 18 ; 
6) абз. 1 п. 9 ч. 1 ст. 14 гл. 3 ; 
7) в целом; 
8) в целом; 
9) в целом; 
10) в целом; 
11) в целом; 
12) в целом; 
13) в целом; 
14) в целом</t>
  </si>
  <si>
    <t>1) Постановление Администрации муниципального образования «Об уполномоченных органах по осуществлению полномочий (части полномочий) по решению вопросов местного значения поселений» от 21.12.2018 №2412-па; 
2) Федеральный закон "Технический регламент о требованиях пожарной безопасности" от 22.07.2008 №123-фз;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8) Постановление Правительства автономного округа "Об Адресной инвестиционной программе Ханты-Мансийского автономного округа-Югры на 2015 год и плановый период 2016 и 2017 годов" от 12.12.2014 №479-п-п; 
9)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10) Постановление Правительства автономного округа "О гос. программе ХМАО-Югры "Безопасность жизнедеятельности" от 05.10.2018 №351-п-п; 
11) Федеральный закон "Технический регламент о безопасности зданий и сооружений" от 30.12.2009 №384-фз-фз; 
12)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13) Постановление Правительства РФ "О составе разделов проектной документации и требованиях к их содержанию" от 16.02.2008 №87; 
14)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</si>
  <si>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строительство(реконструкция) и ремонт объектов в области защиты населения и территорий от последствий ЧС природного и техногенного характера, гражданской обороны</t>
  </si>
  <si>
    <t>обеспечение первичных мер пожарной безопасности в границах населенных пунктов поселения</t>
  </si>
  <si>
    <t>1) с 24.01.2019 по 01.01.2999; 
2) с 21.08.2017 по 01.01.2999; 
3) с 31.10.2016 по 01.01.2999; 
4) с 01.01.2009 по 01.01.2999; 
5) с 01.01.2007 по 31.12.2999; 
6) с 01.01.2019 по 31.12.2030</t>
  </si>
  <si>
    <t>1) п. 1 ; 
2) в целом; 
3) в целом; 
4) абз. 1 п. 4 ч. 4 ст. 15 гл. 3 ; 
5) в целом; 
6)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</si>
  <si>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"Управление капитального строительства и жилищно-коммунального комплекса Нефтеюганского района" от 21.08.2017 №1434-па-нпа;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обязательном социальном страховании на случай временной нетрудоспособности и в связи с материнством" от 29.12.2006 №255-фз; 
6) Постановление Правительства автономного округа "О гос. программе ХМАО-Югры "Жилищно-коммунальный комплекс и городская среда"." от 05.10.2018 №347-п-п</t>
  </si>
  <si>
    <t>Межбюджетные трансферты (обеспечение деятельности учреждения)</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</si>
  <si>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</si>
  <si>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Межбюджетные трансферты по организации в границах поселения электро-, тепло-, газо- и водоснабжения населения</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</si>
  <si>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</si>
  <si>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</si>
  <si>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Поддержка развития рыбохозяйственного комплекса</t>
  </si>
  <si>
    <t>создание условий для развития сельскохозяйственного производства в поселениях в сфере рыбоводства и рыболовства</t>
  </si>
  <si>
    <t>1) с 31.10.2016 по 01.01.2999; 
2) с 01.01.2009 по 01.01.2999; 
3) с 25.05.2017 по 01.01.2999; 
4) с 01.01.2019 по 31.12.2030</t>
  </si>
  <si>
    <t>1) в целом; 
2) п. 18 ч. 1 ст. 15 гл. 3 ; 
3) п. 1.5 разд. 1 ;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</si>
  <si>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порядка предоставления субсидий на возмещение недополученных доходов и (или) возмещение затрат в связи с оказанием услуги по теплоснабжению на территории Нефтеюганского района" от 11.05.2017 №747-па-нпа; 
4) Постановление Правительства автономного округа "О гос. программе ХМАО-Югры "Жилищно-коммунальный комплекс и городская среда"." от 05.10.2018 №347-п-п</t>
  </si>
  <si>
    <t>Субсидии на возмещение затрат на топливо (нефть, мазут), используемое для предоставления услуг по отоплению и горячему водоснабжению</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</si>
  <si>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</si>
  <si>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 с 28.02.2019 по 31.12.2030; 
2) с 29.07.2017 по 01.01.2999; 
3) с 01.01.2009 по 01.01.2999</t>
  </si>
  <si>
    <t xml:space="preserve">1) в целом; 
2) ст. 26 ; 
3) п. 36 ч. 1 ст. 15 гл. 3 </t>
  </si>
  <si>
    <t>1) Постановление Администрации муниципального образования "О муниципальной поддержке садоводства и огородничества в Нефтеюганском районе" от 28.02.2019 №427-па; 
2) Федеральный закон "О ведении гражданами садоводства и огородничества для собственных нужд и о внесении изменений в отдельные законодательные акты Российской Федерации" от 29.07.2017 №217-фз-фз; 
3) Федеральный закон "Об общих принципах организации местного самоуправления в Российской Федерации (ред. от 30.03.2015 г.)" от 06.10.2003 №131-фз</t>
  </si>
  <si>
    <t>Предоставление субсидий на проведение работ по выполнению инженерных изысканий на территории садоводческого, огороднического некоммерческого объединнения граждан</t>
  </si>
  <si>
    <t>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</si>
  <si>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Судебные акты по искам</t>
  </si>
  <si>
    <t>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t>
  </si>
  <si>
    <t>1) с 30.09.2015 по 01.01.2999; 
2) с 27.10.2017 по 01.01.2099; 
3) с 08.12.2014 по 01.01.2999; 
4) с 01.01.2017 по 31.12.2020; 
5) с 01.01.2009 по 01.01.2999; 
6) с 05.08.1998 по 01.01.2999; 
7) с 10.05.2011 по 01.01.2999; 
8) с 01.01.2019 по 31.12.2030</t>
  </si>
  <si>
    <t>1) в целом; 
2) в целом; 
3) в целом; 
4) в целом; 
5) подп. 27 п. 1 ст. 15 гл. 3 ; 
6) ст. 11 гл. 2 ; 
7) ст. 7,14 гл. 2 ; 
8) в целом</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</si>
  <si>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Распоряжение Правительства РФ "Основы государственной молодежной политики Российской Федерации на период до 2025 года" от 29.11.2014 №2403-р;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Закон автономного округа "О реализации государственной молодежной политики в Ханты-Мансийском автономном округе - Югре" от 30.04.2011 №27-оз-оз; 
8) Постановление Правительства автономного округа "О гос. программе ХМАО-Югры "Развитие образования"." от 05.10.2018 №338-п-п</t>
  </si>
  <si>
    <t>Мероприятия в области молодежной политики</t>
  </si>
  <si>
    <t>1) в целом; 
2) п. 3 ст. 65 гл. 8 ; 
3) ст. 11 гл. 2 ; 
4) абз. 8 подп. 8 п. 1 ст. 7.1.1. гл. 1 ; 
5) в целом</t>
  </si>
  <si>
    <t>Организация временного трудоустройства несовершеннолетних граждан в возрасте от 14 до 18 лет в свободное время от учебы, время на временные рабочие места</t>
  </si>
  <si>
    <t>организация и осуществление мероприятий межпоселенческого характера по работе с детьми и молодежью</t>
  </si>
  <si>
    <t>1) с 31.10.2016 по 01.01.2999; 
2) с 27.05.2015 по 31.12.2030; 
3) с 01.01.2009 по 01.01.2999; 
4) с 04.12.2007 по 01.01.2999; 
5) с 07.05.2012 по 31.12.2025; 
6) с 09.02.2012 по 01.01.2999; 
7) с 17.11.2008 по 01.01.2999; 
8) с 22.03.2013 по 01.01.2999; 
9)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</si>
  <si>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7) Распоряжение Правительства РФ "О Концепции долгосрочного социально - экономического  развития РФ на период до 2020 года" от 17.11.2008 №1662-р;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"Развитие физической культуры и спорта" от 05.10.2018 №342-п-п</t>
  </si>
  <si>
    <t>Поддержка проведения районных комплексных спортивно-массовых мероприятий, участие в окружных, региональных, всероссийских и международных соревнованиях</t>
  </si>
  <si>
    <t>организация проведения официальных физкультурно-оздоровительных и спортивных мероприятий муниципального района</t>
  </si>
  <si>
    <t>1) с 31.10.2016 по 01.01.2999; 
2) с 30.12.2004 по 01.01.2999; 
3) с 01.01.2009 по 01.01.2999; 
4) с 04.12.2007 по 01.01.2999; 
5) с 07.05.2012 по 31.12.2025; 
6) с 01.01.2014 по 31.12.2020; 
7) с 05.03.2007 по 01.01.2999; 
8) с 17.11.2008 по 01.01.2999; 
9) с 22.03.2013 по 01.01.2999; 
10) с 15.04.2014 по 31.12.2020; 
11) с 01.01.2019 по 31.12.2030; 
12) с 30.12.2009 по 01.01.2999; 
13) с 30.12.2009 по 01.01.2999; 
14) с 16.02.2008 по 01.01.2999; 
15) с 21.06.2010 по 01.01.2999</t>
  </si>
  <si>
    <t>1) в целом; 
2) ст. 51-55 гл. 6 ; 
3) п. 3 ч. 1 ст. 15 гл. 3 ; 
4) п. 11 ст. 38 гл. 6 ; 
5) в целом; 
6) в целом; 
7) в целом; 
8) в целом; 
9) в целом; 
10) в целом; 
11) в целом; 
12) в целом; 
13) в целом; 
14) в целом; 
15) в целом</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</si>
  <si>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"Градостроительный кодекс Российской Федерации (ред. от 31.12.2014г.,с изм. и доп., вступ. в силу с 22.01.2015 г.)" от 29.12.2004 №190-фз;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2016-2020 годы" от 09.10.2013 №422-п-п; 
7)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8) Распоряжение Правительства РФ "О Концепции долгосрочного социально - экономического  развития РФ на период до 2020 года" от 17.11.2008 №1662-р; 
9)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10) Постановление Правительства РФ "Об утверждении государственной программы Российской Федерации «Развитие физической культуры и спорта» от 15.04.2014 №302; 
11) Постановление Правительства автономного округа "О гос. программе ХМАО-Югры "Развитие физической культуры и спорта" от 05.10.2018 №342-п-п; 
12) Федеральный закон "Технический регламент о безопасности зданий и сооружений" от 30.12.2009 №384-фз-фз; 
13)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14) Постановление Правительства РФ "О составе разделов проектной документации и требованиях к их содержанию" от 16.02.2008 №87; 
15)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</si>
  <si>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и строительство объектов в области спорта</t>
  </si>
  <si>
    <t>Обеспечение доступности предоставляемых инвалидам услуг в сфере физической культуры и спорта</t>
  </si>
  <si>
    <t>1) с 31.10.2016 по 01.01.2999; 
2) с 01.01.2009 по 01.01.2999; 
3) с 04.12.2007 по 01.01.2999; 
4) с 12.07.2013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</si>
  <si>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нормах расходов на организацию и проведение физкультурных и спортивных мероприятий за счет средств бюджета Ханты-Мансийского автономного округа-Югры" от 12.07.2013 №248-п-п; 
5) Постановление Правительства автономного округа "О гос. программе ХМАО-Югры "Развитие физической культуры и спорта" от 05.10.2018 №342-п-п</t>
  </si>
  <si>
    <t xml:space="preserve">Присвоение спортивных разрядов, квалификационных категорий спортивных судей </t>
  </si>
  <si>
    <t>Единовременное денежное вознаграждение спортсменам и их личным тренерам</t>
  </si>
  <si>
    <t>Реализация мероприятий по обеспечению качества предоставления услуг в сфере физической культуры</t>
  </si>
  <si>
    <t>1) с 31.10.2016 по 01.01.2999; 
2) с 27.05.2015 по 31.12.2030; 
3) с 01.01.2009 по 01.01.2999; 
4) с 04.12.2007 по 01.01.2999; 
5) с 07.05.2012 по 31.12.2025; 
6) с 17.11.2008 по 01.01.2999; 
7) с 22.03.2013 по 01.01.2999; 
8) с 15.04.2014 по 31.12.2020; 
9)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</si>
  <si>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</si>
  <si>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физической культуры и спорта</t>
  </si>
  <si>
    <t>Содействие развитию учреждений, осуществляющих спортивную подготовку</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</si>
  <si>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</si>
  <si>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обеспечение условий для развития на территории муниципального района физической культуры, школьного спорта и массового спорта</t>
  </si>
  <si>
    <t>Поддержка добровольческих (волонтерских) объединений в сельской местности, в том числе по реализации социокультурных проектов</t>
  </si>
  <si>
    <t>1) с 02.11.2017 по 01.01.2999; 
2) с 01.01.2017 по 31.12.2020; 
3) с 01.01.2009 по 01.01.2999; 
4) с 15.01.1996 по 01.01.2999</t>
  </si>
  <si>
    <t>Поддержка некоммерческих организаций, реализующих проекты в сфере культуры</t>
  </si>
  <si>
    <t>1) с 09.11.2017 по 01.01.2999; 
2) с 31.10.2016 по 01.01.2999; 
3) с 01.01.2009 по 01.01.2999; 
4) с 15.01.1996 по 01.01.2999</t>
  </si>
  <si>
    <t>1) Постановление Администрации муниципального образования "Об утверждении порядка предоставления субсидий некоммерческим организациям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физической культуры и спорта" от 03.11.2017 №1962-па-нпа; 
2)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</si>
  <si>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 xml:space="preserve">Поддержка некоммерческих организаций, реализующих проекты в сфере массовой физической культуры </t>
  </si>
  <si>
    <t>Оказание финансовой поддержки социально ориентированным негосударственным некоммерческим организациям</t>
  </si>
  <si>
    <t>оказание поддержки социально ориентированным некоммерческим организациям, благотворительной деятельности и добровольчеству</t>
  </si>
  <si>
    <t>1) с 01.01.2017 по 31.12.2020; 
2) с 14.06.2016 по 01.01.2999; 
3) с 01.01.2009 по 01.01.2999; 
4) с 25.02.2016 по 01.01.2999</t>
  </si>
  <si>
    <t>1) в целом; 
2) в целом; 
3) в целом; 
4) в целом</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</si>
  <si>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</si>
  <si>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Расходы на осуществление мероприятий направленных на защиту прав потребителей</t>
  </si>
  <si>
    <t>Расходы на финансовую поддержку и грантов субъектам малого и среднего предпринимательства и организация мероприятий для стимулирования деятельности събъектов малого и среднего предпринимательства</t>
  </si>
  <si>
    <t>содействие развитию малого и среднего предпринимательства</t>
  </si>
  <si>
    <t>Поддержка развития животноводства</t>
  </si>
  <si>
    <t>создание условий для развития сельскохозяйственного производства в поселениях в сфере животноводства без учета рыболовства и рыбоводства</t>
  </si>
  <si>
    <t>Организация совещаний, семинаров, ярмарок, конкурсов, выставок</t>
  </si>
  <si>
    <t>создание условий для расширения рынка сельскохозяйственной продукции, сырья и продовольствия</t>
  </si>
  <si>
    <t xml:space="preserve">п. 21 ч. 1 ст. 15 гл. 3 </t>
  </si>
  <si>
    <t>Создание комплексной системы информирования населения и системы оповещения населения</t>
  </si>
  <si>
    <t>Обеспечение мероприятий по защите населения и территории от чрезвычайных ситуаций</t>
  </si>
  <si>
    <t>1) с 24.05.2015 по 01.01.2999; 
2) с 01.11.2016 по 31.12.2020; 
3) с 14.06.2016 по 01.01.2999; 
4) с 24.12.1994 по 01.01.2999; 
5) с 19.02.1998 по 01.01.2999; 
6) с 01.01.2009 по 01.01.2999; 
7) с 01.01.2014 по 31.12.2020; 
8) с 01.01.2019 по 31.12.2030; 
9) с 25.02.2016 по 01.01.2999</t>
  </si>
  <si>
    <t>1) в целом; 
2) в целом; 
3) в целом; 
4) подп. м п. 2 ст. 11 гл. 2 ; 
5) п. 2 ст. 8 гл. 3 ; 
6) п. 21 ч. 1 ст. 15 гл. 3 ; 
7) в целом; 
8) в целом; 
9) в целом</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</si>
  <si>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(ред. от 30.12.2015 г.)" от 12.02.1998 №28-фз;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государственной программе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2016 - 2020 годы" от 09.10.2013 №411-п; 
8) Постановление Правительства автономного округа "О гос. программе ХМАО-Югры "Безопасность жизнедеятельности" от 05.10.2018 №351-п-п; 
9)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</si>
  <si>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1) с 06.06.2016 по 01.01.2999; 
2) с 24.05.2015 по 01.01.2999; 
3) с 20.11.2015 по 01.01.2999; 
4) с 01.11.2016 по 31.12.2020; 
5) с 08.09.2006 по 01.01.2999; 
6) с 14.06.2016 по 01.01.2999; 
7) с 24.12.1994 по 01.01.2999; 
8) с 19.02.1998 по 01.01.2999; 
9) с 01.01.2009 по 01.01.2999; 
10) с 22.10.2012 по 01.01.2999; 
11) с 01.01.2019 по 31.12.2030; 
12) с 25.02.2016 по 01.01.2999</t>
  </si>
  <si>
    <t>1) в целом; 
2) в целом; 
3) в целом; 
4) в целом; 
5) в целом; 
6) в целом; 
7) подп. м п. 2 ст. 11 гл. 2 ; 
8) п. 2 ст. 8 гл. 3 ; 
9) п. 21 ч. 1 ст. 15 гл. 3 ; 
10) в целом; 
11) в целом; 
12) в целом</t>
  </si>
  <si>
    <t>1) Постановление Главы муниципального образования "Об утверждении требований к отдельным видам товаров, работ, услуг " от 06.06.2016 №796-па; 
2)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3)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4)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5)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 защите населения и территорий от чрезвычайных ситуаций природного и техногенного характера" от 21.12.1994 №68-фз; 
8) Федеральный закон "О гражданской обороне (ред. от 30.12.2015 г.)" от 12.02.1998 №28-фз; 
9) Федеральный закон "Об общих принципах организации местного самоуправления в Российской Федерации (ред. от 30.03.2015 г.)" от 06.10.2003 №131-фз; 
10) Постановление Администрации муниципального образования "О системе оповещения и информирования населения Нефтеюганского района" от 22.10.2012 №3273-па; 
11) Постановление Правительства автономного округа "О гос. программе ХМАО-Югры "Безопасность жизнедеятельности" от 05.10.2018 №351-п-п; 
12) Постановление Главы муниципального образования "О правилах определения требований к закупаемым муниципальными органами Нефтеюганского района и подведомственными им казенными  
и бюджетными учреждениями отдельным видам товаров, работ, услуг  
(в том числе предельных цен товаров, работ, услуг)" от 25.02.2016 №226-па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</si>
  <si>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</si>
  <si>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 с 29.02.2016 по 31.12.2030; 
2) с 01.01.2017 по 31.12.2020; 
3) с 19.12.2005 по 01.01.2999; 
4) с 01.01.2009 по 01.01.2999; 
5) с 17.11.1992 по 01.01.2999; 
6) с 05.03.2007 по 01.01.2999; 
7) с 01.01.2014 по 31.12.2020; 
8) с 22.03.2013 по 01.01.2999; 
9) с 01.01.2019 по 13.12.2030; 
10) с 30.12.2009 по 01.01.2999; 
11) с 30.12.2009 по 01.01.2999; 
12) с 16.02.2008 по 01.01.2999; 
13) с 21.06.2010 по 01.01.2999</t>
  </si>
  <si>
    <t>1) в целом; 
2) в целом; 
3) в целом; 
4) п. 3 ч. 1 ст. 15 гл. 3 ; 
5) ст. 10 разд. 2 ; 
6) в целом; 
7) в целом; 
8) в целом; 
9) в целом; 
10) в целом; 
11) в целом; 
12) в целом; 
13) в целом</t>
  </si>
  <si>
    <t>Проектирование и строительство объектов в сфере культуры</t>
  </si>
  <si>
    <t>Обеспечение доступности предоставляемых инвалидам услуг в сфере культуры</t>
  </si>
  <si>
    <t>Реализация мероприятий по обеспечению качества предоставления услуг в сфере культуры</t>
  </si>
  <si>
    <t>1) с 29.02.2016 по 31.12.2030; 
2) с 01.01.2017 по 31.12.2020; 
3) с 19.12.2005 по 01.01.2999; 
4) с 01.01.2009 по 01.01.2999; 
5) с 24.12.2014 по 01.01.2999; 
6) с 17.11.1992 по 01.01.2999; 
7) с 22.03.2013 по 01.01.2999; 
8) с 01.01.2019 по 13.12.2030</t>
  </si>
  <si>
    <t>Укрепление материально-технической базы учреждений культуры</t>
  </si>
  <si>
    <t>1) с 29.02.2016 по 31.12.2030; 
2) с 01.01.2017 по 31.12.2020; 
3) с 19.12.2005 по 01.01.2999; 
4) с 01.01.2009 по 01.01.2999; 
5) с 24.12.2014 по 01.01.2999; 
6) с 17.11.1992 по 01.01.2999; 
7) с 09.02.2012 по 01.01.2999; 
8) с 22.03.2013 по 01.01.2999; 
9) с 01.01.2019 по 13.12.2030</t>
  </si>
  <si>
    <t xml:space="preserve">1) в целом; 
2) в целом; 
3) в целом; 
4) п. 19.1 ч. 1 ст. 15 гл. 3 ; 
5) в целом; 
6) ст. 10 разд. 2 ; 
7) прил. 1-3; 
8) в целом; 
9) разд. 2 </t>
  </si>
  <si>
    <t>Поддержка проведения творческих и культурно-массовых мероприятий</t>
  </si>
  <si>
    <t>Проведение региональных, районных праздников</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</si>
  <si>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</si>
  <si>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Укрепление материально-технической базы учреждений в сфере библиотечного обслуживания</t>
  </si>
  <si>
    <t>Обеспечение доступности предоставляемых инвалидам услуг в сфере библиотечного обслуживания</t>
  </si>
  <si>
    <t>1) с 01.01.2017 по 31.12.2020; 
2) с 02.01.1995 по 01.01.2999; 
3) с 01.01.2009 по 01.01.2999; 
4) с 07.05.2012 по 31.12.2020; 
5) с 10.11.2011 по 01.01.2999; 
6) с 26.04.2018 по 01.01.2999; 
7) с 01.01.2019 по 13.12.2030</t>
  </si>
  <si>
    <t>Развитие библиотечного дела</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</si>
  <si>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</si>
  <si>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 xml:space="preserve">п. 18 ч. 1 ст. 15 гл. 3 </t>
  </si>
  <si>
    <t>Субсидии в связи оказанием услуги по теплоснабжению на территории Нефтеюганского района</t>
  </si>
  <si>
    <t>1) с 07.05.2012 по 31.12.2999; 
2) с 01.01.2017 по 31.12.2020; 
3) с 01.01.2009 по 01.01.2999; 
4) с 17.11.2008 по 01.01.2999; 
5) с 30.07.2010 по 01.01.2999; 
6) с 22.03.2013 по 01.01.2999; 
7) с 01.01.2019 по 31.12.2030</t>
  </si>
  <si>
    <t>1) в целом; 
2) в целом; 
3) п. 18 ч. 1 ст. 15 гл. 3 ; 
4) в целом; 
5) в целом; 
6) в целом; 
7) в целом</t>
  </si>
  <si>
    <t xml:space="preserve">Услуги в области информационных технологий </t>
  </si>
  <si>
    <t>Мероприятия в области информационно-коммунакационных технологий</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</si>
  <si>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</si>
  <si>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 с 31.10.2016 по 01.01.2999; 
2) с 01.01.2017 по 31.12.2020; 
3) с 01.01.2009 по 01.01.2999; 
4) с 17.11.2016 по 01.01.2999; 
5) с 26.04.2002 по 31.12.2999; 
6) с 07.05.2018 по 31.12.2024; 
7) с 24.09.2013 по 01.01.2999; 
8) с 01.01.2019 по 31.12.2030; 
9) с 01.01.2019 по 31.12.2030</t>
  </si>
  <si>
    <t>1) в целом; 
2) в целом; 
3) п. 3 ч. 1 ст. 15 гл. 3 ; 
4) в целом; 
5) в целом; 
6) в целом; 
7) в целом; 
8) в целом; 
9)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</si>
  <si>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5) Федеральный закон "Об приватизации государственного и муниципального имущества (с изменениями на 21.07.2014 г.)" от 21.12.2001 №178-фз; 
6) Указ Президента РФ "О национальных целях и стратегических задачах развития Российской Федерации на период до 2024 года" от 07.05.2018 №204; 
7)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8) Постановление Правительства автономного округа "О гос. программе ХМАО-Югры "Жилищно-коммунальный комплекс и городская среда"." от 05.10.2018 №347-п-п; 
9) Постановление Правительства автономного округа "О гос. программе ХМА-Югры "Управление государственным имуществом"." от 05.10.2018 №356-п-п</t>
  </si>
  <si>
    <t>содержание на территории муниципального района межпоселенческих мест захоронения, организация ритуальных услуг</t>
  </si>
  <si>
    <t>Формирование и содержание архивного фонда</t>
  </si>
  <si>
    <t>формирование и содержание муниципального архива, включая хранение архивных фондов поселений</t>
  </si>
  <si>
    <t>Расходы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</si>
  <si>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</si>
  <si>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 с 01.01.2019 по 01.01.2999; 
2) с 01.01.2019 по 01.01.2999; 
3) с 25.02.2016 по 01.01.2999; 
4) с 01.01.2009 по 01.01.2999</t>
  </si>
  <si>
    <t>Расходы на приобретение техники и оборудования</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</si>
  <si>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</si>
  <si>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 с 01.01.2017 по 31.12.2020; 
2) с 01.01.2009 по 01.01.2999; 
3) с 05.03.2007 по 01.01.2999; 
4) с 22.03.2013 по 01.01.2999; 
5) с 07.05.2018 по 31.12.2024; 
6) с 24.09.2013 по 01.01.2999; 
7) с 01.01.2019 по 31.12.2030; 
8) с 23.10.2015 по 01.01.2999; 
9) с 30.12.2009 по 01.01.2999; 
10) с 30.12.2009 по 01.01.2999; 
11) с 16.02.2008 по 01.01.2999; 
12) с 21.06.2010 по 01.01.2999</t>
  </si>
  <si>
    <t>1) в целом; 
2) п. 11 ч. 1 ст. 15 гл. 3 ; 
3) в целом; 
4) в целом; 
5) в целом; 
6) в целом; 
7) в целом; 
8) в целом; 
9) в целом; 
10) в целом; 
11) в целом; 
12) в целом</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</si>
  <si>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Указ Президента РФ "О национальных целях и стратегических задачах развития Российской Федерации на период до 2024 года" от 07.05.2018 №204;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Правительства автономного округа "О гос. программе ХМАО-Югры "Развитие образования"." от 05.10.2018 №338-п-п; 
8)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 
9) Федеральный закон "Технический регламент о безопасности зданий и сооружений" от 30.12.2009 №384-фз-фз; 
10)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11) Постановление Правительства РФ "О составе разделов проектной документации и требованиях к их содержанию" от 16.02.2008 №87; 
12)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</si>
  <si>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Проектирование, строительство(реконструкция) и ремонт объектов в сфере образования</t>
  </si>
  <si>
    <t>Укрепление материально-технической базы учреждений дополнительного образования в сфере культуры</t>
  </si>
  <si>
    <t>1) с 31.10.2016 по 01.01.2999; 
2) с 01.01.2009 по 01.01.2999; 
3) с 04.12.2007 по 01.01.2999; 
4) с 01.09.2013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</si>
  <si>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t>
  </si>
  <si>
    <t>Укрепление материально-технической базы учреждений, осуществляющих спортивную подготовку</t>
  </si>
  <si>
    <t>Обеспечение доступности предоставляемых инвалидам услуг в сфере дополнительного образования</t>
  </si>
  <si>
    <t>1) с 31.10.2016 по 01.01.2999; 
2) с 01.01.2009 по 01.01.2999; 
3) с 04.12.2007 по 01.01.2999; 
4) с 09.02.2012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</si>
  <si>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5) Постановление Правительства автономного округа "О гос. программе ХМАО-Югры "Развитие физической культуры и спорта" от 05.10.2018 №342-п-п</t>
  </si>
  <si>
    <t>Участие в окружных, региональных, всероссийских и международных соревнованиях</t>
  </si>
  <si>
    <t>Содействие развитию дополнительного образования в сфере культуры</t>
  </si>
  <si>
    <t>1) с 01.01.2017 по 31.12.2020; 
2) с 02.12.1995 по 01.01.2999; 
3) с 01.01.2009 по 01.01.2999; 
4) с 17.06.2015 по 31.12.2999; 
5) с 01.01.2019 по 31.12.2030</t>
  </si>
  <si>
    <t>1) в целом; 
2) п. 4 ст. 5 гл. 1 ; 
3) подп. 11 п. 1 ст. 15 гл. 3 ; 
4) п. 3 ; 
5) в целом</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</si>
  <si>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автономного округа "О государственной  программе Ханты-Мансийского автономного округа-Югры "Доступная среда" от 05.10.2018 №340-п-п</t>
  </si>
  <si>
    <t>Обеспечение условий инвалидам для беспрепятственного доступа к объектам учреждений образования</t>
  </si>
  <si>
    <t>1) с 01.01.2017 по 31.12.2020; 
2) с 01.01.2009 по 01.01.2999; 
3) с 01.06.1993 по 01.01.2999; 
4) с 24.11.2004 по 01.01.2999; 
5) с 20.02.2016 по 01.01.2999; 
6) с 29.09.2012 по 01.01.2999</t>
  </si>
  <si>
    <t xml:space="preserve">1) в целом; 
2) подп. 11 п. 1 ст. 15 гл. 3 ; 
3) в целом; 
4) ст. 4 ; 
5) разд. 3 ; 
6) п. 22,21 разд. 8 </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</si>
  <si>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</si>
  <si>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Выплаты социального характера</t>
  </si>
  <si>
    <t>1) с 12.01.1996 по 01.01.2999; 
2) с 01.01.2017 по 31.12.2020; 
3) с 01.01.2009 по 01.01.2999; 
4) с 01.01.2014 по 31.12.2020; 
5) с 01.09.2013 по 01.01.2999; 
6) с 01.09.2013 по 01.01.2999; 
7) с 19.10.2015 по 01.01.2099</t>
  </si>
  <si>
    <t>1) ст. 15 гл. 2 ; 
2) в целом; 
3) подп. 11 п. 1 ст. 15 гл. 3 ; 
4) в целом; 
5) ст. 9 ; 
6) ст. 59 гл. 6 ; 
7) в целом</t>
  </si>
  <si>
    <t>1) Закон Российской Федерации "О профессиональных союзах, их правах и гарантиях деятельности" " от 12.01.1996 №10-фз;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 
7)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t>
  </si>
  <si>
    <t>Мероприятия в области образования</t>
  </si>
  <si>
    <t>Обеспечение деятельности (оказание услуг) по организации дополнительного образования</t>
  </si>
  <si>
    <t>Обеспечение деятельности (оказание услуг) по организации общего образования</t>
  </si>
  <si>
    <t xml:space="preserve">1) в целом; 
2) в целом; 
3) в целом; 
4) подп. 11 п. 1 ст. 15 гл. 3 ; 
5) ст. 64 гл. 7 ; 
6) в целом; 
7) в целом; 
8) п. 1 </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</si>
  <si>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Постановление Правительства автономного округа "О гос. программе ХМАО-Югры "Развитие образования"." от 05.10.2018 №338-п-п; 
8)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t>
  </si>
  <si>
    <t>Обеспечение деятельности (оказание услуг) по организации дошкольного образования</t>
  </si>
  <si>
    <t>1) с 24.01.2019 по 01.01.2999; 
2) с 16.07.2015 по 01.01.2999; 
3) с 25.02.2016 по 01.01.2099; 
4) с 06.06.2016 по 01.01.2999; 
5) с 20.11.2015 по 01.01.2999; 
6) с 01.01.2017 по 31.12.2020; 
7) с 01.01.2009 по 01.01.2999; 
8) с 20.11.2017 по 01.01.2999</t>
  </si>
  <si>
    <t>1) в целом; 
2) в целом; 
3) в целом; 
4) в целом; 
5) в целом; 
6) в целом; 
7) подп. 3 п. 1 ст. 17 гл. 3 ; 
8) в целом</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</si>
  <si>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"Центр бухгалтерского обслуживания  
и организационного обеспечения образования" от 25.02.2016 №227-па; 
4) Постановление Главы муниципального образования "Об утверждении требований к отдельным видам товаров, работ, услуг " от 06.06.2016 №796-па; 
5)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6)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7) Федеральный закон "Об общих принципах организации местного самоуправления в Российской Федерации (ред. от 30.03.2015 г.)" от 06.10.2003 №131-фз; 
8)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t>
  </si>
  <si>
    <t>Осуществление финансового обеспечения деятельности муниципальных казенных учреждений</t>
  </si>
  <si>
    <t>1) в целом; 
2) абз. 1 ст. 19 гл. 4 ; 
3) подп. 11 п. 1 ст. 15 гл. 3 ; 
4) в целом; 
5) в целом</t>
  </si>
  <si>
    <t>Обеспечение реализации права детей с ограничениями возможности здоровья на образование</t>
  </si>
  <si>
    <t>Расходы на реализацию основным общеобразовательных программ (классное руководство)</t>
  </si>
  <si>
    <t>Организация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</si>
  <si>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</si>
  <si>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в целом; 
2) в целом; 
3) п. 1 ; 
4) в целом; 
5) ст. 7.4. гл. 2.2. ; 
6) подп. 11 п. 1 ст. 15 гл. 3 ; 
7) ст. 12 гл. 2 ; 
8) в целом</t>
  </si>
  <si>
    <t>Обеспечение реализации мероприятий по поддержке отдыха и оздоровления детей и молодежи</t>
  </si>
  <si>
    <t>1) с 27.01.2010 по 01.01.2099; 
2) с 26.02.2010 по 01.01.2999; 
3) с 01.01.2017 по 31.12.2020; 
4) с 30.12.2009 по 01.01.2999; 
5) с 01.01.2009 по 01.01.2999; 
6) с 05.08.1998 по 01.01.2999; 
7) с 01.01.2019 по 31.12.2030</t>
  </si>
  <si>
    <t>1) подп. 1.5.4. п. 1 ; 
2) подп. 1.2.,1.5. п. 1 ; 
3) в целом; 
4) подп. 5 п. 2 ст. 2 ; 
5) подп. 11 п. 1 ст. 15 гл. 3 ; 
6) ст. 12 гл. 2 ; 
7) в целом</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</si>
  <si>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Закон автономного округа "Об организации и обеспечения отдыха и оздоровления детей в Ханты-мансийском автономном округе-Югре" от 30.12.2009 №250-оз-оз;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Постановление Правительства автономного округа "О гос. программе ХМАО-Югры "Развитие образования"." от 05.10.2018 №338-п-п</t>
  </si>
  <si>
    <t>Оплата стоимости питания детям школьного возраста в оздоровительных лагерях с дневным пребыванием детей</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</si>
  <si>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</si>
  <si>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 с 01.01.2017 по 31.12.2020; 
2) с 01.01.2009 по 01.01.2999; 
3) с 22.03.2013 по 01.01.2999; 
4) с 07.05.2018 по 31.12.2024; 
5) с 07.12.2011 по 01.01.2999</t>
  </si>
  <si>
    <t>1) в целом; 
2) ч. 9 ст. 15 гл. 3 ; 
3) в целом; 
4) в целом; 
5) в целом</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</si>
  <si>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Указ Президента РФ "О национальных целях и стратегических задачах развития Российской Федерации на период до 2024 года" от 07.05.2018 №204; 
5) Федеральный закон "О водоснабжении и водоотведении" от 07.12.2011 №416-фз</t>
  </si>
  <si>
    <t>Сохранение уникальных водных объектов</t>
  </si>
  <si>
    <t>1) с 21.12.2018 по 01.01.2999; 
2) с 01.01.2017 по 31.12.2020; 
3) с 12.01.2002 по 01.01.2999; 
4) с 30.03.1999 по 01.01.2999; 
5) с 01.01.2009 по 01.01.2999; 
6) с 17.11.2016 по 01.01.2999; 
7) с 30.06.1998 по 01.01.2999; 
8) с 22.03.2013 по 01.01.2999; 
9) с 10.04.2007 по 01.01.2999; 
10) с 03.06.2011 по 01.01.2999; 
11) с 07.05.2018 по 31.12.2024; 
12) с 07.12.2011 по 01.01.2999; 
13) с 24.09.2013 по 01.01.2999; 
14) с 01.01.2019 по 31.12.2030; 
15) с 12.11.2016 по 01.01.2999; 
16) с 26.08.2016 по 01.01.2999</t>
  </si>
  <si>
    <t>1) в целом; 
2) в целом; 
3) в целом; 
4) ст. 18 ; 
5) п. 14 ч. 1 ст. 15 гл. 3 ; 
6) в целом; 
7) п. 1,2 ст. 13 гл. 3 ; 
8) в целом; 
9) в целом; 
10) в целом; 
11) в целом; 
12) в целом; 
13) в целом; 
14) в целом; 
15) в целом; 
16) в целом</t>
  </si>
  <si>
    <t>1) Постановление Администрации муниципального образования «Об уполномоченных органах по осуществлению полномочий (части полномочий) по решению вопросов местного значения поселений» от 21.12.2018 №2412-па; 
2)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3) Федеральный закон "Об охране окружающей среды" от 10.01.2002 №7-фз; 
4) Федеральный закон "О санитарно-эпидемиологическом благополучии населения" от 30.03.1999 №52-ФЗ-фз;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от 17.11.2016 №79-оз-оз; 
7) Федеральный закон "Об отходах производства и потребления (с изменениями на 25.11.2013 г.)" от 24.06.1998 №89-фз;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10)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№191-п-п; 
11) Указ Президента РФ "О национальных целях и стратегических задачах развития Российской Федерации на период до 2024 года" от 07.05.2018 №204; 
12) Федеральный закон "О водоснабжении и водоотведении" от 07.12.2011 №416-фз; 
13)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14) Постановление Правительства автономного округа "О гос. программе ХМА-Югры  "Экологическая безопасность" от 05.10.2018 №352-п-п; 
15)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от 12.11.2016 №1156; 
16) Постановление Администрации муниципального образования «Об утверждении перечня муниципальных программ Нефтеюганского района» от 26.08.2016 №1312-па</t>
  </si>
  <si>
    <t>Обеспечение экологической безопасности</t>
  </si>
  <si>
    <t>1) в целом; 
2) п. 1 ст. 7 гл. 2 ; 
3) подп. 9 п. 1 ст. 15 гл. 3 ; 
4) прил. 2</t>
  </si>
  <si>
    <t>Организация и развитие системы экологического образования, просвещения и формирования экологической культуры</t>
  </si>
  <si>
    <t>Расходы на обеспечение доступности для населения информации о состоянии окружающей среды и формирование навыков</t>
  </si>
  <si>
    <t>организация мероприятий межпоселенческого характера по охране окружающей среды</t>
  </si>
  <si>
    <t xml:space="preserve">Содержание единой дежурно-диспетчерской службы Нефтеюганского района </t>
  </si>
  <si>
    <t xml:space="preserve">п. 7 ч. 1 ст. 15 гл. 3 </t>
  </si>
  <si>
    <t>1) с 23.04.2019 по 01.01.2999; 
2) с 01.01.2000 по 01.01.2999; 
3) с 01.01.2009 по 01.01.2999; 
4) с 01.01.2007 по 01.01.2999</t>
  </si>
  <si>
    <t>1) в целом; 
2) в целом; 
3) п. 7 ч. 1 ст. 15 гл. 3 ; 
4) в целом</t>
  </si>
  <si>
    <t>1)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 
2) Федеральный закон "О государственной социальной помощи (ред. от 28.11.2015, с изм. от 29.12.2015)" от 17.07.1999 №178-фз;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мерах социальной поддержки отдельных категорий граждан в Хманты-Манссийской автономном округе-Югре" от 07.11.2006 №115-оз-оз</t>
  </si>
  <si>
    <t>Резервный фонд</t>
  </si>
  <si>
    <t>участие в предупреждении и ликвидации последствий чрезвычайных ситуаций на территории муниципального района</t>
  </si>
  <si>
    <t>Сохранение и развитие традиционной культуры коренных малочисленных народов Севера в сфере культуры</t>
  </si>
  <si>
    <t>Меры поддержки направленные на укрепление межнационального согласия, поддержку и развитие языков, народных промыслов</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</si>
  <si>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</si>
  <si>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Профилактика экстремистской деятельности</t>
  </si>
  <si>
    <t>1) в целом; 
2) подп. 6.1 п. 1 ст. 15 гл. 3 ; 
3) ст. 5 ; 
4) п. 3 ; 
5) в целом; 
6) в целом; 
7) в целом</t>
  </si>
  <si>
    <t>Профилактика экстремизма, гармонизация межэтнических и межкультурных отношений в Нефтеюганском районе</t>
  </si>
  <si>
    <t>Расходы на профилактику экстремистской деятельности</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</si>
  <si>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</si>
  <si>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 с 22.11.2008 по 01.01.2999; 
2) с 26.09.2012 по 01.01.2999; 
3) с 01.01.2017 по 31.12.2020; 
4) с 01.01.2009 по 01.01.2999; 
5) с 10.12.1995 по 01.01.2999; 
6) с 14.11.2007 по 01.01.2999; 
7) с 22.03.2013 по 01.01.2999; 
8) с 07.05.2018 по 31.12.2024; 
9) с 31.01.2013 по 01.01.2999; 
10) с 24.09.2013 по 01.01.2999; 
11) с 01.01.2019 по 31.12.2030; 
12) с 28.10.2011 по 01.01.2999</t>
  </si>
  <si>
    <t xml:space="preserve">1) в целом; 
2) подп. 2 п. 3.2 разд. 3 ; 
3) в целом; 
4) п. 5 ч. 1 ст. 15 гл. 3 ; 
5) в целом; 
6) п. 6 ст. 13 гл. 2 ; 
7) в целом; 
8) в целом; 
9) в целом; 
10) в целом; 
11) в целом; 
12) п. 4 ст. 1 </t>
  </si>
  <si>
    <t>1) Распоряжение Правительства РФ «О Транспортной стратегии Российской Федерации» от 22.11.2008 №1734-р; 
2) Решение Думы муниципального образования "О создании муниципального дорожного фонда Нефтеюганского района" от 26.09.2012 №277; 
3)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4) Федеральный закон "Об общих принципах организации местного самоуправления в Российской Федерации (ред. от 30.03.2015 г.)" от 06.10.2003 №131-фз; 
5) Федеральный закон "О безопасности дорожного движения" от 10.12.1995 №196-ФЗ-фз; 
6) Федеральный закон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(ред. от 30.12.2015г.)" от 08.11.2007 №257-фз;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Указ Президента РФ "О национальных целях и стратегических задачах развития Российской Федерации на период до 2024 года" от 07.05.2018 №204; 
9) Постановление Администрации муниципального образования "О нормативах финансовых затрат на содержание и ремонт 
автомобильных дорог общего пользования местного значения  
Нефтеюганского района за счет средств дорожного фонда  
Нефтеюганского района и правилах их расчета" от 31.01.2013 №178-па; 
10)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11) Постановление Правительства автономного округа "О гос. программе ХМАО- Югры "Современная транспортная система"." от 05.10.2018 №354-п-п; 
12) Закон автономного округа "О дорожном фонде Ханты-Мансийского автономного округа-Югры" от 28.10.2011 №104-оз-оз</t>
  </si>
  <si>
    <t>Дорожная деятельность (содержание, текущий и капитальный ремонт автомобильных дорог)</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</si>
  <si>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</si>
  <si>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Субсидия для финансового обеспечения затрат на приобретение топлива для обеспечения неснижаемого нормативного запаса топлива на источниках тепловой энергии, расположенных на территории Нефтеюганского района</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</si>
  <si>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</si>
  <si>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Проектирование, строительство(реконструкция) и ремонт объектов муниципальной собственности</t>
  </si>
  <si>
    <t>1) с 31.10.2016 по 01.01.2999; 
2) с 01.01.2009 по 01.01.2999; 
3) с 01.01.2014 по 31.12.2020; 
4) с 12.07.2013 по 31.12.2999; 
5) с 16.12.0013 по 01.01.2999; 
6) с 01.01.2019 по 31.12.2030; 
7) с 01.01.2019 по 31.12.2030</t>
  </si>
  <si>
    <t>1) в целом; 
2) п. 3 ч. 1 ст. 15 гл. 3 ; 
3) в целом; 
4) в целом; 
5) в целом; 
6) в целом; 
7)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</si>
  <si>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"Программа капитального ремонта общего имущества в многоквартирных домах, расположенных на территории Ханты-Мансийского автономного округа" от 25.12.2013 №568-п-п; 
4) 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№54-оз; 
5) Распоряжение Правительства автономного округа "О создании  некоммерческой организации "Югорский фонд капитального ремонта многовартирных домов" от 06.12.2013 №632-рп-рп; 
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7) Постановление Правительства автономного округа "О гос. программе ХМАО-Югры "Жилищно-коммунальный комплекс и городская среда"." от 05.10.2018 №347-п-п</t>
  </si>
  <si>
    <t>Капитальный ремонт многоквартирных домов</t>
  </si>
  <si>
    <t>1) с 31.10.2016 по 01.01.2999; 
2) с 01.01.2009 по 01.01.2999; 
3) с 01.01.2019 по 31.12.2030; 
4) с 13.04.2015 по 01.01.2999</t>
  </si>
  <si>
    <t>1) в целом; 
2) п. 3 ч. 1 ст. 15 гл. 3 ; 
3) в целом; 
4) в целом</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</si>
  <si>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"Жилищно-коммунальный комплекс и городская среда"." от 05.10.2018 №347-п-п; 
4) Постановление Администрации муниципального образования «Об утверждении порядка предоставления субсидий на возмещение затрат на реконструкцию (модернизацию) объектов тепло-, водоснабжения и водоотведения, переданных по концессионному соглашению» от 13.04.2015 №827-па-нпа</t>
  </si>
  <si>
    <t>Возмещение затрат на реконструкцию (модернизацию) объектов тепло-водоснабжения и водоотведения переданных по концессионному соглашению</t>
  </si>
  <si>
    <t>1) с 31.10.2016 по 01.01.2999; 
2) с 01.01.2009 по 01.01.2999; 
3) с 22.03.2013 по 01.01.2999; 
4) с 07.05.2018 по 31.12.2024; 
5) с 24.09.2013 по 01.01.2999; 
6) с 01.01.2019 по 31.12.2030; 
7) с 01.01.2019 по 31.12.2030</t>
  </si>
  <si>
    <t>1) в целом; 
2) п. 3 ч. 1 ст. 15 гл. 3 ; 
3) в целом; 
4) в целом; 
5) в целом; 
6) в целом; 
7) прил. 3</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</si>
  <si>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Указ Президента РФ "О национальных целях и стратегических задачах развития Российской Федерации на период до 2024 года" от 07.05.2018 №204; 
5)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6) Постановление Администрации муниципального образования "О внесении изменений в постановление администрации Нефтеюганского района от 24.09.2013 № 2493-па-нпа "О муниципальных и ведомственных целевых программах муниципального образования Нефтеюганский район" от 17.08.2018 №1372-па-нпа; 
7) Постановление Правительства автономного округа "О гос. программе ХМАО-Югры "Жилищно-коммунальный комплекс и городская среда"." от 05.10.2018 №347-п-п</t>
  </si>
  <si>
    <t>Капитальный и текущий ремонт систем объектов коммунального комплекса для подготовки к осенне-зимнему периоду</t>
  </si>
  <si>
    <t>1) с 12.04.2011 по 01.01.2999; 
2) с 31.10.2016 по 01.01.2999; 
3) с 01.01.2017 по 31.12.2020; 
4) с 01.01.2017 по 31.12.2020; 
5) с 04.03.1999 по 01.01.2999; 
6) с 30.12.2004 по 01.01.2999; 
7) с 01.01.2009 по 01.01.2999; 
8) с 07.05.2012 по 01.01.2999; 
9) с 01.01.2011 по 01.01.2999; 
10) с 05.03.2007 по 01.01.2999; 
11) с 22.03.2013 по 01.01.2999; 
12) с 07.05.2018 по 31.12.2024; 
13) с 07.12.2011 по 01.01.2999; 
14) с 24.09.2013 по 01.01.2999; 
15) с 01.01.2019 по 31.12.2030; 
16) с 01.01.2019 по 31.12.2030; 
17) с 30.12.2009 по 01.01.2999; 
18) с 30.12.2009 по 01.01.2999; 
19) с 16.02.2008 по 01.01.2999; 
20) с 21.06.2010 по 01.01.2999; 
21) с 26.08.2016 по 01.01.2999</t>
  </si>
  <si>
    <t>1) в целом; 
2) в целом; 
3) в целом; 
4) в целом; 
5) ст. 14 ; 
6) ст. 51-55 гл. 6 ; 
7) п. 3 ч. 1 ст. 15 гл. 3 ; 
8) в целом; 
9) абз. 2 п. 2.6 ; 
10) в целом; 
11) в целом; 
12) в целом; 
13) в целом; 
14) в целом; 
15) в целом; 
16) прил. 1; 
17) в целом; 
18) в целом; 
19) в целом; 
20) в целом; 
21) в целом</t>
  </si>
  <si>
    <t>Проектирование, строительство(реконструкция) и ремонт объектов в сфере коммунального хозяйства</t>
  </si>
  <si>
    <t>Приобретение жилых помещений для расселения граждан проживающих в приспособленных для проживания строениях</t>
  </si>
  <si>
    <t>1) с 01.01.2017 по 31.12.2020; 
2) с 01.01.2009 по 01.01.2999; 
3) с 01.01.2019 по 31.12.2030; 
4) с 23.10.2015 по 01.01.2999</t>
  </si>
  <si>
    <t>Приобретение объектов недвижимого имущества для размещения образовательных организаций</t>
  </si>
  <si>
    <t>Осуществление жилищного строительства</t>
  </si>
  <si>
    <t>Техническая инвентаризация и паспортизация жилых и нежилых помещений</t>
  </si>
  <si>
    <t>владение, пользование и распоряжение имуществом, находящимся в муниципальной собственности муниципального района</t>
  </si>
  <si>
    <t>1) с 18.10.1999 по 01.01.2999; 
2) с 01.01.2009 по 01.01.2999; 
3) с 17.12.2008 по 01.01.2999</t>
  </si>
  <si>
    <t xml:space="preserve">1) подп. 4 п. 2 ст. 26.3 гл. 4.1 ; 
2) п. 1 ч. 1 ст. 15 гл. 3 ; 
3) п. 4 </t>
  </si>
  <si>
    <t>1)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t>
  </si>
  <si>
    <t>резервный фонд</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</si>
  <si>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</si>
  <si>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Наградной фонд</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</si>
  <si>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</si>
  <si>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</si>
  <si>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</si>
  <si>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</si>
  <si>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Факт</t>
  </si>
  <si>
    <t>План</t>
  </si>
  <si>
    <t>Прз</t>
  </si>
  <si>
    <t>Рз</t>
  </si>
  <si>
    <t>Реквизиты</t>
  </si>
  <si>
    <t>Наименование</t>
  </si>
  <si>
    <t>второй год</t>
  </si>
  <si>
    <t>первый год</t>
  </si>
  <si>
    <t>Прогноз</t>
  </si>
  <si>
    <t>Факт на дату представления фрагмента реестра</t>
  </si>
  <si>
    <t>финансовый год</t>
  </si>
  <si>
    <t>Плановый год</t>
  </si>
  <si>
    <t>очередной финансовый год</t>
  </si>
  <si>
    <t>текущий финансовый год</t>
  </si>
  <si>
    <t>отчетный</t>
  </si>
  <si>
    <t>Дата вступления в силу, срок действия</t>
  </si>
  <si>
    <t>Номер раздела, главы, статьи, части, пункта, подпункта, абзаца</t>
  </si>
  <si>
    <t>Наименование и реквизиты</t>
  </si>
  <si>
    <t>Объем ассигнований на исполнение расходного обязательства, тыс. руб.</t>
  </si>
  <si>
    <t>Коды бюджетной классификации</t>
  </si>
  <si>
    <t>Нормативный правовой акт, договор, соглашение</t>
  </si>
  <si>
    <t>Наименование расходного обязательства</t>
  </si>
  <si>
    <t>Тип расходного обязательства</t>
  </si>
  <si>
    <t>Код расходного обязательства</t>
  </si>
  <si>
    <t>Наименование ГРБС</t>
  </si>
  <si>
    <t>Код ГРБС</t>
  </si>
  <si>
    <t>Наименование полномочия</t>
  </si>
  <si>
    <t>Код полномочия</t>
  </si>
  <si>
    <t>1) Постановление Правительства РФ "О порядке проведения проверки инвестиционных проектов, предусматривающих строительство ( реконструкцию) объектов капитального строительства, на предмет эффективности использования средств бюджета Ханты-Мансийского автономного округа-Югры, направляемых на капитальные вложения, и порядке проведения проверки инвестиционных проектов, предусматривающих приобретение объектов недвижимого имущества, на предмет эффективности использования средств бюджета Ханты-мансийского автономного округа- Югры, направляемых на капитальные вложения" от 02.04.2011 №93-п;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4)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5) Федеральный закон "Об инвестиционной деятельности в Российской Федерации, осуществляемой в форме капитальных вложений (с изменениями на 28.12.2013 г.)" от 25.02.1999 №39-фз;
6) Федеральный закон "Градостроительный кодекс Российской Федерации (ред. от 31.12.2014г.,с изм. и доп., вступ. в силу с 22.01.2015 г.)" от 29.12.2004 №190-фз;
7) Федеральный закон "Об общих принципах организации местного самоуправления в Российской Федерации (ред. от 30.03.2015 г.)" от 06.10.2003 №131-фз;
8)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9) Постановление Правительства автономного округа "О порядке формирования и реализации Адресной инвестиционной программы Ханты-Мансийского автономного округа - Югры (с изменениями на 08.05.2014 г.)" от 23.12.2010 №373-п;
10)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(с изменениями на 22.03.2014 г.)" от 05.03.2007 №145;
11)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12) Указ Президента РФ "О национальных целях и стратегических задачах развития Российской Федерации на период до 2024 года" от 07.05.2018 №204;
13) Федеральный закон "О водоснабжении и водоотведении" от 07.12.2011 №416-фз;
14)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15) Постановление Правительства автономного округа "О гос. программе ХМАО-Югры "Развитие жилищной сферы" от 05.10.2018 №346-п-п;
16) Постановление Правительства автономного округа "О гос. программе ХМАО-Югры "Жилищно-коммунальный комплекс и городская среда"." от 05.10.2018 №347-п-п;
17) Федеральный закон "Технический регламент о безопасности зданий и сооружений" от 30.12.2009 №384-фз-фз;
18)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19) Постановление Правительства РФ "О составе разделов проектной документации и требованиях к их содержанию" от 16.02.2008 №87;
20)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
21) Постановление Администрации муниципального образования «Об утверждении перечня муниципальных программ Нефтеюганского района» от 26.08.2016 №1312-па</t>
  </si>
  <si>
    <t>040.043.00.0</t>
  </si>
  <si>
    <t>040.500.13.6</t>
  </si>
  <si>
    <t>040.500.15.0</t>
  </si>
  <si>
    <t>040.460.42.3</t>
  </si>
  <si>
    <t>040.007.00.0</t>
  </si>
  <si>
    <t>осуществление мер по противодействию коррупции в границах муниципального района</t>
  </si>
  <si>
    <t>040.500.24.0</t>
  </si>
  <si>
    <t>040.151.00.0</t>
  </si>
  <si>
    <t>040.500.26.0</t>
  </si>
  <si>
    <t>30.20.00.0.06</t>
  </si>
  <si>
    <t>принятие устава муниципального образования и внесение в него изменений и дополнений, издание муниципальных правовых актов</t>
  </si>
  <si>
    <t>040.000.01.0</t>
  </si>
  <si>
    <t>30.30.40.0.00</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</si>
  <si>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</si>
  <si>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070.006.00.0</t>
  </si>
  <si>
    <t>241.001.00.1</t>
  </si>
  <si>
    <t>241.241.15.4</t>
  </si>
  <si>
    <t>241.241.15.5</t>
  </si>
  <si>
    <t>30.10.10.0.34</t>
  </si>
  <si>
    <t>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</si>
  <si>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241.241.15.6</t>
  </si>
  <si>
    <t>241.241.15.7</t>
  </si>
  <si>
    <t>231.231.30.0</t>
  </si>
  <si>
    <t>231.231.29.0</t>
  </si>
  <si>
    <t>231.231.28.02</t>
  </si>
  <si>
    <t>231.231.00.7</t>
  </si>
  <si>
    <t>231.030.00.0</t>
  </si>
  <si>
    <t>050.007.00.0</t>
  </si>
  <si>
    <t>050.087.00.0</t>
  </si>
  <si>
    <t>050.147.00.0</t>
  </si>
  <si>
    <t>050.202.00.0</t>
  </si>
  <si>
    <t>050.110.00.0</t>
  </si>
  <si>
    <t>Подготовка и проведение муниципальных выборов</t>
  </si>
  <si>
    <t>481.481.74.0</t>
  </si>
  <si>
    <t>481.481.03.0</t>
  </si>
  <si>
    <t>481.481.11.1</t>
  </si>
  <si>
    <t>481.481.97.3</t>
  </si>
  <si>
    <t>481.481.76.0</t>
  </si>
  <si>
    <t>481.481.11.1.</t>
  </si>
  <si>
    <t xml:space="preserve">Об общих принципах организации местного самоуправления в Российской Федерации </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</si>
  <si>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Устав муниципального образования "Устав  муниципального образования Нефтеюганский район" от 16.06.2005 № 616;
6). Решение Думы муниципального образования  "Об утверждении Порядка назначения и проведения опроса граждан в Нефтеюганском районе" от 19.07.2011 № 47</t>
  </si>
  <si>
    <t>1) с 01.01.2019 по 31.12.2999; 
2) с 14.06.2016 по 01.01.2999; 
3) с 01.01.2009 по 01.01.2999; 
4) с 09.02.2009 по 01.01.2999;
5) с 01.09.2005 по 01.01.2999;
6) с 19.07.2011 по 01.01.2999</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</si>
  <si>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Федеральный закон "Об общих принципах организации местного самоуправления в Российской Федерации" от 06.10.2003 №131-фз; 
3) Постановление Правительства РФ "Об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 содержанию и ремонту общего имущества в многоквартирном доме ненадлежащего качества и (или) с перерывами, превышающими установленную продолжительность" от 13.08.2006 №491; 
4) Решение Думы муниципального образования "Об утверждении Положения об Администрации Нефтеюганского района" от 30.12.2011 №148</t>
  </si>
  <si>
    <t xml:space="preserve">1) в целом; 
2) п. 3 ч. 1 ст. 15 гл. 3 ; 
3) подп. а п. 28 ; 
4) п. 1.3 разд. 1 </t>
  </si>
  <si>
    <t>1) с 01.01.2019 по 01.01.2999; 
2) с 01.01.2009 по 01.01.2999; 
3) с 13.08.2006 по 01.01.2999; 
4) с 30.12.2011 по 01.01.2999</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</si>
  <si>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 наградах и почетных званиях Нефтеюганского района" от 26.09.2012 №282; 
4) Устав муниципального образования "Устав муниципального образования Нефтеюганский район" от 16.06.2005 №616</t>
  </si>
  <si>
    <t xml:space="preserve">1) в целом; 
2) ч. 2 ст. 15.1 гл. 3 ; 
3) в целом; 
4) п. 36 ст. 23 гл. 5 </t>
  </si>
  <si>
    <t>1) с 01.01.2019 по 31.12.2020; 
2) с 01.01.2009 по 01.01.2999; 
3) с 26.09.2012 по 01.01.2999; 
4) с 01.09.2005 по 01.01.2999</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</si>
  <si>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"Об общих принципах организации местного самоуправления в Российской Федерации "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 
4)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t>
  </si>
  <si>
    <t>1) прил. 1; 
2) п. 6.2 ч. 1 ст. 15 гл. 3 ; 
3) в целом; 
4) прил. 7</t>
  </si>
  <si>
    <t>1) с 14.03.2016 по 01.01.2999; 
2) с 01.01.2009 по 01.01.2999; 
3) с 01.01.2010 по 01.01.2999; 
4) с 01.01.2019 по 31.12.2030</t>
  </si>
  <si>
    <t>Об общих принципах организации местного самоуправления в Российской Федерации</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</si>
  <si>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"Об общих принципах организации местного самоуправления в Российской Федерации"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</si>
  <si>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1) прил. 1; 
2) подп. 6.2 п. 6 ч. 1 ст. 15 гл. 3 ; 
3) абз. 8 ст. 4.5 ; 
4) в целом; 
5) п. 1.4 ч. 1 прил. 4
4) абз. 8 ст. 4.5 ; 
5) п. 1.4 ч. 1 прил. 4</t>
  </si>
  <si>
    <t>1) с 14.03.2016 по 01.01.2999; 
2) с 01.01.2009 по 01.01.2999; 
3) с 25.07.2002 по 01.01.2999; 
4) с 19.12.2012 по 31.12.2025; 
5) с 01.01.2019 по 31.12.2030</t>
  </si>
  <si>
    <t>1) Постановление Администрации муниципального образования "О порядке предоставления гранта в форме субсидии на реализацию проектов, направленных на укрепление финно-угорских связей, этнографического туризма, поддержку и развитие языков и культуры коренных малочисленных народов, проживающих на территории Нефтеюганского района" от 17.05.2019 №1061-па-нпа; 
2)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3)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4) Федеральный закон "Об основах туристской деятельности в Российской Федерации" от 24.11.1996 №132-фз; 
5) Федеральный закон "Об общих принципах организации местного самоуправления в Российской Федерации" от 06.10.2003 №131-фз; 
6) Федеральный закон "О противодействии экстремистской деятельности" от 25.07.2002 №114-фз-фз; 
7) Федеральный закон "О некоммерческих организациях " от 12.01.1996 №7-фз; 
8)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9) Указ Президента РФ "О Стратегии государственной национальной политики Российской Федерации на период до 2025 года" от 19.12.2012 №1666; 
10) Федеральный закон "О гарантиях прав коренных малочисленных народов Росийской Федерации" от 30.04.1999 №82-фз-фз; 
11) Постановление Правительства автономного округа "О гос. программе ХМАО-Югры "Устойчивое развитие коренных малочисленных народов Севера"." от 05.10.2018 №350-п-п</t>
  </si>
  <si>
    <t>1) п. 1.3 ; 
2) прил. 1; 
3) в целом; 
4) ст. 3.3 гл. 2 ; 
5) подп. 6.2 п. 6 ч. 1 ст. 15 гл. 3 ; 
6) ст. 5 ; 
7) ч. 3 ст. 31.3 ; 
8) п. 1.3 разд. 1 ; 
9) в целом; 
10) ст. 7 ; 
11) прил. 4,5,9</t>
  </si>
  <si>
    <t>1) с 23.05.2019 по 13.12.2030; 
2) с 14.03.2016 по 01.01.2999; 
3) с 01.01.2019 по 31.12.2020; 
4) с 24.11.1996 по 01.01.2999; 
5) с 01.01.2009 по 01.01.2999; 
6) с 25.07.2002 по 01.01.2999; 
7) с 15.01.1996 по 01.01.2999; 
8) с 25.03.2019 по 01.01.2999; 
9) с 19.12.2012 по 31.12.2025; 
10) с 30.04.1999 по 01.01.2999; 
11) с 01.01.2019 по 31.12.2030</t>
  </si>
  <si>
    <t>11) с 23.05.2019 по 13.12.2030; 
2) с 14.03.2016 по 01.01.2999; 
3) с 01.01.2019 по 31.12.2020; 
4) с 24.11.1996 по 01.01.2999; 
5) с 01.01.2009 по 01.01.2999; 
6) с 25.07.2002 по 01.01.2999; 
7) с 15.01.1996 по 01.01.2999; 
8) с 25.03.2019 по 01.01.2999; 
9) с 19.12.2012 по 31.12.2025; 
10) с 30.04.1999 по 01.01.2999; 
11) с 01.01.2019 по 31.12.2030</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</si>
  <si>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6)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
7) Постановление Администрации муниципального образования "О распределении дотаций из бюджета Ханты-Мансийского автономного  
округа - Югры для поощрения достижения наилучших значений показателей деятельности органов местного самоуправления муниципальных районов и городских округов Ханты-Мансийского автономного округа  - Югры, стимулирования роста налогового потенциала и качества планирования доходов в городских округах  
и муниципальных районах Ханты-Мансийского автономного округа  - Югры" от 09.07.2021 №1143-па; 
8) Постановление Правительства автономного округа "О распределении дотаций бюджетам муниципальных районов и городских округов Ханты-Мансийского автономного округа – Югры для поощрения достижения наилучших значений показателей деятельности органов местного самоуправления муниципальных районов и городских округов Ханты-Мансийского автономного округа – Югры, стимулирования роста налогового потенциала " от 02.07.2021 №240-п-п</t>
  </si>
  <si>
    <t xml:space="preserve">1) подп. а,г п. 2 ст. 11 гл. 2 ; 
2) п. 1.3 разд. 3 ; 
3) прил. 1; 
4) п. 7 ч. 1 ст. 15 гл. 3 ; 
5) абз. 2 ; 
6) прил. 1;
7) прил. 1; 
8) п. 2 </t>
  </si>
  <si>
    <t>1) с 21.12.1994 по 01.01.2999; 
2) с 01.01.2019 по 31.12.2020; 
3) с 14.06.2016 по 01.01.2999; 
4) с 01.01.2009 по 01.01.2999; 
5) с 10.04.2020 по 31.12.2030; 
6) с 24.04.2020 по 01.01.2999;
7) с 09.07.2021 по 01.01.2999; 
8) с 02.07.2021 по 01.01.2999</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</si>
  <si>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охране окружающей среды" от 10.01.2002 №7-фз; 
4) Федеральный закон "Об общих принципах организации местного самоуправления в Российской Федерации (ред. от 30.03.2015 г.)" от 06.10.2003 №131-фз; 
5)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t>
  </si>
  <si>
    <t>1) абз. 4-11 разд. 3 ; 
2) прил. 1; 
3) п. 2 ст. 7 гл. 2 ; 
4) п. 9 ч. 1 ст. 15 гл. 3 ; 
5) прил. 2</t>
  </si>
  <si>
    <t>1) с 01.01.2019 по 31.12.2020; 
2) с 14.06.2016 по 01.01.2999; 
3) с 12.01.2002 по 01.01.2999; 
4) с 01.01.2009 по 01.01.2999; 
5) с 10.04.2007 по 01.01.2999</t>
  </si>
  <si>
    <t>1) Закон автономного округа "О градостроительной деятельности на территории Ханты-Мансийского автономного округа - Югры" от 18.04.2007 №39-оз;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5) Постановление Правительства автономного округа "О гос. программе ХМАО-Югры "Развитие жилищной сферы" от 05.10.2018 №346-п-п;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</si>
  <si>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 xml:space="preserve">1) п. 2 ст. 8 ; 
2) прил. 1; 
3) п. 15 ч. 1 ст. 15 гл. 3 ; 
4) разд. 7.6 ; 
5) подп. 3.1 п. 3 прил. 3; 
6) разд. 3.2.3.1 </t>
  </si>
  <si>
    <t>1) с 10.05.2007 по 31.12.2999; 
2) с 14.06.2016 по 01.01.2999; 
3) с 01.01.2009 по 01.01.2999; 
4) с 22.03.2013 по 01.01.2999; 
5) с 01.01.2019 по 31.12.2030; 
6) с 31.07.2018 по 01.01.2999</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</si>
  <si>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"Об архивном деле в Ханты-Мансийском автономном округе - Югре (с изменениями на 19.12.2005 г.)" от 07.06.2005 №42-оз; 
5) Закон Российской Федерации "Об архивном деле в Российской Федерации" от 22.10.2004 №125-фз</t>
  </si>
  <si>
    <t xml:space="preserve">1) абз. 16 разд. 3 ; 
2) прил. 1; 
3) п. 16 ч. 1 ст. 15 гл. 3 ; 
4) п. 2 ст. 4 ; 
5) п. 2 ст. 23 гл. 5 </t>
  </si>
  <si>
    <t>1) с 01.01.2019 по 31.12.2020; 
2) с 14.06.2016 по 01.01.2999; 
3) с 01.01.2009 по 01.01.2999; 
4) с 01.07.2005 по 01.01.2999; 
5) с 22.10.2004 по 01.01.2999</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</si>
  <si>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 от 06.10.2003 №131-фз; 
5) Федеральный закон "Об обеспечении доступа к информации о деятельности государственных органов и органов местного самоуправления" от 09.02.2009 №8-фз; 
6) Федеральный закон "Об информации, информационных технологиях и о защите информации " от 27.07.2006 №149-фз;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</si>
  <si>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1) в целом; 
2) в целом; 
3) прил. 1; 
4) п. 18 ч. 1 ст. 15 гл. 3 ; 
5) в целом; 
6) в целом;
7) разд.7.10 прил.1</t>
  </si>
  <si>
    <t>1) с 22.09.2009 по 01.01.2999; 
2) с 01.01.2019 по 31.12.2020; 
3) с 14.06.2016 по 01.01.2999; 
4) с 01.01.2009 по 01.01.2999; 
5) с 01.01.2010 по 01.01.2999; 
6) с 27.07.2006 по 31.12.2999;
7) с 22.03.2013 по 01.01.2999</t>
  </si>
  <si>
    <t xml:space="preserve">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от 06.10.2003 №131-фз; 
3) Закон Российской Федерации "О защите прав потребителей" от 07.02.1992 №2300-1;
4)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t>
  </si>
  <si>
    <t xml:space="preserve">1) абз. 21-22 разд. 3 ; 
2) п. 18 ч. 1 ст. 15 гл. 3 ; 
3) ст. 44;
4) прил.1 </t>
  </si>
  <si>
    <t>1) с 01.01.2019 по 31.12.2020; 
2) с 01.01.2009 по 01.01.2999; 
3) с 07.02.1992 по 01.01.2999;
4) с 14.03.2016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</si>
  <si>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культуре и искусстве в Ханты-Мансийском автономном округе - Югре" от 15.11.2005 №109-оз; 
4) Федеральный закон "Основы законодательства Российской Федерации о культуре" от 09.10.1992 №3612-1-фз; 
5) Федеральный закон "Об общих принципах организации местного самоуправления в Российской Федерации" от 06.10.2003 №131-фз</t>
  </si>
  <si>
    <t xml:space="preserve">1) в целом; 
2) прил. 1; 
3) в целом; 
4) абз. 9 ст. 40 ; 
5) п. 19.1 ч. 1 ст. 15 гл. 3 </t>
  </si>
  <si>
    <t>1) с 01.01.2017 по 31.12.2020; 
2) с 14.06.2016 по 01.01.2999; 
3) с 19.12.2005 по 01.01.2999; 
4) с 17.11.1992 по 01.01.2999; 
5) с 01.01.2009 по 01.01.2999</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</si>
  <si>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3)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4) Постановление Правительства РФ "О единой государственной системе предупреждения и ликвидации чрезвычайных ситуаций" от 30.12.2003 №794;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Федеральный закон "О защите населения и территорий от чрезвычайных ситуаций природного и техногенного характера" от 21.12.1994 №68-фз; 
7) Федеральный закон "Об общих принципах организации местного самоуправления в Российской Федерации" от 06.10.2003 №131-фз; 
8)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"Единая дежурно-диспетчерская служба Нефтеюганского района" от 02.03.2020 №245-па-нпа</t>
  </si>
  <si>
    <t>1) подп. б,в п. 2 ; 
2) п. 11 ; 
3) в целом; 
4) абз. 4 п. 11 ; 
5) в целом; 
6) подп. л.н ч. 2 ст. 11 гл. 11 ; 
7) п. 7 ч. 1 ст. 15 гл. 3 ; 
8) в целом</t>
  </si>
  <si>
    <t>1) с 16.07.2015 по 01.01.2999; 
2) с 17.04.2006 по 01.01.2999; 
3) с 01.01.2019 по 31.12.2020; 
4) с 30.12.2003 по 01.01.2999; 
5) с 14.06.2016 по 01.01.2999; 
6) с 24.12.1994 по 01.01.2999; 
7) с 01.01.2009 по 01.01.2999; 
8) с 02.03.2020 по 01.01.2999</t>
  </si>
  <si>
    <t>Содержание единой дежурно-диспетчерской службы Нефтеюганского района</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</si>
  <si>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 защите населения и территорий от чрезвычайных ситуаций природного и техногенного характера" от 21.12.1994 №68-фз; 
5) Федеральный закон "О гражданской обороне" от 12.02.1998 №28-фз; 
6) Федеральный закон "Об общих принципах организации местного самоуправления в Российской Федерации" от 06.10.2003 №131-фз; 
7) Постановление Администрации муниципального образования "О системе оповещения и информирования населения Нефтеюганского района" от 22.10.2012 №3273-па</t>
  </si>
  <si>
    <t>1) в целом; 
2) п. 6 разд. 6 ; 
3) прил. 3; 
4) подп. м п. 2 ст. 11 гл. 2 ; 
5) абз. 4,7 п. 2 ст. 8 гл. 3 ; 
6) п. 21 ч. 1 ст. 15 гл. 3 ; 
7) в целом</t>
  </si>
  <si>
    <t>1) с 01.01.2019 по 31.12.2020; 
2) с 08.09.2006 по 01.01.2999; 
3) с 14.06.2016 по 01.01.2999; 
4) с 24.12.1994 по 01.01.2999; 
5) с 19.02.1998 по 01.01.2999; 
6) с 01.01.2009 по 01.01.2999; 
7) с 22.10.2012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</si>
  <si>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 от 29.12.2006 №264-фз;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t>
  </si>
  <si>
    <t>1) абз. 20-21 разд. 3 ; 
2) прил. 1; 
3) п. 25 ч. 1 ст. 15 гл. 3 ; 
4) ст. 2 ;
5) разд. 7.3 прил.1;
6) п.51</t>
  </si>
  <si>
    <t>1) с 01.01.2017 по 31.12.2020; 
2) с 14.06.2016 по 01.01.2999; 
3) с 01.01.2009 по 01.01.2999; 
4) с 01.01.2007 по 01.01.2999;
5) с 22.03.2012 по 01.01.2999
6) с 31.07.2018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</si>
  <si>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от 29.12.2006 №264-фз; 
5) Постановление Правительства автономного округа "О гос. программе ХМАО-Югры "Развитие агропромышленного комплекса" от 05.10.2018 №344-п-п;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7) Распоряжение Правительства автономного округа "Об оценке эффективности деятельности органов местного самоуправления городских округов и муниципальных районов Ханты-Мансийского автономного округа - Югры" от 15.03.2013 №92-рп-рп</t>
  </si>
  <si>
    <t>1) абз. 9 разд. 4 ; 
2) п. 1.2 разд. 1 ; 
3) п. 25 ч. 1 ст. 15 гл. 3 ; 
4) ст. 2 ; 
5) прил. 17;
6) разд. 3.2.2.3;
7) п.5 прил.2</t>
  </si>
  <si>
    <t>1) с 01.01.2017 по 31.12.2020; 
2) с 26.04.2018 по 01.01.2999; 
3) с 01.01.2009 по 01.01.2999; 
4) с 01.01.2007 по 01.01.2999; 
5) с 01.01.2019 по 31.12.2019;
6)с 31.07.2018 по 01.01.2999;
7) с 15.03.2013 по 01.01.2999</t>
  </si>
  <si>
    <t>1) Постановление Администрации муниципального образования "Об утверждении порядков предоставления субсидий субъектам малого и среднего предпринимательства и грантов начинающим предпринимателям Нефтеюганского района" от 24.04.2015 №884-па-нпа; 
2)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2019-2024 годы и на период до 2030 года" от 31.10.2016 №1782-па-нпа;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Закон автономного округа "О развитиии малого и среднего предпринимательства в Ханты-Мансийском автономном округе-Югре" от 29.12.2007 №213-оз-оз; 
5) Федеральный закон "Об общих принципах организации местного самоуправления в Российской Федерации" от 06.10.2003 №131-фз; 
6) Федеральный закон "О развитии малого и среднего предпринимательства в Российской Федерации" от 24.07.2007 №209-фз; 
7) Постановление Правительства автономного округа "О гос. программе ХМАО-Югры "Развитие экономического потенциала" от 05.10.2018 №336-п-п</t>
  </si>
  <si>
    <t>1) разд. 2 прил. 1; 
2) в целом; 
3) прил. 1; 
4) в целом; 
5) п. 25 ч. 1 ст. 15 гл. 3 ; 
6) ст. 14 ; 
7) прил. 7</t>
  </si>
  <si>
    <t>1) с 24.04.2015 по 01.01.2999; 
2) с 01.01.2019 по 31.12.2020; 
3) с 14.06.2016 по 01.01.2999; 
4) с 27.12.2007 по 01.01.2999; 
5) с 01.01.2009 по 01.01.2999; 
6) с 01.01.2008 по 01.01.2999; 
7) с 01.01.2019 по 31.12.2030</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</si>
  <si>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4) Федеральный закон "Об общих принципах организации местного самоуправления в Российской Федерации" от 06.10.2003 №131-фз; 
5) Федеральный закон "О некоммерческих организациях " от 12.01.1996 №7-фз; 
6)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</si>
  <si>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 xml:space="preserve">1) в целом; 
2) в целом; 
3) п. 1.2 разд. 1 ; 
4) п. 25 ч. 1 ст. 15 гл. 3 ; 
5) п. 1 ч. 3 ст. 31.3 ; 
6) п. 1.3 разд. 1 ; 
7) разд. 7.4,7.9 </t>
  </si>
  <si>
    <t>1) с 01.01.2019 по 31.12.2020; 
2) с 01.01.2019 по 31.12.2020; 
3) с 15.06.2016 по 01.01.2999; 
4) с 01.01.2009 по 01.01.2999; 
5) с 15.01.1996 по 01.01.2999; 
6) с 25.03.2019 по 01.01.2999; 
7) с 22.03.2013 по 01.01.2999</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</si>
  <si>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4) Федеральный закон "Об общих принципах организации местного самоуправления в Российской Федерации (ред. от 30.03.2015 г.)" от 06.10.2003 №131-фз; 
5) Федеральный закон "О некоммерческих организациях " от 12.01.1996 №7-фз; 
6) Постановление Администрации муниципального образования "Об утверждении порядка предоставления субсидий социально ориентированным некоммерческим организациям на реализацию программ (проектов), направленных на укрепление финно-угорских связей, поддержку и развитие языков и культуры коренных малочисленных народов Севера на территории Нефтеюганского района" от 25.03.2019 №637-па-нпа;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</si>
  <si>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1) с 01.01.2019 по 31.12.2020; 
2) с 01.01.2019 по 31.12.2999; 
3) с 15.06.2016 по 01.01.2999; 
4) с 01.01.2009 по 01.01.2999; 
5) с 15.01.1996 по 01.01.2999; 
6) с 25.03.2019 по 01.01.2999; 
7) с 22.03.2013 по 01.01.2999</t>
  </si>
  <si>
    <t>1) Постановление Администрации муниципального образования "Совершенствование муниципального управления в Нефтеюганском районе на 2019-2024 годы и на период до 2030 года" от 19.12.2018 №2336-па-нпа; 
2) Федеральный закон "Об общих принципах организации местного самоуправления в Российской Федерации " от 06.10.2003 №131-фз; 
 3) Решение Думы муниципального образования "Об утверждении Положения об Администрации Нефтеюганского района" от 30.12.2011 №148</t>
  </si>
  <si>
    <t>1) в целом
2) п.3 ч.1 ст.15 гл.3;
3) п.1.3 разд.1</t>
  </si>
  <si>
    <t>1) 1 01.01.2019 по 01.01.2999;
2) с 01.01.2009 по 01.01.2999;
3) с 30.12.2011 по 01.01.2999</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</si>
  <si>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противодействии коррупции" от 25.12.2008 №273-ФЗ-фз; 
3) Федеральный закон "Об общих принципах организации местного самоуправления в Российской Федерации" от 06.10.2003 №131-фз; 
4) Закон автономного округа "Об отдельных вопросах муниципальной службы в Ханты-Мансийском автономном округе - Югре" от 20.07.2007 №113-оз</t>
  </si>
  <si>
    <t xml:space="preserve">1) прил. 1; 
2) п. 7 ст. 7 ; 
3) п. 33 ч. 1 ст. 15 гл. 3 ; 
4) ст. 14 
4) п. 33 ч. 1 ст. 15 гл. 3 ; 
5) ст. 14 </t>
  </si>
  <si>
    <t>1) с 14.03.2016 по 01.01.2999; 
2) с 25.12.2008 по 01.01.2999; 
3) с 01.01.2009 по 01.01.2999; 
4) с 20.08.2007 по 01.01.2999
4) с 01.01.2009 по 01.01.2999; 
5) с 20.08.2007 по 01.01.2999</t>
  </si>
  <si>
    <t>Меропрития по противодействию коррупции</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</si>
  <si>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23.04.2018 №595-па-нпа; 
3) Федеральный закон "Об общих принципах организации местного самоуправления в Российской Федерации " от 06.10.2003 №131-фз; 
4) Федеральный закон "О развитии сельского хозяйства" от 29.12.2006 №264-фз; 
5) Постановление Правительства автономного округа "О гос. программе ХМАО-Югры "Развитие агропромышленного комплекса" от 05.10.2018 №344-п-п;
6)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7) Распоряжение Правительства автономного округа "Об оценке эффективности деятельности органов местного самоуправления городских округов и муниципальных районов Ханты-Мансийского автономного округа - Югры" от 15.03.2013 №92-рп-рп</t>
  </si>
  <si>
    <t>1) абз. 12 разд. 4 ; 
2) п. 1.2 разд. 1 ; 
3) п. 25 ч. 1 ст. 15 гл. 3 ; 
4) пар. 2 ; 
5) в целом;
6) разд. 3.2.2.3;
7) п.5 прил.2</t>
  </si>
  <si>
    <t>1) с 01.01.2017 по 31.12.2020; 
2) с 26.04.2018 по 01.01.2999; 
3) с 01.01.2009 по 01.01.2999; 
4) с 01.01.2007 по 01.01.2999; 
5) с 01.01.2019 по 31.12.2019;
6) с 31.07.2015 по 01.01.2999;
7) с 15.03.2013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</si>
  <si>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Закон автономного округа "Об отдельных вопросах муниципальной службы в Ханты-Мансийском автономном округе - Югре" от 20.07.2007 №113-оз;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Закон автономного округа "Об отдельных вопросах муниципальной службы в Ханты-Мансийском автономном округе - Югре" от 20.07.2007 №113-оз</t>
  </si>
  <si>
    <t xml:space="preserve">1) ст. 11 ; 
2) в целом; 
3) п. 3 ч. 1 ст. 17 гл. 3 ; 
4) абз. 1,2,3 подп. в п. 11,15 ; 
5) п. 12 ч. 1 ст. 6 </t>
  </si>
  <si>
    <t>1) с 02.03.2007 по 01.01.2999; 
2) с 01.01.2019 по 31.12.2020; 
3) с 01.01.2009 по 01.01.2999; 
4) с 29.02.2012 по 01.01.2999; 
5) с 20.08.2007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</si>
  <si>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Закон автономного округа "Об отдельных вопросах муниципальной службы в Ханты-Мансийском автономном округе - Югре" от 20.07.2007 №113-оз;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Постановление Правительства РФ "Положение об особенностях направления работников в служебные командировки" от 13.10.2008 №749;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Закон автономного округа "Об отдельных вопросах муниципальной службы в Ханты-Мансийском автономном округе - Югре" от 20.07.2007 №113-оз</t>
  </si>
  <si>
    <t xml:space="preserve">1) ст. 11 ; 
2) в целом; 
3) п. 3 ч. 1 ст. 17 гл. 3 ; 
4) абз. 1,2,3 подп. в п. 11,15 ; 
5) в целом; 
6) разд. 9 ; 
7) п. 12 ч. 1 ст. 6 </t>
  </si>
  <si>
    <t>1) с 02.03.2007 по 01.01.2999; 
2) с 01.01.2019 по 31.12.2020; 
3) с 01.01.2009 по 01.01.2999; 
4) с 29.02.2012 по 01.01.2999; 
5) с 13.10.2008 по 01.01.2999; 
6) с 29.09.2012 по 01.01.2999; 
7) с 20.08.2007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</si>
  <si>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Федеральный закон "Об общих принципах организации местного самоуправления в Российской Федерации" от 06.10.2003 №131-фз;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Постановление Правительства РФ "Положение об особенностях направления работников в служебные командировки" от 13.10.2008 №749;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Закон автономного округа "Об отдельных вопросах муниципальной службы в Ханты-Мансийском автономном округе - Югре" от 20.07.2007 №113-оз</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</si>
  <si>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лиц, замещающих муниципальные должности в муниципальном образовании Нефтеюганский район" от 08.06.2012 №232; 
6)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Ханты-Мансийском автономном округе - Югре" от 28.12.2007 №201-оз;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</si>
  <si>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ч. 2 ст. 22 ; 
3) п. 3 ч. 1 ст. 17 гл. 3 ; 
4) ст. 16 ; 
5) в целом; 
6) в целом; 
7) в целом; 
8) прил. 1</t>
  </si>
  <si>
    <t>1) с 23.08.2019 по 01.01.2999; 
2) с 02.03.2007 по 01.01.2999; 
3) с 01.01.2009 по 01.01.2999; 
4) с 20.08.2007 по 01.01.2999; 
5) с 08.06.2012 по 01.01.2999; 
6) с 10.01.2008 по 01.01.2999; 
7) с 29.12.2016 по 01.01.2999; 
8) с 01.01.2017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</si>
  <si>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4) Федеральный закон "Об общих принципах организации местного самоуправления в Российской Федерации" от 06.10.2003 №131-фз; 
5) Закон автономного округа "Об отдельных вопросах муниципальной службы в Ханты-Мансийском автономном округе - Югре" от 20.07.2007 №113-оз-оз;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</si>
  <si>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ч. 2 ст. 22 ; 
3) в целом; 
4) абз. 1 ч. 4 ст. 15 гл. 3 ; 
5) ст. 16 ; 
6) прил. 1</t>
  </si>
  <si>
    <t>1) с 23.08.2019 по 01.01.2999; 
2) с 02.03.2007 по 01.01.2999; 
3) с 01.01.2019 по 31.12.2020; 
4) с 01.01.2009 по 01.01.2999; 
5) с 20.08.2007 по 01.01.2999; 
6) с 01.01.2017 по 01.01.2999</t>
  </si>
  <si>
    <t xml:space="preserve">1) п. 1 ч. 1 ст. 17 гл. 3 ; 
2) п. 4 ; 
3) п. 5 ст. 54 гл. 12 ; 
4) п. 1.1 ;
5) п. 2.1 ; 
6) п. 2.1 ; 
7) п. 2.1 ; 
8) п. 2.1 ; 
9) п. 2.1 ; 
10) п. 2.1 ; 
11) п. 7 </t>
  </si>
  <si>
    <t>1) с 01.01.2009 по 01.01.2999; 
2) с 17.12.2008 по 01.01.2999; 
3) с 01.09.2005 по 01.01.2999; 
4) с 15.02.2021 по 31.12.2021;
5) с 30.12.2020 по 30.12.2021; 
6) с 22.03.2021 по 31.12.2021; 
7) с 30.03.2021 по 30.12.2021; 
8) с 18.05.2021 по 31.12.2021; 
9) с 22.06.2021 по 31.12.2021; 
10) с 12.11.2021 по 31.12.2021; 
11) с 11.08.2015 по 01.01.2999</t>
  </si>
  <si>
    <t>Выплаты населению из резервного фонда</t>
  </si>
  <si>
    <t>1) Федеральный закон "О специальной оценке условий труда" от 28.12.2013 №426-ФЗ-фз; 
2) Федеральный закон "Об общих принципах организации местного самоуправления в Российской Федерации" от 06.10.2003 №131-фз; 
3) Закон автономного округа "Об охране труда в Ханты-Мансийском автономном округе - Югре" от 10.02.1998 №2-оз; 
4)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2019-2024 годы и на период до 2030 года" от 31.10.2016 №1788 па-нпа</t>
  </si>
  <si>
    <t>1) п. 2 ст. 4 гл. 1 ; 
2) п. 3 ч. 1 ст. 17 гл. 3 ; 
3) ст. 3 гл. 1 ; 
4) в целом</t>
  </si>
  <si>
    <t>1) с 28.12.2013 по 01.01.2999; 
2) с 01.01.2009 по 01.01.2999; 
3) с 26.02.1998 по 01.01.2999; 
4) с 01.01.2019 по 31.12.2030</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</si>
  <si>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Федеральный закон "Об организации предоставления государственных и муниципальных услуг" от 30.07.2010 №210-фз-фз; 
6) Распоряжение Администрации муниципального образования "О ликвидации муниципального учреждения "Многофункциональный центр предоставления государственных и муниципальных услуг" от 15.06.2020 №269-ра</t>
  </si>
  <si>
    <t>1) в целом; 
2) в целом; 
3) прил. 2; 
4) п. 3 ч. 1 ст. 17 гл. 3 ; 
5) в целом; 
6) в целом</t>
  </si>
  <si>
    <t>1) с 16.05.2017 по 01.01.2999; 
2) с 01.01.2019 по 31.12.2020; 
3) с 14.06.2016 по 01.01.2999; 
4) с 01.01.2009 по 01.01.2999; 
5) с 30.07.2010 по 01.01.2999; 
6) с 01.01.2021 по 01.08.2021</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</si>
  <si>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3) Закон автономного округа "О транспортном налоге в Ханты-Мансийском автономном округе - Югре" от 14.11.2002 №62-оз; 
4) Закон автономного округа "О поддержке семьи, материнства, отцовства и детства в Ханты-Мансийском автономном округе - Югре" от 07.07.2004 №45-оз; 
5) Федеральный закон "Об общих принципах организации местного самоуправления в Российской Федерации" от 06.10.2003 №131-фз; 
6) Федеральный закон "Об обязательном социальном страховании на случай временной нетрудоспособности и в связи с материнством" от 29.12.2006 №255-фз; 
7)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8) Закон автономного округа "О налоге на имущество организаций" от 29.11.2010 №190-оз-оз; 
9) Постановление Администрации муниципального образования "Об оплате труда работников, предоставления социальных гарантий и компенсаций работников муниципального казенного учреждения "Управление по делам администрации Нефтеюганского района" от 18.08.2017 №1407-па-нпа</t>
  </si>
  <si>
    <t>1) в целом; 
2) прил. 1; 
3) в целом; 
4) в целом; 
5) п. 3 ч. 1 ст. 17 гл. 3 ; 
6) в целом; 
7) разд. 3 ; 
8) в целом; 
9) в целом</t>
  </si>
  <si>
    <t>1) с 16.07.2015 по 01.01.2999; 
2) с 14.06.2016 по 01.01.2999; 
3) с 01.01.2003 по 01.01.2999; 
4) с 23.07.2007 по 01.01.2999; 
5) с 01.01.2009 по 01.01.2999; 
6) с 01.01.2007 по 31.12.2999; 
7) с 20.02.2016 по 01.01.2999; 
8) с 01.01.2011 по 01.01.2999; 
9) с 01.01.2019 по 01.01.2999</t>
  </si>
  <si>
    <t>1)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16.05.2017 №765-па-нпа;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от 06.10.2003 №131-фз; 
5) Федеральный закон "Об организации предоставления государственных и муниципальных услуг" от 30.07.2010 №210-фз-фз; 
6) Постановление Правительства автономного округа "О гос. программе ХМАО-Югры "Развитие экономического потенциала" от 05.10.2018 №336-п-п</t>
  </si>
  <si>
    <t>1) в целом; 
2) в целом; 
3) прил. 2; 
4) п. 3 ч. 1 ст. 17 гл. 3 ; 
5) в целом; 
6) прил. 4</t>
  </si>
  <si>
    <t>1) с 16.05.2017 по 01.01.2999; 
2) с 01.01.2019 по 31.12.2020; 
3) с 14.06.2016 по 01.01.2999; 
4) с 01.01.2009 по 01.01.2999; 
5) с 30.07.2010 по 01.01.2999; 
6) с 01.01.2019 по 31.12.2030</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</si>
  <si>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Федеральный закон "О муниципальной службе в Российской Федерации" от 02.03.2007 №25-ФЗ-фз; 
3) Закон автономного округа "О резервах управленческих кадров в Ханты-Мансийском автономном округе Югре" от 30.12.2008 №172-оз-оз; 
4)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5) Постановление Губернатора автономного округа "Об утверждении Положения о проведении ежегодного конкурса "Лучший муниципальный служащий Ханты-Мансийского автономного округа - Югры" от 25.09.2008 №132;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</si>
  <si>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 xml:space="preserve">1) прил. 1; 
2) п. 5 ч. 1 ст. 12 гл. 1 ; 
3) п. 6 ст. 13 ; 
4) п. 5.2. разд. 5 ; 
5) в целом; 
6) подп. 8.1 п. 8 ч. 1 ст. 17 гл. 3 ; 
7) ч. 1 ст. 15 ; 
8) п. 11 </t>
  </si>
  <si>
    <t>1) с 14.03.2016 по 01.01.2999; 
2) с 02.03.2007 по 01.01.2999; 
3) с 02.09.2016 по 01.01.2999; 
4) с 10.05.2016 по 01.01.2999; 
5) с 25.09.2008 по 01.01.2999; 
6) с 01.01.2009 по 01.01.2999; 
7) с 20.08.2007 по 01.01.2999; 
8) с 29.02.2012 по 01.01.2999</t>
  </si>
  <si>
    <t>1)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Постановление Правительства РФ "О единой государственной системе предупреждения и ликвидации чрезвычайных ситуаций" от 30.12.2003 №794;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 защите населения и территорий от чрезвычайных ситуаций природного и техногенного характера" от 21.12.1994 №68-фз; 
6) Федеральный закон "Об общих принципах организации местного самоуправления в Российской Федерации" от 06.10.2003 №131-фз; 
7)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 от 17.04.2006 №78-п</t>
  </si>
  <si>
    <t xml:space="preserve">1) в целом; 
2) в целом; 
3) абз. 4 п. 11 ; 
4) прил. 1; 
5) ч. 2 ст. 11 ; 
6) п. 8.1 ч. 1 ст. 17 гл. 3 ; 
7) абз. 3 п. 11 </t>
  </si>
  <si>
    <t>1) с 01.01.2019 по 31.12.2020; 
2) с 01.01.2019 по 31.12.2020; 
3) с 30.12.2003 по 01.01.2999; 
4) с 14.06.2016 по 01.01.2999; 
5) с 24.12.1994 по 01.01.2999; 
6) с 01.01.2009 по 01.01.2999; 
7) с 28.04.2006 по 01.01.2999</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</si>
  <si>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</si>
  <si>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 xml:space="preserve">1) ст. 4,5 ; 
2) п. 3 ч. 1 ст. 17 гл. 3 ; 
3) ст. 33,35 разд. 3,7 ; 
4) абз. 2.4 п. 4.4 разд. 3,4 </t>
  </si>
  <si>
    <t>1) с 24.11.2004 по 01.01.2999; 
2) с 01.01.2009 по 01.01.2999; 
3) с 01.06.1993 по 01.01.2999; 
4) с 20.02.2016 по 01.01.2999</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</si>
  <si>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</si>
  <si>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5) Решение Думы муниципального образования "Решение Думы Нефтеюганского района от 31.08.2021 N 657 "О Порядке назначения, перерасчета и выплаты пенсии за выслугу лет лицам, замещавшим должности муниципальной службы в органах местного самоуправления Нефтеюганского района" от 31.08.2021 №657</t>
  </si>
  <si>
    <t xml:space="preserve">1) п. 5 ч. 1 ст. 23 гл. 6 ; 
2) в целом; 
3) п. 9 ч. 1 ст. 17 гл. 3 ; 
4) прил. 1; 
5) п. 5.1 разд. 3,4,5 </t>
  </si>
  <si>
    <t>1) с 02.03.2007 по 01.01.2999; 
2) с 26.02.2014 по 01.01.2999; 
3) с 01.01.2009 по 01.01.2999; 
4) с 26.03.2004 по 01.01.2099; 
5) с 02.09.2021 по 01.01.2999</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</si>
  <si>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от 06.10.2003 №131-фз; 
3)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4) Решение Думы муниципального образования "Об утверждении Стратегии социально-экономического развития муниципального образования Нефтеюганский район до 2030 года" от 31.07.2018 №257; 
5) Федеральный закон "Об основах системы профилактики правонарушений в Российской Федерации" от 29.06.2016 №182-ФЗ-фз</t>
  </si>
  <si>
    <t xml:space="preserve">1) прил. 1; 
2) п. 14 ч. 1 ст. 15.1 гл. 3 ; 
3) разд. 3.1.2.9 ; 
4) п. 36 ; 
5) п. 5 ст. 12 гл. 2 </t>
  </si>
  <si>
    <t>1) с 01.01.2019 по 31.12.2020; 
2) с 14.06.2016 по 01.01.2999; 
3) с 01.01.2009 по 01.01.2999; 
4) с 01.01.2019 по 31.12.2030; 
5) с 22.09.2016 по 01.01.2999</t>
  </si>
  <si>
    <t>1) с 14.06.2016 по 01.01.2999; 
2) с 01.01.2009 по 01.01.2999; 
3) с 22.03.2013 по 01.01.2999; 
4) с 31.07.2018 по 01.01.2999; 
5) с 22.09.2016 по 01.01.2999</t>
  </si>
  <si>
    <t>1) Решение Думы муниципального образования "О дополнительных мерах социальной поддержки отдельным категориям граждан, проживающих на территории Нефтеюганского района" от 23.04.2019 №362; 
2)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3) Федеральный закон "О государственной социальной помощи" от 17.07.1999 №178-фз; 
4) Федеральный закон "Об общих принципах организации местного самоуправления в Российской Федерации" от 06.10.2003 №131-фз; 
5) Устав муниципального образования "Устав муниципального образования Нефтеюганский район" от 16.06.2005 №616</t>
  </si>
  <si>
    <t xml:space="preserve">1) абз. 1-2 п. 5 ; 
2) абз. 14 п. 2 разд. 3 ; 
3) п. 1 ст. 5 гл. 1 ; 
4) абз. 2 ч. 5 ст. 20 гл. 4 ; 
5) абз. 2 п. 3 ст. 8 </t>
  </si>
  <si>
    <t>1) с 23.04.2019 по 01.01.2999; 
2) с 01.01.2019 по 31.12.2020; 
3) с 01.01.2000 по 01.01.2999; 
4) с 01.01.2009 по 01.01.2999; 
5) с 01.09.2005 по 01.01.2999</t>
  </si>
  <si>
    <t>1)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2) Федеральный закон "Об общих принципах организации местного самоуправления в Российской Федерации" от 06.10.2003 №131-фз; 
3) Решение Думы муниципального образования "О наградах и почетных званиях Нефтеюганского района" от 26.09.2012 №282; 
4) Устав муниципального образования "Устав муниципального образования Нефтеюганский район" от 16.06.2005 №616</t>
  </si>
  <si>
    <t>1) Федеральный закон "О ведении гражданами садоводства и огородничества для собственных нужд и о внесении изменений в отдельные законодательные акты Российской Федерации" от 29.07.2017 №217-фз-фз; 
2) Федеральный закон "Об общих принципах организации местного самоуправления в Российской Федерации" от 06.10.2003 №131-фз; 
3) Постановление Администрации муниципального образования "Об утверждении Порядка предоставления субсидии садоводческим  
или огородническим некоммерческим товариществам на возмещение затрат в связи с выполнением работ по инженерным изысканиям территории товарищества" от 24.09.2021 №1651-па-нпа</t>
  </si>
  <si>
    <t xml:space="preserve">1) в целом; 
2) подп. 2 п. 3 ст. 26 гл. 7 ; 
3) ч. 2 ст. 15.1. гл. 3 </t>
  </si>
  <si>
    <t>1) с 29.07.2017 по 01.01.2999; 
2) с 01.01.2009 по 01.01.2999; 
3) с 24.09.2021 по 01.01.2999</t>
  </si>
  <si>
    <t xml:space="preserve">1) в целом; 
2) ч. 2 ст. 15.1 гл. 3 ; 
3) п. 3 ст. 17 ; 
4) п. 36 ст. 23 гл. 5 </t>
  </si>
  <si>
    <t>Меры социальной поддержки лиц, удостоенных почетных званий Нефтеюганского района</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</si>
  <si>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актах гражданского состояния" от 15.11.1997 №143-фз; 
6) Федеральный закон "Об общих принципах организации местного самоуправления в Российской Федерации" от 06.10.2003 №131-фз; 
7)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8) Закон автономного округа "Об отдельных вопросах муниципальной службы в Ханты-Мансийском автономном округе - Югре" от 20.07.2007 №113-оз</t>
  </si>
  <si>
    <t xml:space="preserve">1) ч. 2 ст. 22 гл. 6 ; 
2) абз. 11-14 разд. 3 ; 
3) ст. 7,7.1 ; 
4) прил. 1; 
5) ч. 2 ст. 4 гл. 1 ; 
6) абз. 1 ч. 5 ст. 19 гл. 4 ; 
7) п. 11 ; 
8) ст. 16 </t>
  </si>
  <si>
    <t>1) с 02.03.2007 по 01.01.2999; 
2) с 01.01.2019 по 31.12.2020; 
3) с 19.09.2008 по 01.01.2999; 
4) с 14.06.2016 по 01.01.2999; 
5) с 20.11.1997 по 01.01.2999; 
6) с 01.01.2009 по 01.01.2999; 
7) с 29.02.2012 по 01.01.2999; 
8) с 20.08.2007 по 01.01.2999</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</si>
  <si>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Правительства автономного округа "О списках кандидатов в присяжные заседатели в Ханты-Мансийском автономном округе - Югре" от 26.05.2017 №202-п-п; 
3)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на 2019-2024 годы и на период до 2030 года" от 01.11.2016 №1811-па-нпа; 
4) Федеральный закон "Об общих принципах организации местного самоуправления в Российской Федерации" от 06.10.2003 №131-фз; 
5) Федеральный закон "О присяжных заседателях федеральных судов общей юрисдикции в Российской Федерации" от 20.08.2004 №113-фз; 
6) Постановление Правительства автономного округа "О гос. программе ХМАО-Югры  "Профилактика правонарушений и обеспечение отдельных прав граждан" от 05.10.2018 №348-п-п</t>
  </si>
  <si>
    <t>1) прил. 1; 
2) п. 2 прил. 1; 
3) в целом; 
4) абз. 1 ч. 5 ст. 19 гл. 4 ; 
5) абз. 1 п. 5 ст. 19 гл. 4 ; 
6) абз. 3 п. 1 прил. 5</t>
  </si>
  <si>
    <t>1) с 14.03.2016 по 01.01.2999; 
2) с 27.06.2017 по 01.01.2999; 
3) с 01.01.2019 по 01.01.2999; 
4) с 01.01.2009 по 01.01.2999; 
5) с 05.09.2004 по 01.01.2999; 
6) с 01.01.2019 по 31.12.2030</t>
  </si>
  <si>
    <t>1)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2) Федеральный закон "Об общих принципах организации местного самоуправления в Российской Федерации" от 06.10.2003 №131-фз; 
3) Постановление Правительства автономного округа "О гос. программе ХМАО-Югры "Развитие экономического потенциала" от 05.10.2018 №336-п-п; 
4) Федеральный закон "О Всероссийской переписи населения" от 25.01.2002 №8-ФЗ-фз; 
5)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подготовке и проведению Всероссийской переписи населения 2020 года" от 27.02.2020 №2-оз-оз</t>
  </si>
  <si>
    <t xml:space="preserve">1) прил. 1; 
2) абз. 1 ч. 5 ст. 19 гл. 4 ; 
3) п. 1 разд. 1 прил. 14; 
4) п. 5,2,3 ст. 5,11 ; 
5) ст. 2,3,4 </t>
  </si>
  <si>
    <t>1) с 14.06.2016 по 01.01.2999; 
2) с 01.01.2009 по 01.01.2999; 
3) с 01.01.2019 по 31.12.2030; 
4) с 25.01.2002 по 01.01.2999; 
5) с 27.02.2021 по 31.12.2999</t>
  </si>
  <si>
    <t>1) Постановление Администрации муниципального образования "Об утвердждении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№830-па;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4) Федеральный закон "Об общих принципах организации местного самоуправления в Российской Федерации" от 06.10.2003 №131-фз; 
5) Закон автономного округа "Об архивном деле в Ханты-Мансийском автономном округе - Югре" от 07.06.2005 №42-оз; 
6) Федеральный закон "Об архивном деле в Российской Федерации" от 22.10.2004 №125-фз; 
7) Постановление Правительства автономного округа "О гос. программе ХМАО-Югры "Культурное пространство"." от 05.10.2018 №341-п-п</t>
  </si>
  <si>
    <t>1) прил. 1; 
2) абз. 16 разд. 3 ; 
3) ст. 3 ; 
4) абз. 1 ч. 5 ст. 19 гл. 4 ; 
5) п. 2 ст. 5 ; 
6) п. 2 ст. 23 гл. 5 ; 
7) п. 2 прил. 6</t>
  </si>
  <si>
    <t>1) с 14.03.2016 по 01.01.2999; 
2) с 01.01.2019 по 31.12.2020; 
3) с 18.10.2010 по 01.01.2999; 
4) с 01.01.2009 по 01.01.2999; 
5) с 01.07.2005 по 01.01.2999; 
6) с 27.10.2004 по 01.01.2999; 
7) с 01.01.2019 по 13.12.2030</t>
  </si>
  <si>
    <t>1) Федеральный закон "О муниципальной службе в Российской Федерации" от 02.03.2007 №25-ФЗ-фз; 
2) Закон автономного округа "О комиссиях по делам несовершеннолетних и защите их прав в Ханты-Мансийском автономном округе-Югре и наделении органов местного самоуправления отдельными государственными полномочиями по образованию и организации деятельности комиссий по делам несовершеннолетних и защите их прав" от 12.10.2005 №74-оз-оз;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Постановление Правительства автономного округа "О Порядке расходования субвенций, предоставляемых из бюджета Ханты-Мансийского автономного округа - Югры бюджетам муниципальных районов и городских округов Ханты-Мансийского автономного округа - Югры для осуществления отдельных переданных государственных полномочий Ханты-Мансийского автономного округа - Югры" от 30.04.2015 №124-п; 
5) Закон автономного округа "Об административных комиссиях в Ханты-Мансийском автономном округе-Югре" от 02.03.2009 №5-оз-оз; 
6) Федеральный закон "Об актах гражданского состояния" от 15.11.1997 №143-фз; 
7) Федеральный закон "Об общих принципах организации местного самоуправления в Российской Федерации" от 06.10.2003 №131-фз; 
8)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трудовых отношений и государственного управления охраной труда" от 27.05.2011 №57-оз; 
9)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государственной регистрации актов гражданского состояния" от 30.09.2008 №91-оз; 
10)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от 20.07.2007 №114-оз; 
11)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12) Закон автономного округа "Об отдельных вопросах муниципальной службы в Ханты-Мансийском автономном округе - Югре" от 20.07.2007 №113-оз; 
13) Федеральный закон "Об основах системы профилактики правонарушений в Российской Федерации" от 29.06.2016 №182-ФЗ-фз</t>
  </si>
  <si>
    <t xml:space="preserve">1) в целом; 
2) ст. 7 ; 
3) прил. 1; 
4) ст. 3 ; 
5) ч. 1 ст. 4 гл. 2 прил. 2; 
6) ч. 2 ст. 4 гл. 1 ; 
7) абз. 1 ч. 5 ст. 19 гл. 4 ; 
8) ст. 4,5 ; 
9) ст. 7,7.1 ; 
10) ст. 4,5 ; 
11) п. 11 ; 
12) в целом; 
13) п. 5 ст. 12 гл. 2 </t>
  </si>
  <si>
    <t>1) с 02.03.2007 по 01.01.2999; 
2) с 12.10.2005 по 01.01.2999; 
3) с 14.06.2016 по 01.01.2999; 
4) с 01.01.2015 по 01.01.2999; 
5) с 02.03.2009 по 01.01.2999; 
6) с 20.11.1997 по 01.01.2999; 
7) с 01.01.2009 по 01.01.2999; 
8) с 01.01.2012 по 01.01.2999; 
9) с 01.01.2009 по 01.01.2999; 
10) с 01.01.2008 по 01.01.2999; 
11) с 29.02.2012 по 01.01.2999; 
12) с 20.08.2007 по 01.01.2999; 
13) с 22.09.2016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</si>
  <si>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4)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5) Федеральный закон "Об общих принципах организации местного самоуправления в Российской Федерации" от 06.10.2003 №131-фз; 
6) Федеральный закон "Об опеке и попечительстве" от 24.04.2008 №48-фз; 
7) Постановление Правительства автономного округа "О гос. програмее ХМАО-Югры "Социальное и демографическое развитие"." от 05.10.2018 №339-п-п</t>
  </si>
  <si>
    <t>1) в целом; 
2) в целом; 
3) в целом; 
4) в целом; 
5) абз. 1 ч. 5 ст. 19 гл. 4 ; 
6) в целом; 
7) в целом</t>
  </si>
  <si>
    <t>1) с 23.08.2019 по 01.01.2999; 
2) с 01.01.2019 по 31.12.2020; 
3) с 30.08.2007 по 01.01.2999; 
4) с 09.06.2009 по 01.01.2999; 
5) с 01.01.2009 по 01.01.2999; 
6) с 01.09.2008 по 01.01.2999; 
7) с 01.01.2019 по 31.12.2030</t>
  </si>
  <si>
    <t>Расходы на обеспечение дополнительных гарантий прав на жилое помещение детей-сирот и детей оставшихся без попечения родителей, лиц из числа детей-сирот, детей оставшихся без попечения родителей</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</si>
  <si>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от 06.10.2003 №131-фз; 
4) Закон автономного округа "Об отдельных вопросах муниципальной службы в Ханты-Мансийском автономном округе - Югре" от 20.07.2007 №113-оз-оз;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</si>
  <si>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ч. 2 ст. 22 ; 
3) абз. 1 ч. 5 ст. 19 гл. 4 ; 
4) ст. 16 ; 
5) прил. 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</si>
  <si>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от 29.12.2006 №264-фз; 
5) Постановление Правительства автономного округа "О гос. программе ХМАО-Югры "Развитие агропромышленного комплекса" от 05.10.2018 №344-п-п;
6) Постановление Администрации муниципального образования "Об утверждении Порядков предоставления субсидий на поддержку и развитие растениеводства, животноводства, малых форм хозяйствования, на развитие рыбохозяйственного комплекса и деятельности по заготовке и переработке " от 09.03.2021 №337-па-нпа</t>
  </si>
  <si>
    <t xml:space="preserve">1) абз. 9 разд. 4 ; 
2) п. 5 ст. 19 гл. 4 ; 
3) абз. 1 ч. 5 ст. 19 гл. 4 ; 
4) ст. 2 ; 
5) п. 1.2 разд. 1 прил. 17; 2022 год п.10.2 прил.32
6) п.1.3 разд.1 прил.2;
</t>
  </si>
  <si>
    <t>1) с 01.01.2017 по 31.12.2020; 
2) с 16.12.2010 по 01.01.2999; 
3) с 01.01.2009 по 01.01.2999; 
4) с 01.01.2007 по 01.01.2999; 
5) с 01.01.2019 по 31.12.2019; 
6) с 09.03.2021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</si>
  <si>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от 29.12.2006 №264-фз; 
5) Постановление Правительства автономного округа "О гос. программе ХМАО-Югры "Развитие агропромышленного комплекса" от 05.10.2018 №344-п-п;
Постановление Администрации муниципального образования "Об утверждении Порядков предоставления субсидий на поддержку и развитие растениеводства, животноводства, малых форм хозяйствования, на развитие рыбохозяйственного комплекса и деятельности по заготовке и переработке " от 09.03.2021 №337-па-нпа</t>
  </si>
  <si>
    <t>1) абз. 6 разд. 4 ; 
2) п. 5 ст. 19 гл. 4 ; 
3) абз. 1 ч. 5 ст. 19 гл. 4 ; 
4) ст. 2 ; 
5) прил. 17; 2022 год абз.7 п. 10,10.1 прил.32
6) разд. 1 прил.1</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</si>
  <si>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от 29.12.2006 №264-фз; 
5) Постановление Правительства автономного округа "О гос. программе ХМАО-Югры "Развитие агропромышленного комплекса" от 05.10.2018 №344-п-п;
6) Постановление Правительства автономного округа "О гос. программе ХМАО-Югры "Развитие агропромышленного комплекса" от 05.10.2018 №344-п-п;
Постановление Администрации муниципального образования "Об утверждении Порядков предоставления субсидий на поддержку и развитие растениеводства, животноводства, малых форм хозяйствования, на развитие рыбохозяйственного комплекса и деятельности по заготовке и переработке " от 09.03.2021 №337-па-нпа</t>
  </si>
  <si>
    <t>1) п. 4 разд. 3 ; 
2) п. 5 ст. 19 гл. 4 ; 
3) абз. 1 ч. 5 ст. 19 гл. 4 ; 
4) ст. 2 ; 
5) подп. 1.1. разд. 1 прил. 20; 2022 год п.10,10.5 прил.32
6) п .3 разд.1 прил.5</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</si>
  <si>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3) Федеральный закон "Об общих принципах организации местного самоуправления в Российской Федерации" от 06.10.2003 №131-фз; 
4)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от 09.06.2009 №86-оз; 
5) Федеральный закон "Об опеке и попечительстве" от 24.04.2008 №48-фз; 
6) Постановление Правительства автономного округа "О гос. програмее ХМАО-Югры "Социальное и демографическое развитие"." от 05.10.2018 №339-п-п; 
7) Постановление Правительства автономного округа "О предоставлении в Ханты-Мансийском автономном округе-Югре детям-сиротам и детям, оставшимся без попечения родителей, лицам из числа детей-сироти детей, оставшихся без попечения родителей, лицам, потерявшим в период обучения единственного или обоих родителей, дополнительных мер социальной поддержки" от 21.01.2010 №10-п-п</t>
  </si>
  <si>
    <t>1) абз. 6 разд. 3 ; 
2) п. 2 ст. 4 гл. 3 ; 
3) абз. 1 ч. 5 ст. 19 гл. 4 ; 
4) ст. 9,10 гл. 3 ; 
5) п. 2 ст. 16 гл. 3 ; 
6) прил. 1,2; 
7) абз. 2 п. 4 прил. 1</t>
  </si>
  <si>
    <t>1) с 01.01.2019 по 31.12.2020; 
2) с 30.08.2007 по 01.01.2999; 
3) с 01.01.2009 по 01.01.2999; 
4) с 25.06.2009 по 01.01.2999; 
5) с 01.09.2008 по 01.01.2999; 
6) с 01.01.2019 по 31.12.2030; 
7) с 21.01.2010 по 01.01.2999</t>
  </si>
  <si>
    <t xml:space="preserve">1) Федеральный закон "Об общих принципах организации местного самоуправления в Российской Федерации" от 06.10.2003 №131-фз; 
2)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от 20.07.2007 №114-оз; 
3) Федеральный закон "Об опеке и попечительстве" от 24.04.2008 №48-фз; 
4) Постановление Правительства автономного округа "О порядке предоставления сертификата на оплату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18.01.2019 №7-п-п; 
5) Постановление Администрации муниципального образования "Об утверждении порядка предоставления субсидии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13.09.2021 №1575-па-нпа;
6) Постановление Администрации муниципального образования "Об утверждении порядка предоставления субсидии некоммерческим организациям, не являющимся государственными (муниципальными) учреждениями, на возмещение затрат на предоставление услуг по подготовке лиц, желающих принять на воспитание в свою семью ребенка, оставшегося без попечения родителей, на территории Российской Федерации" от 06.12.2019 №2504-па-нпа; </t>
  </si>
  <si>
    <t xml:space="preserve">1) абз. 1 ч. 4 ст. 19 гл. 4 ; 
2) ст. 4-5 ; 
3) в целом; 
4) п. 7 ; 
5) в целом;
6) п. 1.2 разд. 1 ; </t>
  </si>
  <si>
    <t xml:space="preserve">1) с 01.01.2009 по 01.01.2999; 
2) с 01.01.2008 по 01.01.2999; 
3) с 01.09.2008 по 01.01.2999; 
4) с 18.01.2019 по 01.01.2999; 
5) с 13.09.2021 по 01.01.2999;
6)  с 06.12.2019 по 01.01.2999; </t>
  </si>
  <si>
    <t>Субсидии на возмещение затрат ро оказанию услуг по подготовке лиц, желающих принять на воспитание в свою семью ребенка оставшегося без попечения родителей, на территории РФ</t>
  </si>
  <si>
    <t>1) Федеральный закон "Об ответственном обращении с животными и о внесении изменений в отдельные законодательные акты Российской Федерации" от 27.12.2018 №498-фз; 
2)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"Развитие агропромышленного комплекса" от 05.10.2018 №344-п-п; 
5)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t>
  </si>
  <si>
    <t xml:space="preserve">1) ст. 18 ; 
2) абз. 20 разд. 4 ; 
3) абз. 1 п. 5 ст. 19 гл. 4 ; 
4) п. 6.1 прил. 2; 2022 год п.2 прил.37
5) п. 3 ст. 2 </t>
  </si>
  <si>
    <t>1) с 27.12.2018 по 01.01.2999; 
2) с 01.01.2017 по 31.12.2020; 
3) с 01.01.2009 по 01.01.2999; 
4) с 01.01.2019 по 31.12.2019; 
5) с 01.01.2020 по 31.12.2999
4) с 01.01.2019 по 31.12.2019; 
5) с 01.01.2020 по 31.12.2999</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</si>
  <si>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Федеральный закон "Об общих принципах организации местного самоуправления в Российской Федерации" от 06.10.2003 №131-фз;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2014 - 2020 годы" от 31.01.2011 №8-оз; 
4) Федеральный закон "О гарантиях прав коренных малочисленных народов Росийской Федерации" от 30.04.1999 №82-фз-фз; 
5) Постановление Правительства автономного округа "О гос. программе ХМАО-Югры "Устойчивое развитие коренных малочисленных народов Севера"." от 05.10.2018 №350-п-п</t>
  </si>
  <si>
    <t>1) в целом; 
2) абз. 1 ч. 5 ст. 19 гл. 4 ; 
3) ст. 3 ; 
4) ст. 7 ; 
5) прил. 4,5</t>
  </si>
  <si>
    <t>1) с 01.01.2019 по 31.12.2020; 
2) с 01.01.2009 по 01.01.2999; 
3) с 10.02.2011 по 01.01.2999; 
4) с 30.04.1999 по 01.01.2999; 
5) с 01.01.2019 по 31.12.2030</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</si>
  <si>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от 29.12.2006 №264-фз; 
5) Постановление Правительства автономного округа "О гос. программе ХМАО-Югры "Развитие агропромышленного комплекса" от 05.10.2018 №344-п-п; 
6) Постановление Администрации муниципального образования "Об утверждении Порядков предоставления субсидий на поддержку и развитие растениеводства, животноводства, малых форм хозяйствования, на развитие рыбохозяйственного комплекса и деятельности по заготовке и переработке " от 09.03.2021 №337-па-нпа</t>
  </si>
  <si>
    <t xml:space="preserve">1) абз. 11 разд. 4 ; 
2) п. 5 ст. 19 гл. 4 ; 
3) абз. 1 ч. 5 ст. 19 гл. 4 ; 
4) ст. 2 ; 
5) п. 1.2 разд. 1 прил. 18; 2022 год п.10.3 разд.1 прил.32
6) п. 1.3 разд. 1 прил. 3
</t>
  </si>
  <si>
    <t xml:space="preserve">1) ст. 4,5 ; 
2) абз. 1 ч. 5 ст. 19 гл. 4 ; 
3) ст. 33,35 разд. 3,7 ; 
4) разд. 3 </t>
  </si>
  <si>
    <t xml:space="preserve">1) Федеральный закон "Об ответственном обращении с животными и о внесении изменений в отдельные законодательные акты Российской Федерации" от 27.12.2018 №498-фз; 
2)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3) Федеральный закон "Об общих принципах организации местного самоуправления в Российской Федерации" от 06.10.2003 №131-фз; 
4) Постановление Правительства автономного округа "О гос. программе ХМАО-Югры "Развитие агропромышленного комплекса" от 05.10.2018 №344-п-п; 
5)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6) Устав муниципального образования "Устав муниципального образования Нефтеюганский район" от 16.06.2005 №616
</t>
  </si>
  <si>
    <t xml:space="preserve">1) ст. 18 ; 
2) абз. 20 разд. 4 ; 
3) абз. 2 п. 5 ст. 19 гл. 4 ; 
4) п. 6.1 прил. 2; 2022 год абз.2 п.7 прил.37
5) п. 1-5 ч. 3 ст. 2 ; 
6) п. 6 ст. 8 гл. 1 
</t>
  </si>
  <si>
    <t>1) с 27.12.2018 по 01.01.2999; 
2) с 01.01.2017 по 31.12.2020; 
3) с 01.01.2009 по 01.01.2999; 
4) с 01.01.2019 по 31.12.2019; 
5) с 01.01.2020 по 31.12.2999; 
6) с 01.09.2005 по 01.01.2999</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</si>
  <si>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от 06.10.2003 №131-фз;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Решение Думы муниципального образования "Об утверждении Порядка предоставления гарантий лицам, замещающим муниципальные должности на постоянной основе" от 27.06.2012 №237; 
5)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6) Закон автономного округа "Об отдельных вопросах муниципальной службы в Ханты-Мансийском автономном округе - Югре" от 20.07.2007 №113-оз</t>
  </si>
  <si>
    <t xml:space="preserve">1) ст. 11 ; 
2) п. 3 ч. 1 ст. 17 гл. 3 ; 
3) абз. 1,2,3 подп. а,б,в п. 11,15,25,26 разд. 9 ; 
4) абз. 2,18 подп. а,б,в п. 1,12 прил. 1; 
5) абз. 2,5 подп. б п. 5,26,28 разд. 8,9 ; 
6) п. 12 ч. 1 ст. 6 </t>
  </si>
  <si>
    <t>1) с 02.03.2007 по 01.01.2999; 
2) с 01.01.2009 по 01.01.2999; 
3) с 29.02.2012 по 01.01.2999; 
4) с 27.06.2012 по 01.01.2999; 
5) с 29.09.2012 по 01.01.2999; 
6) с 20.08.2007 по 01.01.2999</t>
  </si>
  <si>
    <t xml:space="preserve">1) п. 1 ; 
2) п. 1 ; 
3) п. 5 ст. 65 гл. 8 ; 
4) ст. 11.2 гл. 3 ; 
5) п. 1 ; 
6) п. 1 ; 
7) п. 1 ; 
8) п. 1 </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</si>
  <si>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 безопасности" от 28.12.2010 №390-ФЗ-фз; 
3) Федеральный закон "О стратегическом планировании в Российской Федерации" от 28.06.2014 №172-ФЗ-фз; 
4) Федеральный закон "Об общих принципах организации местного самоуправления в Российской Федерации (ред. от 30.03.2015 г.)" от 06.10.2003 №131-фз; 
5) Федеральный закон "О противодействии экстремистской деятельности" от 25.07.2002 №114-фз-фз; 
6) Указ Президента РФ "О Стратегии государственной национальной политики Российской Федерации на период до 2025 года" от 19.12.2012 №1666; 
7)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t>
  </si>
  <si>
    <t>1) п. 1.4 разд. 3 ; 
2) ст. 12 гл. 2 ; 
3) п. 2 ст. 1 гл. 1 ; 
4) п. 6.1 ч. 1 ст. 15 гл. 3 ; 
5) в целом; 
6) п. 3 ; 
7) в целом</t>
  </si>
  <si>
    <t>1) с 01.01.2019 по 31.12.2020; 
2) с 28.10.2010 по 01.01.2999; 
3) с 28.06.2014 по 01.01.2999; 
4) с 01.01.2009 по 01.01.2999; 
5) с 25.07.2002 по 01.01.2999; 
6) с 19.12.2012 по 31.12.2025; 
7) с 01.01.2019 по 31.12.2030</t>
  </si>
  <si>
    <t>1) Закон автономного округа "О языках коренных малочисленных народов Севера, проживающих на территории ХМАО (с изменениями на 30.09.2013 г.)" от 04.12.2001 №89-оз;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Указ Президента РФ "О Стратегии государственной национальной политики Российской Федерации на период до 2025 года" от 19.12.2012 №1666; 
5)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6) Постановление Правительства автономного округа "О гос. программе ХМАО-Югры "Устойчивое развитие коренных малочисленных народов Севера"." от 05.10.2018 №350-п-п</t>
  </si>
  <si>
    <t xml:space="preserve">1) п. 5 ст. 1 ; 
2) в целом; 
3) п. 19.1 ч. 1 ст. 15 гл. 3 ; 
4) в целом; 
5) в целом; 
6) п. 1.1 разд. 1 </t>
  </si>
  <si>
    <t>1) с 28.12.2001 по 01.01.2999; 
2) с 19.12.2005 по 01.01.2999; 
3) с 01.01.2009 по 01.01.2999; 
4) с 19.12.2012 по 31.12.2025; 
5) с 22.03.2013 по 01.01.2999; 
6) с 01.01.2019 по 31.12.2030</t>
  </si>
  <si>
    <t>1) п. 1.4 разд. 3 ; 
2) ст. 12 гл. 2 ; 
3) п. 2 ст. 1 гл. 1 ; 
4) п. 6.2 ч. 1 ст. 15 гл. 3 ; 
5) в целом; 
6) п. 3 ; 
7) в целом</t>
  </si>
  <si>
    <t>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района, реализация прав коренных малочисленных народов и других национальных меньшинств, обеспечение социальной и культурной адаптации мигрантов, профилактика межнациональных (межэтнических) конфликтов</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</si>
  <si>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Указ Президента РФ "О национальных целях и стратегических задачах развития Российской Федерации на период до 2024 года" от 07.05.2018 №204; 
6) Постановление Правительства автономного округа "О гос. программе ХМАО-Югры "Культурное пространство"." от 05.10.2018 №341-п-п; 
7)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26.05.2020 №690-па-нпа</t>
  </si>
  <si>
    <t>1) п. 2.1 разд. 3 ; 
2) п. 3 ст. 3 ; 
3) п. 11 ч. 1 ст. 15 гл. 3 ; 
4) ст. 75 гл. 10 ; 
5) п. 12 ; 
6) разд. 2 ; 
7) в целом</t>
  </si>
  <si>
    <t>1) с 01.01.2017 по 31.12.2020; 
2) с 19.12.2005 по 01.01.2999; 
3) с 01.01.2009 по 01.01.2999; 
4) с 01.09.2013 по 01.01.2999; 
5) с 07.05.2018 по 31.12.2024; 
6) с 01.01.2019 по 13.12.2030; 
7) с 01.01.2020 по 01.01.2999</t>
  </si>
  <si>
    <t xml:space="preserve">1) п. 2.1 разд. 3 ; 
2) п. 26 ч. 1 ст. 15 гл. 3 ; 
3) ст. 20 гл. 2 ; 
4) прил. 4-7; 
5) разд. 2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</si>
  <si>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Федеральный закон "Об образовании в Российской Федерации" от 29.12.2012 №273-фз; 
6) Постановление Правительства РФ "Об утверждении государственной программы Российской Федерации "Доступная среда" от 29.03.2019 №363</t>
  </si>
  <si>
    <t>1) разд. 3 ; 
2) ст. 19 ; 
3) п. 11 ч. 1 ст. 15 гл. 3 ; 
4) в целом; 
5) ст. 79 ; 
6) в целом</t>
  </si>
  <si>
    <t>1) с 01.01.2017 по 31.12.2020; 
2) с 02.12.1995 по 01.01.2999; 
3) с 01.01.2009 по 01.01.2999; 
4) с 17.06.2015 по 31.12.2999; 
5) с 01.09.2013 по 01.01.2999; 
6) с 29.03.2019 по 01.01.2999</t>
  </si>
  <si>
    <t xml:space="preserve">1) п. 2.4 разд. 3 ; 
2) п. 26 ч. 1 ст. 15 гл. 3 ; 
3) ст. 34.1 гл. 4 ; 
4) ст. 75 гл. 10 ; 
5) разд. 2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</si>
  <si>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Федеральный закон "Об образовании в Российской Федерации" от 29.12.2012 №273-фз; 
5) Указ Президента РФ "О национальных целях и стратегических задачах развития Российской Федерации на период до 2024 года" от 07.05.2018 №204; 
6) Постановление Правительства автономного округа "О гос. программе ХМАО-Югры "Культурное пространство"." от 05.10.2018 №341-п-п</t>
  </si>
  <si>
    <t xml:space="preserve">1) п. 2.1 разд. 3 ; 
2) в целом; 
3) п. 11 ч. 1 ст. 15 гл. 3 ; 
4) ст. 75 гл. 10 ; 
5) п. 12 ; 
6) разд. 2 </t>
  </si>
  <si>
    <t>1) с 01.01.2017 по 31.12.2020; 
2) с 19.12.2005 по 01.01.2999; 
3) с 01.01.2009 по 01.01.2999; 
4) с 01.09.2013 по 01.01.2999; 
5) с 07.05.2018 по 31.12.2024; 
6) с 01.01.2019 по 13.12.2030</t>
  </si>
  <si>
    <t>1) п. 4 разд. 3 ; 
2) в целом; 
3) в целом; 
4) подп. в п. 1 ; 
5) п. 18 ч. 1 ст. 15 гл. 3 ; 
6) в целом; 
7) в целом; 
8) в целом</t>
  </si>
  <si>
    <t>1) с 01.01.2019 по 01.01.2999; 
2) с 22.09.2009 по 01.01.2999; 
3) с 02.08.2010 по 01.01.2999; 
4) с 07.05.2012 по 31.12.2999; 
5) с 01.01.2009 по 01.01.2999; 
6) с 27.07.2006 по 31.12.2999; 
7) с 22.03.2013 по 01.01.2999; 
8) с 01.01.2019 по 31.12.2030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</si>
  <si>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7) Постановление Правительства автономного округа "О гос. программе ХМАО-Югры "Культурное пространство"." от 05.10.2018 №341-п-п</t>
  </si>
  <si>
    <t xml:space="preserve">1) п. 2.4 разд. 3 прил. 1; 
2) подп. 1,2,3 п. 2 ст. 15 гл. 4 ; 
3) п. 19 ч. 1 ст. 15 гл. 3 ; 
4) подп. а п. 1 ; 
5) ст. 2 ; 
6) в целом; 
7) разд. 2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</si>
  <si>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5) Постановление Правительства РФ "Об утверждении государственной программы Российской Федерации "Доступная среда" от 29.03.2019 №363</t>
  </si>
  <si>
    <t xml:space="preserve">1) в целом; 
2) в целом; 
3) п. 19 ч. 1 ст. 15 гл. 3 ; 
4) в целом; 
5) разд. 3 </t>
  </si>
  <si>
    <t>1) с 01.01.2017 по 31.12.2020; 
2) с 02.12.1995 по 01.01.2999; 
3) с 01.01.2009 по 01.01.2999; 
4) с 17.06.2015 по 31.12.2999; 
5) с 29.03.2019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</si>
  <si>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"Культурное пространство"." от 05.10.2018 №341-п-п</t>
  </si>
  <si>
    <t xml:space="preserve">1) п. 2.4 разд. 3 прил. 1; 
2) подп. 1,2,3 п. 2 ст. 15 гл. 4 ; 
3) п. 19 ч. 1 ст. 15 гл. 3 ; 
4) разд. 2 </t>
  </si>
  <si>
    <t>1) с 01.01.2017 по 31.12.2020; 
2) с 02.01.1995 по 01.01.2999; 
3) с 01.01.2009 по 01.01.2999; 
4) с 01.01.2019 по 13.12.2030</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</si>
  <si>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автономного округа "О гос. программе ХМАО-Югры "Культурное пространство"." от 05.10.2018 №341-п-п</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</si>
  <si>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от 09.10.1992 №3612-1;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"Культурное пространство"." от 05.10.2018 №341-п-п</t>
  </si>
  <si>
    <t xml:space="preserve">1) в целом; 
2) п. 1.1 разд. 3 ; 
3) в целом; 
4) п. 19.1 ч. 1 ст. 15 гл. 3 ; 
5) в целом; 
6) ст. 40 разд. 7 ; 
7) в целом; 
8) разд. 2 </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</si>
  <si>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Распоряжение Правительства РФ "Стратегия государственной культурной политики на период до 2030 года" от 29.02.2016 №326-р;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Закон автономного округа "О культуре и искусстве в Ханты-Мансийском автономном округе - Югре" от 15.11.2005 №109-оз; 
5) Федеральный закон "Об общих принципах организации местного самоуправления в Российской Федерации (ред. от 30.03.2015 г.)" от 06.10.2003 №131-фз; 
6) Указ Президента РФ "Об  утверждении основ государственной культурной политики" от 24.12.2014 №808; 
7) Закон Российской Федерации "Основы законодательства Российской Федерации о культуре" от 09.10.1992 №3612-1;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10) Постановление Правительства автономного округа "О гос. программе ХМАО-Югры "Культурное пространство"." от 05.10.2018 №341-п-п</t>
  </si>
  <si>
    <t>1) прил. 5; 
2) в целом; 
3) п. 2.2 разд. 3 ; 
4) в целом; 
5) п. 19.1 ч. 1 ст. 15 гл. 3 ; 
6) в целом; 
7) ст. 10 разд. 2 ; 
8) в целом; 
9) в целом; 
10) в целом</t>
  </si>
  <si>
    <t>1) с 01.10.2014 по 01.01.2999; 
2) с 29.02.2016 по 31.12.2030; 
3) с 01.01.2017 по 31.12.2020; 
4) с 19.12.2005 по 01.01.2999; 
5) с 01.01.2009 по 01.01.2999; 
6) с 24.12.2014 по 01.01.2999; 
7) с 17.11.1992 по 01.01.2999; 
8) с 22.03.2013 по 01.01.2999; 
9) с 26.04.2018 по 01.01.2999; 
10) с 01.01.2019 по 13.12.2030</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</si>
  <si>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4) Постановление Правительства РФ "Об утверждении государственной программы Российской Федерации "Доступная среда" от 29.03.2019 №363</t>
  </si>
  <si>
    <t>1) разд. 3 ; 
2) п. 19.1 ч. 1 ст. 15 гл. 3 ; 
3) в целом; 
4) в целом</t>
  </si>
  <si>
    <t>1) с 01.01.2017 по 31.12.2020; 
2) с 01.01.2009 по 01.01.2999; 
3) с 17.06.2015 по 31.12.2999; 
4) с 29.03.2019 по 01.01.2999</t>
  </si>
  <si>
    <t>Муниципальная поддержка одаренных детей и молодежи</t>
  </si>
  <si>
    <t>1) п. 1.4 разд. 3 ; 
2) п. 19.1 ч. 1 ст. 15 гл. 3 ; 
3) в целом; 
4) в целом</t>
  </si>
  <si>
    <t>1) с 01.01.2019 по 31.12.2999; 
2) с 01.01.2009 по 01.01.2999; 
3) с 01.01.2019 по 31.12.2030; 
4) с 01.01.2021 по 01.01.2999</t>
  </si>
  <si>
    <t>Реализация инициативных проектов в Нефтеюганском районе (в сфере культуры)</t>
  </si>
  <si>
    <t>1) п. 1.4 разд. 3 ; 
2) п. 19.3 ч. 1 ст. 15 гл. 3 ; 
3) в целом; 
4) в целом</t>
  </si>
  <si>
    <t>Реализация инициативных проектов в Нефтеюганском районе (создание культурного музея заповедника)</t>
  </si>
  <si>
    <t>1) Федеральный закон «О защите населения и территорий от чрезвычайных ситуаций природного и техногенного характера» от 21.12.1994 №68-фз-фз;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№1812-па-нпа;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ХМАО-Югры "Безопасность жизнедеятельности" от 05.10.2018 №351-п-п</t>
  </si>
  <si>
    <t>1) в целом; 
2) п. 1.2 разд. 3 ; 
3) п. 21 ч. 1 ст. 15 гл. 3 ; 
4) в целом</t>
  </si>
  <si>
    <t>1) с 21.12.1994 по 01.01.2999; 
2) с 01.01.2019 по 31.12.2020; 
3) с 01.01.2009 по 01.01.2999; 
4) с 01.01.2019 по 31.12.2030</t>
  </si>
  <si>
    <t xml:space="preserve">1) в целом; 
2) п. 1.1 разд. 3 ; 
3) п. 25 ч. 1 ст. 15 гл. 3 ; 
4) подп. 9 п. 1 ст. 31.1 гл. 6 </t>
  </si>
  <si>
    <t>1) Постановление Администрации муниципального образования "Об утверждении порядка предоставления субсидий некоммерческим организациям ( в том числе социально ориентированным некоммерческим организациям), не являющимся государственными (муниципальными) учреждениями, осуществляющим деятельность в сфере культуры" от 30.10.2017 №1914-па-нпа;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 от 12.01.1996 №7-фз</t>
  </si>
  <si>
    <t xml:space="preserve">1) в целом; 
2) п. 2.3 разд. 3 ; 
3) п. 25 ч. 1 ст. 15 гл. 3 ; 
4) подп. 9 п. 1 ст. 31.1 гл. 6 </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</si>
  <si>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"Культурное пространство"." от 05.10.2018 №341-п-п</t>
  </si>
  <si>
    <t xml:space="preserve">1) п. 2.5 разд. 3 ; 
2) п. 25 ч. 1 ст. 15 гл. 3 ; 
3) п. 1.6 разд. 1 </t>
  </si>
  <si>
    <t>1) с 01.01.2017 по 31.12.2020; 
2) с 01.01.2009 по 01.01.2999; 
3) с 01.01.2019 по 13.12.2030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</si>
  <si>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</si>
  <si>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1) п. 2.3 разд. 3 ; 
2) п. 26 ч. 1 ст. 15 гл. 3 ; 
3) ст. 34.1 гл. 4 ; 
4) ст. 75 гл. 10 ; 
5) разд. 2 ; 
6) в целом</t>
  </si>
  <si>
    <t>1) с 31.10.2016 по 01.01.2999; 
2) с 01.01.2009 по 01.01.2999; 
3) с 04.12.2007 по 01.01.2999; 
4) с 01.09.2013 по 01.01.2999; 
5) с 01.01.2019 по 31.12.2030; 
6) с 01.01.2020 по 01.01.2999</t>
  </si>
  <si>
    <t xml:space="preserve">1) разд. 3 ; 
2) гл. 1-7 ; 
3) п. 26 ч. 1 ст. 15 гл. 3 ; 
4) п. 4 ст. 38 ; 
5) в целом; 
6) гл. 1,2,7 ; 
7) п. 2,3 ; 
8) разд. 1 ; 
9) разд. 2 </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</si>
  <si>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Распоряжение Правительства РФ "О Концепции долгосрочного социально - экономического  развития РФ на период до 2020 года" от 17.11.2008 №1662-р;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РФ "Об утверждении государственной программы Российской Федерации «Развитие физической культуры и спорта» от 15.04.2014 №302; 
9) Постановление Правительства автономного округа "О гос. программе ХМАО-Югры "Развитие физической культуры и спорта" от 05.10.2018 №342-п-п; 
10)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</si>
  <si>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1) п. 1.4 разд. 3 ; 
2) гл. 1-7 ; 
3) п. 26 ч. 1 ст. 15 гл. 3 ; 
4) ст. 10 разд. 2 ; 
5) в целом; 
6) гл. 1,2,7 ; 
7) п. 2,3 ; 
8) разд. 1 ; 
9) разд. 2 ; 
10) в целом</t>
  </si>
  <si>
    <t>1) с 31.10.2016 по 01.01.2999; 
2) с 27.05.2015 по 31.12.2030; 
3) с 01.01.2009 по 01.01.2999; 
4) с 04.12.2007 по 01.01.2999; 
5) с 07.05.2012 по 31.12.2025; 
6) с 17.11.2008 по 01.01.2999; 
7) с 22.03.2013 по 01.01.2999; 
8) с 15.04.2014 по 31.12.2020; 
9) с 01.01.2019 по 31.12.2030; 
10) с 01.01.2020 по 01.01.2999</t>
  </si>
  <si>
    <t xml:space="preserve">1) п. 3.2 разд. 3 ; 
2) п. 26 ч. 1 ст. 15 гл. 3 ; 
3) п. 4 ст. 38 ; 
4) подп. 1.6 п. 1 прил. 6; 
5) разд. 2 </t>
  </si>
  <si>
    <t xml:space="preserve">1) абз. 2 п. 3.1 разд. 3 ; 
2) п. 26 ч. 1 ст. 15 гл. 3 ; 
3) в целом; 
4) подп. 1.6 п. 1 прил. 6; 
5) разд. 2 </t>
  </si>
  <si>
    <t xml:space="preserve">1) в целом; 
2) п. 26 ч. 1 ст. 15 гл. 3 ; 
3) в целом; 
4) разд. 3 </t>
  </si>
  <si>
    <t xml:space="preserve">1) п. 1.4 разд. 3 ; 
2) гл. 1-7 ; 
3) п. 26 ч. 1 ст. 15 гл. 3 ; 
4) ст. 20 гл. 2 ; 
5) подп. а п. 2 ; 
6) прил. 4.5.6.7; 
7) гл. 1,2,7 ; 
8) п. 2,3 ; 
9) разд. 2 </t>
  </si>
  <si>
    <t>1) п. 26 ч. 1 ст. 15 гл. 3 ; 
2) в целом</t>
  </si>
  <si>
    <t>1) с 01.01.2009 по 01.01.2999; 
2) с 10.07.2012 по 01.01.2999</t>
  </si>
  <si>
    <t>Обеспечение мероприятий по укреплению общественного здоровья жителей Нефтеюганского района</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</si>
  <si>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Федеральный закон "О библиотечном деле " от 29.12.1994 №78-фз;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Федеральный закон "Приказ Минкультуры "О б утверждении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от 18.01.2007 №19-фз; 
6) Федеральный закон "Приказ Минкультуры Россиской Федерации "Об утверждении Порядка учета документов, входящих в состав библиотечного фонда" от 08.10.2012 №1077-фз;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</si>
  <si>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 xml:space="preserve">1) п. 2.4 разд. 3 ; 
2) подп. 1 п. 2 ст. 15 гл. 4 ; 
3) ч. 4 ст. 15 гл. 3 ; 
4) ст. 26 разд. 4 ; 
5) в целом; 
6) в целом; 
7) в целом; 
8) разд. 2 </t>
  </si>
  <si>
    <t>1) с 01.01.2017 по 31.12.2020; 
2) с 02.01.1995 по 01.01.2999; 
3) с 01.01.2009 по 01.01.2999; 
4) с 17.11.1992 по 01.01.2999; 
5) с 18.01.2007 по 01.01.2999; 
6) с 08.10.2012 по 01.01.2999; 
7) с 26.04.2018 по 01.01.2999; 
8) с 01.01.2019 по 13.12.2030</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</si>
  <si>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Российской Федерации "Основы законодательства Российской Федерации о культуре" от 09.10.1992 №3612-1; 
7)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8) Постановление Правительства автономного округа "О гос. программе ХМАО-Югры "Культурное пространство"." от 05.10.2018 №341-п-п</t>
  </si>
  <si>
    <t>1) прил. 5; 
2) в целом; 
3) в целом; 
4) ч. 4 ст. 15 гл. 3 ; 
5) подп. а п. 1 ; 
6) в целом; 
7) в целом; 
8) в целом</t>
  </si>
  <si>
    <t>1) с 01.10.2014 по 01.01.2999; 
2) с 01.01.2017 по 31.12.2020; 
3) с 19.12.2005 по 01.01.2999; 
4) с 01.01.2009 по 01.01.2999; 
5) с 07.05.2012 по 31.12.2020; 
6) с 17.11.1992 по 01.01.2999; 
7) с 26.04.2018 по 01.01.2999; 
8) с 01.01.2019 по 13.12.2030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</si>
  <si>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2) Закон автономного округа "О культуре и искусстве в Ханты-Мансийском автономном округе - Югре" от 15.11.2005 №109-оз;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от 09.10.1992 №3612-1; 
5)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 
6) Постановление Правительства автономного округа "О гос. программе ХМАО-Югры "Культурное пространство"." от 05.10.2018 №341-п-п</t>
  </si>
  <si>
    <t xml:space="preserve">1) п. 2.2 разд. 3 ; 
2) подп. 3 п. 3 ст. 3 ; 
3) ч. 4 ст. 15 гл. 3 ; 
4) ст. 10 разд. 2 ; 
5) в целом; 
6) разд. 2 </t>
  </si>
  <si>
    <t>1) с 01.01.2017 по 31.12.2020; 
2) с 19.12.2005 по 01.01.2999; 
3) с 01.01.2009 по 01.01.2999; 
4) с 17.11.1992 по 01.01.2999; 
5) с 26.04.2018 по 01.01.2999; 
6) с 01.01.2019 по 13.12.2030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</si>
  <si>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Постановление Правительства автономного округа "О гос. программе ХМАО-Югры "Развитие физической культуры и спорта" от 05.10.2018 №342-п-п; 
6) Постановление Администрации муниципального образования «Об установлении системы оплаты труда работников бюджетных учреждений физической культуры и спорта Нефтеюганского района, подведомственных департаменту культуры и спорта Нефтеюганского района" от 20.12.2019 №2658-па-нпа</t>
  </si>
  <si>
    <t>1) в целом; 
2) прил. 5; 
3) ч. 4 ст. 15 гл. 3 ; 
4) п. 3 ст. 9 гл. 1 ; 
5) разд. 2 ; 
6) в целом</t>
  </si>
  <si>
    <t>1) с 31.10.2016 по 01.01.2999; 
2) с 01.10.2014 по 01.01.2999; 
3) с 01.01.2009 по 01.01.2999; 
4) с 04.12.2007 по 01.01.2999; 
5) с 01.01.2019 по 31.12.2030; 
6) с 01.01.2020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</si>
  <si>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</si>
  <si>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1) в целом; 
2) в целом; 
3) в целом; 
4) п. 3 ч. 1 ст. 17 гл. 3 ; 
5) в целом; 
6) в целом</t>
  </si>
  <si>
    <t>1) с 24.05.2015 по 01.01.2999; 
2) с 20.11.2015 по 01.01.2999; 
3) с 18.02.2016 по 01.01.2999; 
4) с 01.01.2009 по 01.01.2999; 
5) с 20.08.2007 по 01.01.2999; 
6) с 01.06.1993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</si>
  <si>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Федеральный закон "О муниципальной службе в Российской Федерации" от 02.03.2007 №25-ФЗ-фз;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 
6) Постановление Правительства автономного округа "Об увеличении фондов оплаты труда госудасрвтенных учреждений Ханты-Мансийского автономного округа-Югры" от 21.12.2018 №475-п-п</t>
  </si>
  <si>
    <t xml:space="preserve">1) разд. 2 ; 
2) ст. 34,35 гл. 9 ; 
3) п. 3 ч. 1 ст. 17 гл. 3 ; 
4) в целом; 
5) прил. 1; 
6) п. 3 </t>
  </si>
  <si>
    <t>1) с 23.08.2019 по 01.01.2999; 
2) с 02.03.2007 по 01.01.2999; 
3) с 01.01.2009 по 01.01.2999; 
4) с 29.12.2016 по 01.01.2999; 
5) с 01.01.2017 по 01.01.2999; 
6) с 26.12.2019 по 31.12.2019</t>
  </si>
  <si>
    <t>1)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по обеспечению деятельности учреждений культуры и спорта" от 25.02.2016 №228-па;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Постановление Правительства автономного округа "О гос. программе ХМАО-Югры "Культурное пространство"." от 05.10.2018 №341-п-п</t>
  </si>
  <si>
    <t xml:space="preserve">1) в целом; 
2) прил. 1; 
3) подп. 3.1 разд. 3 ; 
4) п. 3 ч. 1 ст. 17 гл. 3 ; 
5) ст. 75 гл. 10 ; 
6) разд. 2 </t>
  </si>
  <si>
    <t>1) с 25.02.2016 по 01.01.2999; 
2) с 01.10.2014 по 01.01.2999; 
3) с 01.01.2017 по 31.12.2020; 
4) с 01.01.2009 по 01.01.2999; 
5) с 01.09.2013 по 01.01.2999; 
6) с 01.01.2019 по 13.12.2030</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</si>
  <si>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 
6) Постановление Правительства автономного округа "О гос. программе ХМАО-Югры "Развитие гражданского общества" от 05.10.2018 №355-п-п</t>
  </si>
  <si>
    <t>1) п. 1 ст. 1 гл. 1 ; 
2) в целом; 
3) п. 7 ч. 1 ст. 17 гл. 3 ; 
4) п. 4 ст. 2 гл. 1 ; 
5) в целом; 
6) в целом</t>
  </si>
  <si>
    <t>1) с 22.09.2009 по 01.01.2999; 
2) с 01.01.2019 по 31.12.2999; 
3) с 01.01.2009 по 01.01.2999; 
4) с 09.02.2009 по 01.01.2999; 
5) с 25.01.2018 по 01.01.2999; 
6) с 01.01.2019 по 31.12.2030</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</si>
  <si>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Правительства автономного округа "О гос. программе ХМАО-Югры "Развитие гражданского общества" от 05.10.2018 №355-п-п</t>
  </si>
  <si>
    <t xml:space="preserve">1) п. 4 разд. 3 ; 
2) п. 1 ст. 1 гл. 1 ; 
3) п. 7 ч. 1 ст. 17 гл. 3 ; 
4) п. 4 ст. 2 гл. 1 ; 
5) разд. 2 </t>
  </si>
  <si>
    <t>1) с 01.01.2019 по 01.01.2999; 
2) с 22.09.2009 по 01.01.2999; 
3) с 01.01.2009 по 01.01.2999; 
4) с 09.02.2009 по 01.01.2999; 
5) с 01.01.2019 по 31.12.2030</t>
  </si>
  <si>
    <t>1) Постановление Администрации муниципального образования "О резервах управленческих кадров для замещения должностей " от 02.09.2016 №1373-па-нпа; 
2) Закон автономного округа "О резервах управленческих кадров в Ханты-Мансийском автономном округе Югре" от 30.12.2008 №172-оз-оз;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 программе ХМА-Югры "Развитие государственной гражданской и муниципальной службы"." от 05.10.2018 №358-п-п; 
5) Постановление Главы Администрации муниципального образования "Об утверждении Плана противодействия коррупции  в Нефтеюганском районе на 2021-2023 годы" от 24.02.2021 №13-пг</t>
  </si>
  <si>
    <t>1) в целом; 
2) в целом; 
3) подп. 1 п. 8 ч. 1 ст. 17 гл. 3 ; 
4) разд. 4 ; 
5) в целом</t>
  </si>
  <si>
    <t>1) с 02.09.2016 по 31.12.2030; 
2) с 02.09.2016 по 01.01.2999; 
3) с 01.01.2009 по 01.01.2999; 
4) с 01.01.2019 по 31.12.2030; 
5) с 24.02.2021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</si>
  <si>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6) Решение Думы муниципального образования "О Порядке назначения, перерасчета и выплаты пенсии за выслугу лет лицам, замещавшим должности муниципальной службы в органах местного самоуправления Нефтеюганского района" от 31.08.2021 №657</t>
  </si>
  <si>
    <t xml:space="preserve">1) в целом; 
2) в целом; 
3) в целом; 
4) п. 9 ч. 1 ст. 17 гл. 3 ; 
5) в целом; 
6) п. 5.1 разд. 5 </t>
  </si>
  <si>
    <t>1) с 02.03.2007 по 01.01.2999; 
2) с 01.01.2019 по 31.12.2020; 
3) с 01.02.2005 по 01.01.2999; 
4) с 01.01.2009 по 01.01.2999; 
5) с 26.03.2004 по 01.01.2099; 
6) с 31.08.2021 по 01.01.2999</t>
  </si>
  <si>
    <t>1) с 01.01.2019 по 31.12.2999; 
2) с 01.01.2009 по 01.01.2999; 
3) с 26.09.2012 по 01.01.2999; 
4) с 01.09.2005 по 01.01.2999</t>
  </si>
  <si>
    <t>Федеральный закон "Об общих принципах организации местного самоуправления в Российской Федерации" от 06.10.2003 №131-фз</t>
  </si>
  <si>
    <t>1) Постановление Администрации муниципального образования "Об утверждении муниципальной программы Нефтеюганского района "Устойчивое развитие коренных малочисленных народов Севера Нефтеюганского района на 2019-2024 годы и на период до 2030 года" от 31.10.2016 №1785-па-нпа;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«Устойчивое развитие коренных малочисленных народов Севера» от 31.10.2021 №478-п-п</t>
  </si>
  <si>
    <t>1) в целом; 
2) п. 6.2 ч. 1 ст. 15 гл. 3 ; 
3) в целом</t>
  </si>
  <si>
    <t>1) с 01.01.2019 по 31.12.2020; 
2) с 01.01.2009 по 01.01.2999; 
3) с 01.01.2022 по 31.12.2030</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</si>
  <si>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2019-2024 годы и на период до 2030 года" от 31.10.2016 №1787-па-нпа;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Указ Президента РФ "О Стратегии государственной национальной политики Российской Федерации на период до 2025 года" от 19.12.2012 №1666; 
5) Постановление Правительства автономного округа "О гос.программе  ХМАО-Югры "Реализация государственной национальной политики и профилактика экстремизма" от 05.10.2018 №349-п-п; 
6) Постановление Администрации муниципального образования «Об утверждении положения об управлении по связям с общественностью администрации Нефтеюганского района»   " от 18.04.2014 №704-па; 
7) Решение Думы муниципального образования «Об утверждении Положения о Департаменте образования и молодежной политики Нефтеюганского района» от 27.03.2013 №344</t>
  </si>
  <si>
    <t>1) с 01.01.2019 по 31.12.2020; 
2) с 01.01.2009 по 01.01.2999; 
3) с 25.07.2002 по 01.01.2999; 
4) с 19.12.2012 по 31.12.2025; 
5) с 01.01.2019 по 31.12.2030; 
6) с 18.04.2014 по 01.01.2999; 
7) с 27.03.2013 по 01.01.2999</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</si>
  <si>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«Экологическая безопасность» от 31.10.2021 №482-п-п</t>
  </si>
  <si>
    <t>1) с 01.01.2019 по 31.12.2020; 
2) с 12.01.2002 по 01.01.2999; 
3) с 01.01.2009 по 01.01.2999; 
4) с 01.01.2022 по 31.12.2030</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</si>
  <si>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Закон автономного округа "Об организации и обеспечения отдыха и оздоровления детей в Ханты-мансийском автономном округе-Югре" от 30.12.2009 №250-оз-оз; 
5) Федеральный закон "Об общих принципах организации местного самоуправления в Российской Федерации (ред. от 30.03.2015 г.)" от 06.10.2003 №131-фз; 
6) Федеральный закон "Об основных гарантиях прав ребенка в Российской Федерации" от 24.07.1998 №124-фз; 
7)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</si>
  <si>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с 27.01.2010 по 01.01.2099; 
2) с 26.02.2010 по 01.01.2999; 
3) с 01.01.2017 по 31.12.2020; 
4) с 30.12.2009 по 01.01.2999; 
5) с 01.01.2009 по 01.01.2999; 
6) с 05.08.1998 по 01.01.2999; 
7) с 01.01.2022 по 31.12.2030</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</si>
  <si>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 порядке предоставления  грантов в форме субсидий некоммерческим организациям, не являющимся казенными учреждениями, на реализацию программ(проектов) в сфере образования и молодежной политики" от 27.10.2017 №1897-па-нпа; 
3)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</si>
  <si>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с 23.01.2019 по 31.12.2019; 
2) с 27.10.2017 по 01.01.2099; 
3) с 26.02.2010 по 01.01.2999; 
4) с 01.01.2017 по 31.12.2020; 
5) с 01.01.2006 по 01.01.2999; 
6) с 01.01.2009 по 01.01.2999; 
7) с 05.08.1998 по 01.01.2999; 
8) с 01.01.2022 по 31.12.2030</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</si>
  <si>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4)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5)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</si>
  <si>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 xml:space="preserve">1) в целом; 
2) п. 5 ст. 19 гл. 4 ; 
3) подп. 1.1 п. 1 ст. 1 ; 
4) подп. 2.2 п. 2 ; 
5) в целом; 
6) подп. 1.48 п. 1 </t>
  </si>
  <si>
    <t>1) с 01.01.2017 по 31.12.2020; 
2) с 01.01.2009 по 01.01.2999; 
3) с 10.02.2016 по 01.01.2999; 
4) с 01.01.2016 по 01.01.2999; 
5) с 23.03.2016 по 01.01.2099; 
6) с 01.01.2022 по 31.12.2030</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</si>
  <si>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</si>
  <si>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в целом; 
2) в целом; 
3) прил. 1</t>
  </si>
  <si>
    <t>1) с 01.01.2017 по 31.12.2020; 
2) с 01.01.2009 по 01.01.2999; 
3) с 01.01.2022 по 31.12.2030</t>
  </si>
  <si>
    <t>1) с 30.09.2015 по 01.01.2999; 
2) с 27.07.2017 по 01.01.1299; 
3) с 01.01.2017 по 31.12.2020; 
4) с 01.01.2009 по 01.01.2999; 
5) с 01.09.2013 по 01.01.2999; 
6) с 07.05.2012 по 31.12.2020; 
7) с 01.01.2019 по 31.12.2030; 
8) с 07.11.2019 по 01.01.2999</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</si>
  <si>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образовании в Ханты-Мансийском автономном округе - Югре" от 01.07.2013 №68-оз; 
7) Федеральный закон "Об образовании в Российской Федерации" от 29.12.2012 №273-фз; 
8)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9)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10)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 
11) Постановление Правительства автономного округа "О государственной программе Ханты-Мансийского автономного округа – Югры «Жилищно-коммунальный комплекс и городская среда» от 31.10.2021 №477-п-п; 
12)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</si>
  <si>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в целом; 
2) в целом; 
3) в целом; 
4) в целом; 
5) подп. 11 п. 1 ст. 15 гл. 3 ; 
6) п. 3 ст. 6 ; 
7) ст. 63 гл. 7 ; 
8) п. 1 ст. 1 ; 
9) в целом; 
10) п. 1 ; 
11) в целом; 
12) в целом</t>
  </si>
  <si>
    <t>1) с 30.09.2015 по 01.01.2999; 
2) с 27.07.2017 по 01.01.1299; 
3) с 31.10.2016 по 01.01.2999; 
4) с 01.01.2017 по 31.12.2020; 
5) с 01.01.2009 по 01.01.2999; 
6) с 01.09.2013 по 01.01.2999; 
7) с 01.09.2013 по 01.01.2999; 
8) с 10.02.2016 по 01.01.2999; 
9) с 23.03.2016 по 01.01.2099; 
10) с 07.11.2019 по 01.01.2999; 
11) с 01.01.2022 по 31.12.2030; 
12) с 01.01.2022 по 31.12.2030</t>
  </si>
  <si>
    <t>1) Постановление Администрации муниципального образования "О порядке формирования муниципального задания на оказание муниципальных услуг (выполнение работ) муниципальными учреждениями Нефтеюганского района и финансовом обеспечении его выполнения" от 30.09.2015 №1809-па; 
2)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Указ Президента РФ "О мерах по реализации государственной политики в области образования и науки" от 07.05.2012 №599; 
7) Распоряжение Правительства РФ "Об утверждении Концепции развития дополнительного образования детей" от 04.09.2014 №1726-р; 
8) Постановление Администрации муниципального образования "Об утверждении порядка определения объема и условий предоставления субсидий муниципальным бюджетным и автономным учреждениям на иные цели" от 19.10.2015 №1917-па-нпа; 
9) Постановление Правительства РФ "Об утверждении требований к антитеррористичекой защищенности объектов (территорий) министерства науки и высшего образования РФ, его территориальных органов и подведомственных ему организаций, объектов (территорий), относящихся к сфере деятельности министерства науки и высшего образования РФ, форма паспорта безопасности этих объектов (территорий)" от 07.11.2019 №1421; 
10)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</si>
  <si>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в целом; 
2) в целом; 
3) в целом; 
4) подп. 11 п. 1 ст. 15 гл. 3 ; 
5) ст. 75 гл. 10 ; 
6) в целом; 
7) в целом; 
8) в целом; 
9) п. 1 ; 
10) в целом</t>
  </si>
  <si>
    <t>1) с 30.09.2015 по 01.01.2999; 
2) с 27.07.2017 по 01.01.1299; 
3) с 01.01.2017 по 31.12.2020; 
4) с 01.01.2009 по 01.01.2999; 
5) с 01.09.2013 по 01.01.2999; 
6) с 07.05.2012 по 31.12.2020; 
7) с 04.09.2014 по 01.01.2099; 
8) с 19.10.2015 по 01.01.2099; 
9) с 07.11.2019 по 01.01.2999; 
10) с 01.01.2022 по 31.12.2030</t>
  </si>
  <si>
    <t>1) в целом; 
2) подп. 11 п. 1 ст. 15 гл. 3 ; 
3) прил. 46</t>
  </si>
  <si>
    <t>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</si>
  <si>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Постановление Правительства автономного округа "О гос. программе ХМАО-Югры "Развитие образования"." от 05.10.2018 №338-п-п</t>
  </si>
  <si>
    <t>1) в целом; 
2) подп. 26 п. 1 ст. 15 гл. 3 ; 
3) п. 3 ст. 6 ; 
4) ст. 75 гл. 10 ; 
5) в целом</t>
  </si>
  <si>
    <t>1) с 01.01.2017 по 31.12.2020; 
2) с 01.01.2009 по 01.01.2999; 
3) с 01.09.2013 по 01.01.2999; 
4) с 01.09.2013 по 01.01.2999; 
5) с 01.01.2019 по 31.12.2030</t>
  </si>
  <si>
    <t>1)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основных гарантиях прав ребенка в Российской Федерации" от 24.07.1998 №124-фз; 
4) Закон Российской Федерации "О занятости населения в Российской Федерации" от 19.04.1991 №1032-1; 
5) Постановление Правительства автономного округа "О государственной программе Ханты-Мансийского автономного округа – Югры «Поддержка занятости населения» от 31.10.2021 №472-п-п</t>
  </si>
  <si>
    <t>1) с 01.01.2017 по 31.12.2020; 
2) с 01.01.2009 по 01.01.2999; 
3) с 05.08.1998 по 01.01.2999; 
4) с 02.05.1991 по 01.01.2999; 
5) с 01.01.2022 по 31.12.2030</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</si>
  <si>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 реализации инициативных проектов в Нефтеюганском районе" от 28.12.2020 №563;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31.10.2021 №487-п-п</t>
  </si>
  <si>
    <t>1) в целом; 
2) п. 27 ст. 15 гл. 3 ; 
3) в целом; 
4) в целом</t>
  </si>
  <si>
    <t>1) с 01.01.2019 по 31.12.2999; 
2) с 01.01.2009 по 01.01.2999; 
3) с 01.01.2021 по 01.01.2999; 
4) с 01.01.2022 по 31.12.2030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</si>
  <si>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в Ханты-Мансийском автономном округе – Югре" от 23.08.2019 №278-п-п; 
2)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3) Федеральный закон "О муниципальной службе в Российской Федерации" от 02.03.2007 №25-ФЗ-фз;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Федеральный закон "Об обязательном социальном страховании на случай временной нетрудоспособности и в связи с материнством" от 29.12.2006 №255-фз-фз; 
7)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8)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</si>
  <si>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разд. 2 ; 
2) п. 1 ; 
3) ст. 22 гл. 6 ; 
4) подп. 3 п. 1 ст. 17 гл. 3 ; 
5) ст. 16 ; 
6) в целом; 
7) в целом; 
8) прил. 1</t>
  </si>
  <si>
    <t>1) с 23.08.2019 по 01.01.2999; 
2) с 24.01.2019 по 01.01.2999; 
3) с 02.03.2007 по 01.01.2999; 
4) с 01.01.2009 по 01.01.2999; 
5) с 20.08.2007 по 01.01.2999; 
6) с 29.12.2006 по 01.01.2999; 
7) с 29.12.2016 по 01.01.2999; 
8) с 01.01.2017 по 01.01.2999</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</si>
  <si>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от 31.10.2021 №487-п-п</t>
  </si>
  <si>
    <t>1) с 01.01.2019 по 31.12.2999; 
2) с 01.01.2009 по 01.01.2999; 
3) с 09.02.2009 по 01.01.2999; 
4) с 01.01.2022 по 31.12.2030</t>
  </si>
  <si>
    <t>1) Распоряжение Администрации муниципального образования "О комплексе мер по организации и обеспечению отдыха и оздоровления детей, имеющих место жительства в Нефтеюганском районе на 2019 год" от 23.01.2019 №35-ра; 
2)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образовании в Российской Федерации" от 29.12.2012 №273-фз;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 
7) Постановление Правительства автономного округа "О государственной программе Ханты-Мансийского автономного округа – Югры «Социальное и демографическое развитие» от 31.10.2021 №469-п-п</t>
  </si>
  <si>
    <t>1) подп. 1 п. 3 разд. 3 ; 
2) в целом; 
3) в целом; 
4) подп. 8.1 п. 1 ст. 17 гл. 3 ; 
5) подп. 2 п. 5 ст. 47 ; 
6) в целом; 
7) в целом</t>
  </si>
  <si>
    <t>1) с 23.01.2019 по 31.12.2019; 
2) с 01.01.2017 по 31.12.2020; 
3) с 01.01.2017 по 31.12.2020; 
4) с 01.01.2009 по 01.01.2999; 
5) с 01.09.2013 по 01.01.2999; 
6) с 01.01.2022 по 31.12.2030; 
7) с 01.01.2022 по 31.12.2030</t>
  </si>
  <si>
    <t>1) Постановление Администрации муниципального образования "Об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№1385-па-нпа; 
2) Федеральный закон "О муниципальной службе в Российской Федерации" от 02.03.2007 №25-ФЗ-фз;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до 2030 года" от 31.10.2016 №1791-па-нпа; 
5)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 
8) Постановление Правительства РФ "Положение об особенностях направления работников в служебные командировки" от 13.10.2008 №749</t>
  </si>
  <si>
    <t>1) с 16.07.2015 по 01.01.2999; 
2) с 02.03.2007 по 01.01.2999; 
3) с 01.01.2017 по 31.12.2020; 
4) с 01.01.2019 по 31.12.2020; 
5) с 18.10.1999 по 01.01.2999; 
6) с 01.01.2009 по 01.01.2999; 
7) с 20.08.2007 по 01.01.2999; 
8) с 13.10.2008 по 01.01.2999</t>
  </si>
  <si>
    <t>1)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</si>
  <si>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1) ст. 4,5 ; 
2) подп. 3 п. 1 ст. 17 гл. 3 ; 
3) ст. 33,35 разд. 3,7 ; 
4) в целом; 
5) разд. 3 ; 
6) в целом</t>
  </si>
  <si>
    <t>1) с 24.11.2004 по 01.01.2999; 
2) с 01.01.2009 по 01.01.2999; 
3) с 01.06.1993 по 01.01.2999; 
4) с 29.02.2012 по 01.01.2999; 
5) с 20.02.2016 по 01.01.2999; 
6) с 29.09.2012 по 01.01.2999</t>
  </si>
  <si>
    <t>1)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</si>
  <si>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с 26.02.2010 по 01.01.2999; 
2) с 01.01.2017 по 31.12.2020; 
3) с 01.01.2006 по 01.01.2999; 
4) с 01.01.2009 по 01.01.2999; 
5) с 01.01.2022 по 31.12.2030</t>
  </si>
  <si>
    <t>1) Постановление Администрации муниципального образования "Об установлении системы оплаты труда работников муниципальных  
бюджетных и автономных образовательных организаций, подведомственных  
департаменту образования и молодежной политики Нефтеюганского района" от 27.07.2017 №1242-па-нпа; 
2) Постановление Правительства автономного округа "О методиках формирования нормативов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формирования нормативов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в муниципальных общеобразовательных организациях, нормативах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обеспечения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обеспечения дополнительного образования детей" от 30.12.2016 №567-п-п;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</si>
  <si>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с 27.07.2017 по 01.01.1299; 
2) с 30.12.2016 по 01.01.2099; 
3) с 01.01.2014 по 01.01.2999; 
4) с 01.01.2017 по 31.12.2020; 
5) с 01.01.2009 по 01.01.2999; 
6) с 07.05.2012 по 31.12.2020; 
7) с 01.09.2013 по 01.01.2999; 
8) с 01.09.2013 по 01.01.2999; 
9) с 01.01.2022 по 31.12.2030</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</si>
  <si>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образовании в Ханты-Мансийском автономном округе - Югре" от 01.07.2013 №68-оз; 
4) Федеральный закон "Об образовании в Российской Федерации" от 29.12.2012 №273-фз; 
5) Закон автономного округа "О регулировании отдельных отношений в сфере организации обеспечения питанием обучающихся в государственных образовательных организациях, частных профессиональных образовательных организациях, муниципальных общеобразовательных организациях, расположенных в Ханты-Мансийском автономном округе-Югре " от 30.01.2016 №4-оз-оз; 
6)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 
7) Постановление Администрации муниципального образования "Об обеспечении питанием обучающихся в муниципальных  
общеобразовательных организациях Нефтеюганского района" от 23.03.2016 №368-па-нпа;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</si>
  <si>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с 01.01.2017 по 31.12.2020; 
2) с 01.01.2009 по 01.01.2999; 
3) с 01.09.2013 по 01.01.2999; 
4) с 01.09.2013 по 01.01.2999; 
5) с 10.02.2016 по 01.01.2999; 
6) с 01.01.2016 по 01.01.2999; 
7) с 23.03.2016 по 01.01.2099; 
8) с 01.01.2022 по 31.12.2030</t>
  </si>
  <si>
    <t>1) Постановление Правительства автономного округа "О Порядке обращения за компенсацией части родительской платы за присмотр и уход за детьми в организациях, осуществляющих образовательную деятельность по реализации образовательных программ дошкольного образования, и ее предоставления" от 21.02.2007 №35-п-п; 
2) Постановление Администрации муниципального образования "О порядке установления платы, взимаемой с родителей (законных представителей) за присмотр и уход за детьми, в муниципальных образовательных организациях Нефтеюганского района, реализующих образовательную программу дошкольного образования" от 08.10.2014 №2171-па-нпа; 
3) Постановление Правительства автономного округа "Об установлении максимального размера родительской платы за присмотр и уход за ребенком (детьми) в государственных и муниципальных организациях, реализующих образовательные программы дошкольного образования" от 04.12.2015 №440-п-п; 
4)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7) Закон автономного округа "Об образовании в Ханты-Мансийском автономном округе - Югре" от 01.07.2013 №68-оз; 
8) Федеральный закон "Об образовании в Российской Федерации" от 29.12.2012 №273-фз; 
9)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</si>
  <si>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п. 1 ; 
2) в целом; 
3) п. 1 ; 
4) в целом; 
5) абз. 1 п. 5 ст. 19 гл. 4 ; 
6) п. 2 ст. 4 ; 
7) подп. 24.1 п. 2 ст. 3 ; 
8) п. 5 ст. 65 гл. 7 ; 
9) в целом</t>
  </si>
  <si>
    <t>1) с 21.02.2007 по 01.01.2099; 
2) с 08.10.2014 по 01.01.2099; 
3) с 04.12.2015 по 01.01.2099; 
4) с 01.01.2017 по 31.12.2020; 
5) с 01.01.2009 по 01.01.2999; 
6) с 11.03.2007 по 01.01.2999; 
7) с 01.09.2013 по 01.01.2999; 
8) с 01.09.2013 по 01.01.2999; 
9) с 01.01.2022 по 31.12.2030</t>
  </si>
  <si>
    <t>1) Постановление Администрации муниципального образования "Об индексации заработной платы работников муниципальных учреждений Нефтеюганского района" от 23.01.2019 №84-па;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5) Распоряжение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казенного учреждения "Центр бухгалтерского обслуживания и организационного обеспечения образования" от 20.11.2017 №2089-па-нпа; 
6)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</si>
  <si>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с 24.01.2019 по 01.01.2999; 
2) с 01.01.2017 по 31.12.2020; 
3) с 01.01.2009 по 01.01.2999; 
4) с 11.03.2007 по 01.01.2999; 
5) с 20.11.2017 по 01.01.2999; 
6) с 01.01.2022 по 31.12.2030</t>
  </si>
  <si>
    <t>1) Постановление Правительства автономного округа "О регулировании отдельных вопросов в сфере организации и обеспечения отдыха и оздоровления детей, имеющих место жительства в Ханты-Мансийском автономном округе - Югре" от 27.01.2010 №22-п-п; 
2) Постановление Правительства автономного округа "О порядке организации отдыха и оздоровления детей, проживающих в Ханты-Мансийском автономном округе - Югре" от 27.01.2010 №21-п; 
3)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4) Закон автономного округа "О наделении органов местного самоуправления муниципальных образований отдельными государственными полномочиями Ханты-Мансийского автономного округа - Югры (с изменениями на 20.02.2014 г.)" от 08.07.2005 №62-оз; 
5) Закон автономного округа "Об организации и обеспечения отдыха и оздоровления детей в Ханты-мансийском автономном округе-Югре" от 30.12.2009 №250-оз-оз; 
6) Федеральный закон "Об общих принципах организации местного самоуправления в Российской Федерации (ред. от 30.03.2015 г.)" от 06.10.2003 №131-фз; 
7) Федеральный закон "Об основных гарантиях прав ребенка в Российской Федерации" от 24.07.1998 №124-фз; 
8) Постановление Правительства автономного округа "О государственной программе Ханты-Мансийского автономного округа – Югры «Развитие образования» от 31.10.2021 №468-п-п</t>
  </si>
  <si>
    <t>1) подп. 1.5. п. 1 ; 
2) подп. 1.1.,1.3. п. 1 прил. 1,3; 
3) в целом; 
4) ст. 7.4. гл. 2.2. ; 
5) подп. 9,11 п. 2 ст. 2 ; 
6) абз. 1 п. 5 ст. 19 гл. 4 ; 
7) п. 1 ст. 12 гл. 2 ; 
8) в целом</t>
  </si>
  <si>
    <t>1) с 27.01.2010 по 01.01.2099; 
2) с 26.02.2010 по 01.01.2999; 
3) с 01.01.2017 по 31.12.2020; 
4) с 01.01.2006 по 01.01.2999; 
5) с 30.12.2009 по 01.01.2999; 
6) с 01.01.2009 по 01.01.2999; 
7) с 05.08.1998 по 01.01.2999; 
8) с 01.01.2022 по 31.12.2030</t>
  </si>
  <si>
    <t>1) Постановление Администрации Нефтеюганского района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от 06.10.2003 №131-фз; 
3) Постановление Правительства ХМАО-Югры "О гос. программе ХМАО-Югры "Развитие образования"." от 05.10.2018 №338-п; 
4) Распоряжение Правительства РФ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 от 23.10.2015 №2145-р</t>
  </si>
  <si>
    <t xml:space="preserve">1) п. 3.1 разд. 3 ; 
</t>
  </si>
  <si>
    <t>1) Постановление Администрации Нефтеюганского района "Обеспечение экологической безопасности Нефтеюганского района на 2019-2024 годы и на период до 2030 года" от 20.12.2018 №2357-па-нпа; 
2) Постановление Администрации Нефтеюганского района"Управление имуществом муниципального образования Нефтеюганский район на 2019-2024 годы и на период до 2030 года" от 17.12.2018 №2308-па-нпа; 
3) Постановление Администрации Нефтеюганского района "Об утверждении нормативных затрат на обеспечение функций департамента имущественных отношений Нефтеюганского района" от 15.02.2016 №182-па; 
4) Федеральный закон "Об общих принципах организации местного самоуправления в Российской Федерации" от 06.10.2003 №131-фз</t>
  </si>
  <si>
    <t xml:space="preserve">
3) прил. 5,1; 
4) подп. 14 п. 1 ст. 15 гл. 3 </t>
  </si>
  <si>
    <t>1) Федеральный закон "О муниципальной службе в Российской Федерации" от 02.03.2007 №25-ФЗ; 
2) Закон ХМАО-Югры "О резервах управленческих кадров в Ханты-Мансийском автономном округе Югре" от 30.12.2008 №172-оз; 
3) Постановление Администрации Нефтеюганского района "Об утверждении муниципальной программы Нефтеюганского района "Совершенствование муниципального управления в Нефтеюганском районе на 2019-2024 годы и на период ди 2030 года" от 31.10.2016 №1791-па-нпа; 
4)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от 06.10.1999 №184-фз; 
5) Федеральный закон "Об общих принципах организации местного самоуправления в Российской Федерации" от 06.10.2003 №131-фз; 
6) Федеральный закон "Об обязательном социальном страховании на случай временной нетрудоспособности и в связи с материнством" от 29.12.2006 №255-фз; 
7) Закон ХМАО-Югры "Об отдельных вопросах муниципальной службы в Ханты-Мансийском автономном округе - Югре" от 20.07.2007 №113-оз</t>
  </si>
  <si>
    <t xml:space="preserve">1) ст. 35,34 гл. 9 ; 
2) п. 6 ст. 13 ; 
4) ст. 26.3 гл. 41 ; 
5) подп. 8.1 п. 1 ст. 17 гл. 3 ; 
</t>
  </si>
  <si>
    <t>1) с 02.03.2007 по 01.01.2999; 
2) с 02.09.2016 по 01.01.2999; 
3) с 01.01.2019 по 31.12.2030; 
4) с 18.10.1999 по 01.01.2999; 
5) с 01.01.2009 по 01.01.2999; 
6) с 01.01.2007 по 31.12.2999; 
7) с 20.08.2007 по 01.01.2999</t>
  </si>
  <si>
    <t>1) Федеральный закон "О муниципальной службе в Российской Федерации" от 02.03.2007 №25-ФЗ;
2) Федеральный закон "Об общих принципах организации местного самоуправления в Российской Федерации" от 06.10.2003 №131-фз; 
3) Закон ХМАО-Югры "Об отдельных вопросах муниципальной службы в Ханты-Мансийском автономном округе - Югре" от 20.07.2007 №113-оз;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ХМАО-Югры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 
6) Решение Думы Нефтеюганского района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7) Закон ХМАО-Югры "Об отдельных вопросах муниципальной службы в Ханты-Мансийском автономном округе - Югре" от 20.07.2007 №113-оз</t>
  </si>
  <si>
    <t xml:space="preserve">1) ст. 34,35 гл. 9 ; 
2) абз. 3 п. 1 ст. 17 гл. 3 ; 
4) ст. 33,35 разд. 3,7 ; 
5) ст. 4,5 ; 
6) разд. 3 ; 
7) ст. 21,22 </t>
  </si>
  <si>
    <t>1) Постановление Администрации муниципального образования "О конкурсном отборе проектов "Народный бюджет" в Нефтеюганском районе" от 26.04.2017 №676-па; 
2) Решение Думы муниципального образования "Об утверждении порядков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23.01.2019 №330;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5) Закон автономного округа "О межбюджетных отношениях в Ханты-Мансийском автономном округе-Югре" от 10.11.2008 №132-оз-оз; 
6) Федеральный закон "Об общих принципах организации местного самоуправления в Российской Федерации (ред. от 30.03.2015 г.)" от 06.10.2003 №131-фз;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</si>
  <si>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п. 1 ; 
5) ст. 11.2 гл. 3 ; 
6) п. 5 ст. 65 гл. 8 ; 
7) п. 1 </t>
  </si>
  <si>
    <t>1) с 26.04.2017 по 01.01.2999; 
2) с 23.01.2019 по 01.01.2999; 
3) с 27.05.2015 по 01.01.2999; 
4) с 31.10.2016 по 01.01.2999; 
5) с 24.10.2008 по 01.01.2999; 
6) с 01.01.2009 по 01.01.2999; 
7) с 28.11.2019 по 01.01.2999</t>
  </si>
  <si>
    <t xml:space="preserve">1) в целом; 
2) в целом; 
3) п. 5 ст. 65 гл. 8 </t>
  </si>
  <si>
    <t xml:space="preserve">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2) Закон автономного округа "О межбюджетных отношениях в Ханты-Мансийском автономном округе-Югре" от 10.11.2008 №132-оз-оз;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5) Решение Думы муниципального образования "Об утверждении порядка предоставления субсидий бюджетам городского и сельских поселений, входящих в состав Нефтеюганского района, предоставляемых из бюджета Нефтеюганского района в рамках реализации мероприятий муниципальной программы Нефтеюганского района "Обеспечение доступным и комфортным жильем жителей Нефтеюганского района в 2019-2024 годах  
и на период до 2030 года" от 18.12.2019 №449  </t>
  </si>
  <si>
    <t>1) в целом; 
2) в целом; 
3) п. 5 ст. 65 гл. 8 ; 
4) в целом; 
5) в целом</t>
  </si>
  <si>
    <t>1) с 01.01.2019 по 31.12.2020; 
2) с 24.10.2008 по 01.01.2999; 
3) с 01.01.2009 по 01.01.2999; 
4) с 28.11.2019 по 01.01.2999; 
5) с 18.12.2019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</si>
  <si>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Постановление Администрации муниципального образования "О внесении изменений в постановление администрации Нефтеюганского района от 31.10.2016 № 1803-па-нпа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21.12.2018 №2370-па-нпа;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</si>
  <si>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п. 1 ; 
2) п. 1 ; 
3) п. 1 ; 
4) ст. 65 гл. 8 ; 
5) п. 1 ; 
6) п. 1 </t>
  </si>
  <si>
    <t>1) с 28.11.2018 по 01.01.2999; 
2) с 01.01.2018 по 31.12.2025; 
3) с 27.05.2015 по 01.01.2999; 
4) с 01.01.2009 по 01.01.2999; 
5) с 01.01.2019 по 31.12.2030; 
6) с 28.11.2019 по 01.01.2999</t>
  </si>
  <si>
    <t>1)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2) Федеральный закон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по организации мероприятий при осуществлении деятельности по обращению с животными без владельцев" от 10.12.2019 №89-оз-фз; 
3) Постановление Администрации муниципального образования "О внесении изменений в постановление администрации Нефтеюганского района от 31.10.2016 № 1793-па-нпа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20.12.2018 №2351-па-нпа</t>
  </si>
  <si>
    <t xml:space="preserve">1) п. 1 ; 
2) п. 4 ст. 2 ; 
3) п. 1 </t>
  </si>
  <si>
    <t>1) с 28.11.2019 по 01.01.2999; 
2) с 01.01.2020 по 31.12.2999; 
3) с 20.12.2018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</si>
  <si>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"Управление имуществом муниципального образования Нефтеюганский район на 2017-2020 годы" от 05.07.2017 №140;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</si>
  <si>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1) в целом; 
2) в целом; 
3) в целом; 
4) п. 3 ст. 65 гл. 8 ; 
5) в целом</t>
  </si>
  <si>
    <t>1) с 05.07.2017 по 01.01.2999; 
2) с 01.01.2017 по 31.12.2020; 
3) с 24.10.2008 по 01.01.2999; 
4) с 01.01.2009 по 01.01.2999; 
5) с 28.11.2019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</si>
  <si>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4) Закон автономного округа "О межбюджетных отношениях в Ханты-Мансийском автономном округе-Югре" от 10.11.2008 №132-оз-оз; 
5) Федеральный закон "Об общих принципах организации местного самоуправления в Российской Федерации (ред. от 30.03.2015 г.)" от 06.10.2003 №131-фз;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</si>
  <si>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1) с 28.11.2018 по 01.01.2999; 
2) с 27.05.2015 по 01.01.2999; 
3) с 01.01.2019 по 31.12.2020; 
4) с 24.10.2008 по 01.01.2999; 
5) с 01.01.2009 по 01.01.2999; 
6) с 28.11.2019 по 01.01.2999</t>
  </si>
  <si>
    <t xml:space="preserve">1) п. 1 ; 
2) абз. 5 ч. 1 ст. 17 гл. 3 ; 
3) п. 1 </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</si>
  <si>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2019- 
2024 годы и на период до 2030 года"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7)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культуры Нефтеюганского района на 2019-2024 годы и на период до 2030 года" от 18.12.2019 №452</t>
  </si>
  <si>
    <t xml:space="preserve">1) п. 1 ; 
2) п. 1 ; 
3) п. 1 ; 
4) п. 1 ; 
5) ст. 11.2 гл. 3 ; 
6) п. 3 ст. 65 гл. 8 ; 
7) п. 1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</si>
  <si>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информационного общества Нефтеюганского района на 2017-2020 годы" от 05.07.2017 №148;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"Цифровое развитие Нефтеюганского района на 2019-2024 годы и на период до 2030 года" от 31.10.2016 №1783-па-нпа;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</si>
  <si>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1) с 05.07.2017 по 01.01.2999; 
2) с 27.05.2015 по 01.01.2999; 
3) с 01.01.2019 по 31.12.2020; 
4) с 01.01.2009 по 01.01.2999; 
5) с 28.11.2019 по 01.01.2999</t>
  </si>
  <si>
    <t xml:space="preserve">1) п. 1 ; 
2) п. 1 ; 
3) п. 1 ; 
4) п. 1 ; 
5) ст. 11.2 гл. 3 ; 
6) п. 3 ст. 65 гл. 3 ; 
7) п. 1 </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</si>
  <si>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"Развитие транспортной системы Нефтеюганского района на 2017-2020 годы" от 23.06.2017 №139; 
2)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</si>
  <si>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в целом; 
2) в целом; 
3) ст. 11.2 гл. 3 ; 
4) п. 3 ст. 65 гл. 8 ; 
5) п. 3 разд. 4 </t>
  </si>
  <si>
    <t>1) с 23.06.2017 по 01.01.2999; 
2) с 01.01.2017 по 31.12.2020; 
3) с 24.10.2008 по 01.01.2999; 
4) с 01.01.2009 по 01.01.2999; 
5) с 28.11.2019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</si>
  <si>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 
5)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t>
  </si>
  <si>
    <t xml:space="preserve">1) в целом; 
2) в целом; 
3) ст. 11.2 гл. 3 ; 
4) п. 3 ст. 65 гл. 8 ; 
5) п. 1 </t>
  </si>
  <si>
    <t>1) с 28.11.2018 по 01.01.2999; 
2) с 01.01.2019 по 31.12.2020; 
3) с 24.10.2008 по 01.01.2999; 
4) с 01.01.2009 по 01.01.2999; 
5) с 28.11.2019 по 01.01.2999</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</si>
  <si>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Федеральный закон "Об общих принципах организации местного самоуправления в Российской Федерации (ред. от 30.03.2015 г.)" от 06.10.2003 №131-фз; 
3)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4) Распоряжение Правительства автономного округа "О выделении бюджетных ассигнований из резервного фонда Правительства ХМАО-Югры" от 10.04.2020 №173-рп-рп</t>
  </si>
  <si>
    <t xml:space="preserve">1) п. 1 ; 
2) п. 3 ст. 65 гл. 8 ; 
3) п. 1 ; 
4) п. 1 </t>
  </si>
  <si>
    <t>1) с 27.05.2015 по 01.01.2999; 
2) с 01.01.2009 по 01.01.2999; 
3) с 28.11.2019 по 01.01.2999; 
4) с 10.04.2020 по 01.01.2999</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</si>
  <si>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Нефтеюганского района, предоставляемых из бюджета Нефтеюганского района в рамках мероприятий муниципальной программы Нефтеюганского района "Обеспечение доступным и комфортным жильем жителей Нефтеюганского района в 2017-2020 годах" от 28.11.2018 №303; 
2) Распоряжение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Федеральный закон "Об общих принципах организации местного самоуправления в Российской Федерации (ред. от 30.03.2015 г.)" от 06.10.2003 №131-фз; 
5) Распоряжение Правительства автономного округа "О создании казенного учреждения Ханты-Мансийского автономного округа - Югры "Центр социальных выплат" от 13.07.2012 №434-рп; 
6) Постановление Администрации муниципального образования "О внесении изменений в постановление администрации Нефтеюганского района от 31.10.2016 № 1803-па-нпа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21.12.2018 №2370-па-нпа</t>
  </si>
  <si>
    <t>1) Решение Думы муниципального образования "Об утверждении порядка предоставления иных межбюджетных трансфертов бюджетам городского и сельских поселений, входящих в состав Нефтеюганского района, предоставляемых из бюджета Нефтеюганского района в рамках мероприятий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14.02.2019 №343;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Федеральный закон "О защите населения и территорий от чрезвычайных ситуаций природного и техногенного характера" от 21.12.1994 №68-фз;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 программе ХМАО-Югры "Создание условий для эффективного управления муниципальными финансами" от 05.10.2018 №360-п-п; 
6) Постановление Администрации муниципального образования "О внесении изменений в постановление администрации Нефтеюганского района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21.12.2018 №2403-па-нпа; 
7) Решение Думы муниципального образования "Об утверждении Порядка предоставления субвенций, субсидий и иных межбюджетных трансфертов из бюджета Нефтеюганского района" от 27.11.2019 №434; 
8) Распоряжение Правительства автономного округа "О предоставлении бюджетам городских округов и муниципальных районов Ханты-Мансийского автономного округа - Югры дотаций на поддержку мер по обеспечению сбалансированности бюджетов городских округов и муниципальных районов" от 10.04.2020 №170-рп-рп; 
9) Постановление Администрации муниципального образования "О  распределении дотации из бюджета Ханты-Мансийского автономного округа  - Югры на поддержку мер по обеспечению сбалансированности местных бюджетов в целях профилактики и устранения последствий распространения новой короновирусной инфекции (COVID-19)" от 24.04.2020 №554-па</t>
  </si>
  <si>
    <t>1) п. 1 ; 
2) п. 1 ; 
3) в целом; 
4) п. 3 ст. 65 гл. 8 ; 
5) в целом; 
6) в целом; 
7) п. 1 ; 
8) в целом; 
9) прил. 2</t>
  </si>
  <si>
    <t>1) с 14.02.2019 по 01.01.2999; 
2) с 27.05.2015 по 01.01.2999; 
3) с 24.12.1994 по 01.01.2999; 
4) с 01.01.2009 по 01.01.2999; 
5) с 01.01.2019 по 31.12.2030; 
6) с 01.01.2019 по 31.12.2030; 
7) с 28.11.2019 по 01.01.2999; 
8) с 10.04.2020 по 31.12.2030; 
9) с 24.04.2020 по 01.01.2999</t>
  </si>
  <si>
    <t>Строительство, реконструкция, капитальный ремонт, ремонт и содержание автомобильных дорог общего пользования местного значения поселений</t>
  </si>
  <si>
    <t>050.011.10.0</t>
  </si>
  <si>
    <t>Выравнивание бюджетной обеспеченности, обеспечение сбалансированности, направление финансовых средств, выделенных из других уровней бюджетов поселениям, входящим в состав Нефтеюганского района</t>
  </si>
  <si>
    <t xml:space="preserve">1) Федеральный закон "Об общих принципах организации местного самоуправления в Российской Федерации" от 06.10.2003 №131-фз; 
2)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 
3) Устав муниципального образования "Устав муниципального образования Нефтеюганский район" от 16.06.2005 №616; 
4) Распоряжение Администрации муниципального образования "О выделении денежных средств из резервного фонда администрации Нефтеюганского района" от 15.02.2021 №95-ра; 
5) Распоряжение Администрации муниципального образования "О выделении денежных средств из резервного фонда администрации Нефтеюганского " от 30.12.2020 №626-ра; 
6) Распоряжение Администрации муниципального образования "О выделении денежных средств из резервного фонда администрации Нефтеюганского " от 22.03.2021 №164-ра; 
7) Распоряжение Администрации муниципального образования "О выделении денежных средств из резервного фонда администрации Нефтеюганского  района" от 30.03.2021 №174-ра; 
8) Распоряжение Администрации муниципального образования "О выделении денежных средств из резервного фонда администрации Нефтеюганского района" от 18.05.2021 №287-ра; 
9) Распоряжение Администрации муниципального образования "О выделении денежных средств из резервного фонда администрации Нефтеюганского " от 22.06.2021 №360-ра; 
10) Распоряжение Администрации муниципального образования "О выделении денежных средств из резервного фонда администрации Нефтеюганского  
Района" от 12.11.2021 №683-ра; 
11) Постановление Администрации муниципального образования "Об утверждении Порядка оказания единовременной материальной помощи гражданам, пострадавшим в результате стихийных бедствий, аварий, других чрезвычайных ситуаций, а также пожаров" от 11.08.2015 №1526-па-нпа
</t>
  </si>
  <si>
    <t>1) Федеральный закон "Об общих принципах организации местного самоуправления в Российской Федерации " от 06.10.2003 №131-фз; 
2) Закон автономного округа "О регулировании отдельных вопросов в сфере охраны здоровья граждан в Ханты-Мансийском автономном округе - Югре" от 26.06.2012 №86-оз</t>
  </si>
  <si>
    <t>1) Постановление Администрации муниципального образования "Развитие информационного общества Нефтеюганского района на 2019-2024 годы и на период до 2030 года" от 21.12.2018 №2399-па-нпа; 
2) Федеральный закон "О персональных данных" от 27.07.2006 №152-ФЗ-фз; 
3) Федеральный закон "Об организации предоставления государственных и муниципальных услуг" от 27.07.2010 №210-фз; 
4) Указ Президента РФ "Об основных направлениях совершенствования системы государственного управления" от 07.05.2012 №601; 
5) Федеральный закон "Об общих принципах организации местного самоуправления в Российской Федерации (ред. от 30.03.2015 г.)" от 06.10.2003 №131-фз; 
6) Федеральный закон "Об информации, информационных технологиях и о защите информации " от 27.07.2006 №149-фз; 
7)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8)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</si>
  <si>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1) Указ Президента РФ "Об основных направлениях совершенствования системы государственного управления" от 07.05.2012 №601; 
2)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3) Федеральный закон "Об общих принципах организации местного самоуправления в Российской Федерации" от 06.10.2003 №131-фз; 
4) Распоряжение Правительства РФ "О Концепции долгосрочного социально - экономического  развития РФ на период до 2020 года" от 17.11.2008 №1662-р; 
5) Федеральный закон "Об организации предоставления государственных и муниципальных услуг" от 30.07.2010 №210-фз-фз;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7) Постановление Правительства автономного округа "О гос. программе  ХМАО-Югры "Цифровое развитие Ханты-Мансийского автономного округа - Югры"." от 05.10.2018 №353-п-п</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</si>
  <si>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от 15.11.2005 №109-оз; 
4) Федеральный закон "Об общих принципах организации местного самоуправления в Российской Федерации " от 06.10.2003 №131-фз; 
5) Закон Российской Федерации "Основы законодательства Российской Федерации о культуре" от 09.10.1992 №3612-1; 
6) Постановление Правительства РФ "О порядке организации и проведения государственной экспертизы проектной документации и результатов инженерных изысканий" от 05.03.2007 №145; 
7)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 
9) Постановление Правительства автономного округа "О гос. программе ХМАО-Югры "Культурное пространство"." от 05.10.2018 №341-п; 
10) Федеральный закон "Технический регламент о безопасности зданий и сооружений" от 30.12.2009 №384-фз; 
11) Постановление Правительства РФ "Об утверждении Положения об организации и проведении негосударственной экспертизы проектной документации и (или) результатов инженерных изысканий" от 31.03.2012 №272; 
12) Постановление Правительства РФ "О составе разделов проектной документации и требованиях к их содержанию" от 16.02.2008 №87; 
13) Постановление Правительства РФ "О порядке проведения строительного контроля при осуществлении строительства, реконструкции и капитального ремонта объектов капитального строительства" от 21.06.2010 №468</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</si>
  <si>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2019-2024 годы и на период до 2030 года" от 31.10.2016 №1786-па-нпа; 
2) Федеральный закон "Об общих принципах организации местного самоуправления в Российской Федерации" от 06.10.2003 №131-фз; 
3) Постановление Правительства автономного округа "О гос. программе ХМАО-Югры "Развитие гражданского общества" от 05.10.2018 №355-п; 
4) Решение Думы муниципального образования "О реализации инициативных проектов в Нефтеюганском районе" от 28.12.2020 №563</t>
  </si>
  <si>
    <t>1)Федеральный закон "Об общих принципах организации местного самоуправления в Российской Федерации" от 06.10.2003 №131-фз;
2) О гос. программе ХМА-Югры "Управление государственным имуществом";
3) О стратегии социально-экономического развития Ханты-Мансийского автономного округа - Югры до 2020 года и на период до 2030 года;
4) Об утверждении муниципальной программы Нефтеюганского района "Управление имуществом муниципального образования Нефтеюганского района на 2017-2020 годы"</t>
  </si>
  <si>
    <t>1)Федеральный закон "Об общих принципах организации местного самоуправления в Российской Федерации" от 06.10.2003 №131-фз;
2) О гос. программе ХМА-Югры "Управление государственным имуществом";
3) О стратегии социально-экономического развития Ханты-Мансийского автономного округа - Югры до 2020 года и на период до 2030 года;
4) Об утверждении муниципальной программы Нефтеюганского района "Управление имуществом муниципального образования Нефтеюганского района на 2017-2020 годы";</t>
  </si>
  <si>
    <t>1)п. 3 ч. 1 ст. 15 гл. 3;
2) 356-п;
3) 101-рп;
4) 1805-па-нпа</t>
  </si>
  <si>
    <t xml:space="preserve">1) с 01.01.2009 по 01.01.2999;
2) с 05.10.2018 по 01.01.2999;
3) с 22.03.2013 по 01.01.2999;
4) с 31.10.2016 по 01.01.2999
</t>
  </si>
  <si>
    <t>1) с 01.01.2009 по 01.01.2999;
2) с 05.10.2018 по 01.01.2999;
3) с 22.03.2013 по 01.01.2999;
4) с 31.10.2016 по 01.01.2999</t>
  </si>
  <si>
    <t xml:space="preserve">Управление и распоряжение муниципальным имуществом </t>
  </si>
  <si>
    <t>1) п. 3 ч. 1 ст. 15 гл. 3;
2)  в целом;
3) в целом;
4) таб.2, мероприятие 1.4.;
5) в целом;
6) в целом;
7) в целом</t>
  </si>
  <si>
    <t xml:space="preserve">1) Федеральный закон "Об общих принципах организации местного самоуправления в Российской Федерации" от 06.10.2003 №131-фз;
2) Постановление Правительства ХМАО-Югры "О государственной программе ХМА-Югры "Управление государственным имуществом";
3) Федеральный закон Об приватизации государственного и муниципального имущества (с изменениями на 21.07.2014 г.);
4) Постановление адмистрации Об утверждении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5) Постановление адмистрации Нефтеюганского района Об утверждении муниципальной программы Нефтеюганского района "Управление имуществом муниципального образования Нефтеюганского района на 2017-2020 годы";
6) Закон ХМАО-Югры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обращения  с твердыми коммунальными отходами;
8) Постановление ХМАО-Югры О гос. программе ХМАО-Югры "Жилищно-коммунальный комплекс и городская среда"
</t>
  </si>
  <si>
    <t>1) с 01.01.2019 по 01.01.2999; 
2) с 05.10.2018 по 01.01.2999;
3) с 21.12.2001 по 01.01.2999;
4) с 31.10.2016 по 01.01.2999;
5) с 31.10.2016 по 01.01.2999;
6) с 17.11.2016 по 01.01.2999;
7) с 05.10.2018 по 01.01.2999</t>
  </si>
  <si>
    <t xml:space="preserve">1) Федеральный закон 89-ФЗ Об отходах производства и потребления;
2)  Федеральный закон 7-ФЗ Об охране окружающей среды
3)  Федеральный закон  131-ФЗ "Об общих принципах организации местного самоуправления в Российской Федерации";
4) Постановление правительства ХМАО Югры О государственной программе Ханты-Мансийского автономного округа - Югры "Экологическая безопасность"  352-п;
5)  Постановление правительства ХМАО Югры  О Концепции обращения с отходами производства и потребления в Ханты-Мансийском автономном округе - Югре на период до 2030 года;
6) Постановление Правительства РФ Об обращении с твердыми коммунальными отходами и внесении изменения в постановление Правительства Российской Федерации от 25 августа 2008 г. N 641" (с изменениями и дополнениями);
7) Распоряжение Правительства ХМАО-Югры О Концепции экологической безопасности Ханты-Мансийского автономного округа - Югры на период до 2030 года;
8) Постановление администрации Нефтеюганского района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
</t>
  </si>
  <si>
    <t>1)  п. 2,3,1,2 ст. 8,13 гл. 2,3 ;
2)  п. 1 ст. 7;
3) подп. 14 п. 1 ч. 1 ст. 15 гл. 3; 4) в целом;
5)  в целом;
6)  в целом;
7)  в целом;
 8)  в целом;</t>
  </si>
  <si>
    <t>1) с  24.06.1998 по 01.01.2999;
2) с 10.01.2002 по 01.01.2999;
3) с 01.01.2009 по 01.01.2999;
4) с 05.10.2018 по 01.01.2999;
5) с 03.06.2011 по 01.01.2999;
6) с 03.06.2011 по 01.01.2999;
7) с 10.04.2007 по 01.01.2999;
8) с 31.10.2016 по 01.01.2999</t>
  </si>
  <si>
    <t>Субсидии на возмещение недополученных доходов в связи с оказанием услуг по погребению на межселенной территории Нефтеюганского района</t>
  </si>
  <si>
    <t>1) Федеральный закон 131 ФЗ Об общих принципах организации местного самоуправления в Российской Федерации;
2)  Федеральный закон 8 ФЗ  О погребении и похоронном деле (ред. от 29.12.2014г., с изм. от 06.04.2015г.);
3)  Постановление Правительства автономного округа №347-п О гос. программе ХМАО-Югры "Жилищно-коммунальный комплекс и городская среда";
4) Постановление Администрации муниципального образования №2345-па-нпа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t>
  </si>
  <si>
    <t>1) п. 17 ч.1 ст. 15 гл. 3;
2) п. 1,2,3 ст. 25 гл. 4;
3) в целом;
4) в целом</t>
  </si>
  <si>
    <t>1) с 01.01.2009 по 01.01.2999;
2) с 12.01.1996 г. по 01.01.2999;
3) с 05.10.2018 г. по 01.01.2999;
4) с 20.12.2018 г. по 01.01.2999</t>
  </si>
  <si>
    <t>Сохранение уникальных водных объектов и повышение качества жизни населения</t>
  </si>
  <si>
    <t>1) ст. 7 п. 1;
2) ст. 6 ;
3) ст 18;
4) подп. 4 п. 1 ч. 1 ст. 14 гл. 3;
5)  в целом;
6) в целом;
7) в целом;
8) в целом</t>
  </si>
  <si>
    <t>1) Федеральный закон Об охране окружающей среды 7-ФЗ;
2) Федеральный закон О водоснабжении и водоотведении 416 - ФЗ;
3) Федеральный закон "О санитарно-эпидемиологическом благополучии населения" 52-ФЗ;
4) Федеральный закон "Об общих принципах организации местного самоуправления в Российской Федерации" № 131-ФЗ;
5)  Постановление Правительства ХМАО-Югры 352-п "О  государственной программе Ханты-Мансийского автономного округа - Югры "Экологическая безопасность";
6) Распоряжение Правительства ХМАО-Югры О Концепции  экологической безопасности Ханты-Мансийского автономного округа - Югры на период до 2030 года;
7) Стратегия социально-экономического развития Ханты-Мансийского автономного округа - Югры до 2030 года;
8) Постановление администрации Нефтеюганского района Об утверждении муниципальной программы Нефтеюганского района «Обеспечение экологической безопасности Нефтеюганского района на 2019-2024 годы и на период до 2030 года»</t>
  </si>
  <si>
    <t>1) с 10.01.2002 по 01.01.2999;
2) с  07.12.2011 по 01.01.2999;
3) с 30.03.1999 по 01.01.2999;
4) с 01.01.2009 по 01.01.2999;
5) с 05.10.2018 по 01.01.2999;
6) с 10.04.2007 по 01.01.2999;
7) с 22.03.2013 по 01.01.2999;
8) с 31.10.2016 по 01.01.2999</t>
  </si>
  <si>
    <t xml:space="preserve">1) Федеральный закон "Об общих принципах организации местного самоуправления в Российской Федерации" от 06.10.2003 №131-фз; 
2)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 
3) Устав муниципального образования "Устав муниципального образования Нефтеюганский район" от 16.06.2005 №616; </t>
  </si>
  <si>
    <t xml:space="preserve">1) п. 1 ч. 1 ст. 17 гл. 3 ; 
2) п. 4 ; 
3) п. 5 ст. 54 гл. 12 ; </t>
  </si>
  <si>
    <t xml:space="preserve">1) с 01.01.2009 по 01.01.2999; 
2) с 17.12.2008 по 01.01.2999; 
3) с 01.09.2005 по 01.01.2999; </t>
  </si>
  <si>
    <t>1) Федеральный закон "Об общих принципах организации местного самоуправления в Российской Федерации" от 06.10.2003 №131-фз; 
2) Федеральный закон "Об оценочной деятельности в Российской Федерации" от 29.07.1998 №135-фз; 
3) Решение Думы Нефтеюганского района "Об утверждении Положения о порядке управления и распоряжения собственностью муниципального образования Нефтеюганский район" от 29.02.2012 №172</t>
  </si>
  <si>
    <t xml:space="preserve">1) подп. 3 п. 1 ст. 15 гл. 3 ; 
2) ст. 6 гл. 1 ; 
3) ст. 4 </t>
  </si>
  <si>
    <t>1) с 01.01.2009 по 01.01.2999; 
2) с 06.08.1998 по 01.01.2999; 
3) с 29.02.2012 по 01.01.2999</t>
  </si>
  <si>
    <t>1) Постановление Администрации Нефтеюганского района "Об утверждении муниципальной программы Нефтеюганского района "Управление имуществом муниципального образования Нефтеюганского района на 2019-2024 годы и на период до 2030 года" от 31.10.2016 №1805-па-нпа; 
2) Решение Думы Нефтеюганского района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от 06.10.2003 №131-фз; 
4) Решение Думы Нефтеюганского района "Об утверждении Положения о порядке управления и распоряжения собственностью муниципального образования Нефтеюганский район" от 29.02.2012 №172</t>
  </si>
  <si>
    <t xml:space="preserve">1) разд. 4 ; 
3) подп. 3 п. 1 ст. 15 гл. 3 ; 
4) п. 1 ст. 4 </t>
  </si>
  <si>
    <t>1) с 01.01.2019 по 31.12.2030; 
2) с 24.07.2013 по 01.01.2999; 
3) с 01.01.2009 по 01.01.2999; 
4) с 29.02.2012 по 01.01.2999</t>
  </si>
  <si>
    <t xml:space="preserve">
4) подп. 3 п. 1 ст. 15 гл. 3 ; 
</t>
  </si>
  <si>
    <t>1) с 01.01.2018 по 31.12.2025; 
2) с 01.01.2019 по 31.12.2030; 
3) с 24.07.2013 по 01.01.2999; 
4) с 01.01.2009 по 01.01.2999; 
5) с 07.05.2012 по 01.01.2999; 
6) с 29.02.2012 по 01.01.2999; 
7) с 01.01.2019 по 31.12.2030</t>
  </si>
  <si>
    <t>1) Постановление Администрации Нефтеюганского района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Решение Думы Нефтеюганского района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от 06.10.2003 №131-фз; 
4) Федеральный закон "О развитии сельского хозяйства" от 29.12.2006 №264-фз; 
5) Постановление Правительства ХМАО-Югры "О гос. программе ХМАО-Югры "Развитие агропромышленного комплекса" от 05.10.2018 №344-п</t>
  </si>
  <si>
    <t xml:space="preserve">
3) подп. 3 п. 1 ст. 15 гл. 3 ; 
</t>
  </si>
  <si>
    <t>1) с 01.01.2019 по 31.12.2030; 
2) с 24.07.2013 по 01.01.2999; 
3) с 01.01.2009 по 01.01.2999; 
4) с 01.01.2007 по 01.01.2999; 
5) с 01.01.2019 по 31.12.2019</t>
  </si>
  <si>
    <t xml:space="preserve">1) в целом;
2) в целом;
3) прил. 5,1; 
4) подп. 14 п. 1 ст. 15 гл. 3 </t>
  </si>
  <si>
    <t>1) Постановление Администрации Нефтеюганского района "Об утверждении нормативных затрат на обеспечение функций департамента имущественных отношений Нефтеюганского района" от 15.02.2016 №182-па; 
2) Постановление Администрации Нефтеюганского района "Об утверждении муниципальной программы Нефтеюганского района "Управление имуществом муниципального образования Нефтеюганского района на 2019-2024 годы и на период до 2030 года" от 31.10.2016 №1805-па-нпа; 
3) Федеральный закон "Об общих принципах организации местного самоуправления в Российской Федерации" от 06.10.2003 №131-фз; 
4) Федеральный закон "Об обязательном социальном страховании на случай временной нетрудоспособности и в связи с материнством" от 29.12.2006 №255-фз; 
5)  Постановление Администрации Нефтеюганского района"Об утверждении положения о порядке и размерах возмещения расходов, связанных со служебными командировками, работникам муниципальных учреждений Нефтеюганского района" от 16.07.2015 № 1385-па-нпа; 
6) Решение Думы Нефтеюганского района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          7) Постановление администрации Нефтеюганского района "Об утверждении правил исчисления оплаты труда лиц, занимающих должности, не относенные к должностям муниципальной службы, и осуществляющих= техническое обеспечение деятельности администрации Нефтеюганского района" от 31.10.2018 №1875-па</t>
  </si>
  <si>
    <t xml:space="preserve">
3) подп. 3 п. 1 ст. 17 гл. 3 ; 
</t>
  </si>
  <si>
    <t>1) с 15.02.2016 по 01.01.2999; 
2) с 01.01.2019 по 31.12.2030; 
3) с 01.01.2009 по 01.01.2999; 
4) с 01.01.2007 по 31.12.2999; 
5) с 16.07.2015 по 01.01.2999; 
6) с 26.09.2012 по 01.01.2999 7) с 31.10.2018 по 01.01.2999</t>
  </si>
  <si>
    <t>1)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Нефтеюганского района"Об утверждении муниципальной программы Нефтеюганского района "Обеспечение доступным и комфортным жильем жителей Нефтеюганского района в 2019-2024 годах и на период до 2030 года" от 31.10.2016 №1803-па-нпа; 
3) Федеральный закон "Об общих принципах организации местного самоуправления в Российской Федерации" от 06.10.2003 №131-фз; 
4) Постановление Правительства ХМАО-Югры "О гос. программе ХМАО-Югры "Развитие жилищной сферы" от 05.10.2018 №346-п</t>
  </si>
  <si>
    <t>1) с 01.01.2018 по 31.12.2025; 
2) с 01.01.2019 по 31.12.2030; 
3) с 01.01.2009 по 01.01.2999; 
4) с 01.01.2019 по 31.12.2030</t>
  </si>
  <si>
    <t>1) Постановление Администрации Нефтеюганского района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2019-2024 годах и на период до 2030 года" от 31.10.2016 №1793-па-нпа; 
2) Федеральный закон "Об общих принципах организации местного самоуправления в Российской Федерации" от 06.10.2003 №131-фз; 
3) Постановление Правительства РФ "О Государственной программе развития сельского хозяйства и регулирования рынков сельскохозяйственной продукции, сырья и продовольствия" от 14.07.2012 №717; 
4) Постановление Правительства ХМАО - Югры от 05.10.2018 N 344-п  "О государственной программе Ханты-Мансийского автономного округа - Югры "Развитие агропромышленного комплекса" (вместе с "Порядком предоставления субсидии на развитие северного оленеводства", "Порядком предоставления субсидии на приобретение племенного молодняка сельскохозяйственных животных, клеточных пушных зверей", "Порядком предоставления субсидии на развитие племенного животноводства, на развитие племенного мясного скотоводства, на приобретение оборудования, материалов, семени производителей для искусственного осеменения сельскохозяйственных животных", "Порядком предоставления субсидии на вовлечение в сельскохозяйственный оборот сельскохозяйственных угодий и лесных участков", "Порядком предоставления субсидии на уплату процентов по кредитам (займам)", "Порядком предоставления гранта в форме субсидии на развитие семейных ферм", "Порядком предоставления гранта в форме субсидии на реализацию проектов по заготовке и переработке дикоросов", "Порядком предоставления единовременной социальной выплаты выпускникам образовательных учреждений высшего, среднего и начального профессионального образования", "Порядком предоставления субсидии на повышение продуктивности в молочном скотоводстве", "Порядком предоставления субсидии на реализацию мероприятий по благоустройству сельских территорий", "Порядком предоставления социальных выплат на строительство (приобретение) жилья молодым семьям и молодым специалистам, проживающим в сельской местности Ханты-Мансийского автономного округа - Югры", "Порядком предоставления субсидий на создание и модернизацию объектов рыбоводной инфраструктуры", "Порядком предоставления грантов в форме субсидии на поддержку сельскохозяйственных потребительских кооперативов для развития материально-технической базы", "Порядком предоставления грантов в форме субсидии на проведение и внедрение научных исследований в интересах развития агропромышленного комплекса Ханты-Мансийского автономного округа - Югры", "Порядком предоставления грантов в форме субсидий на создание высокотехнологических (роботизированных) животноводческих комплексов", "Положением о комиссии по оценке и отбору заявок на предоставление субсидий, грантов в форме субсидий", "Порядком предоставления грантов в форме субсидий на создание системы поддержки фермеров и развития сельской кооперации", "Порядком предоставления субсидии на создание системы поддержки фермеров и развития сельской кооперации", "Порядком предоставления субвенций органам местного самоуправления муниципальных образований Ханты-Мансийского автономного округа - Югры на реализацию отдельного государственного полномочия по поддержке сельскохозяйственного производства и деятельности по заготовке и переработке дикоросов")</t>
  </si>
  <si>
    <t>1) с 01.01.2019 по 31.12.2030; 
2) с 01.01.2009 по 01.01.2999; 
3) с 14.07.2012 по 31.12.2020; 
4) с 01.01.2019 по 31.12.2019</t>
  </si>
  <si>
    <t>1)Постановление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Нефтеюганского района"Об утверждении муниципальной программы Нефтеюганского района "Обеспечение доступным и комфортным жильем жителей Нефтеюганского района в 2019-2024 годах и на период до 2030 года" от 31.10.2016 №1803-па-нпа; ; 
3) Федеральный закон "Об общих принципах организации местного самоуправления в Российской Федерации" от 06.10.2003 №131-фз; 
4) Постановление ХМАО-Югры "О гос. программе ХМАО-Югры "Развитие жилищной сферы" от 05.10.2018 №346-п</t>
  </si>
  <si>
    <t>1)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Нефтеюганского района"Об утверждении муниципальной программы Нефтеюганского района "Обеспечение доступным и комфортным жильем жителей Нефтеюганского района в 2019-2024 годах и на период до 2030 года" от 31.10.2016 №1803-па-нпа; 
3) Федеральный закон "О ветеранах " от 12.01.1995 №5-фз; 
4) Федеральный закон "Об общих принципах организации местного самоуправления в Российской Федерации" от 06.10.2003 №131-фз; 
5) Постановление Правительства ХМАО-Югры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t>
  </si>
  <si>
    <t>1) с 01.01.2018 по 31.12.2025; 
2) с 01.01.2019 по 31.12.2030; 
3) с 16.01.1995 по 01.01.2999; 
4) с 01.01.2009 по 01.01.2999; 
5) с 15.11.2006 по 31.12.2999</t>
  </si>
  <si>
    <t>1) 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2)Постановление Администрации Нефтеюганского района"Об утверждении муниципальной программы Нефтеюганского района "Обеспечение доступным и комфортным жильем жителей Нефтеюганского района в 2019-2024 годах и на период до 2030 года" от 31.10.2016 №1803-па-нпа; 
3) Федеральный закон "О ветеранах" от 12.01.1995 №5-фз; 
4) Федеральный закон "О социальной защите инвалидов в Российской Федерации" от 24.11.1995 №181-фз; 
5) Федеральный закон "Об общих принципах организации местного самоуправления в Российской Федерации" от 06.10.2003 №131-фз; 
6) Закон ХМАО-Югры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 от 31.03.2009 №36-оз; 
7) Постановление Правительства ХМАО-Югры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t>
  </si>
  <si>
    <t>1) с 01.01.2018 по 31.12.2025; 
2) с 01.01.2019 по 31.12.2030; 
3) с 16.01.1995 по 01.01.2999; 
4) с 02.12.1995 по 01.01.2999; 
5) с 01.01.2009 по 01.01.2999; 
6) с 10.04.2009 по 01.01.2999; 
7) с 15.11.2006 по 31.12.2999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</si>
  <si>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2019-2024 годы и на период до 2030 года" от 22.11.2016 №2075-па-нпа; 
2) Постановление Администрации Нефтеюганского района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3) Закон ХМАО-Югры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 
4) Федеральный закон "О дополнительных гарантиях по социальной поддержке детей-сирот и детей, оставшихся без попечения родителей" от 21.12.1996 №159-фз; 
5) Федеральный закон "Об общих принципах организации местного самоуправления в Российской Федерации" от 06.10.2003 №131-фз;                                                                                                                                                                                                 6) Решение Думы Нефтеюганского района "Об утверждении Положения о Департаменте имущественных отношений Нефтеюганского района" от 24.07.2013 №384;                                                                                                                                           7) Решение Думы Нефтеюганского района "Об утверждении Положения о порядке управления и распоряжения собственностью муниципального образования Нефтеюганский район" от 29.02.2012 №172</t>
  </si>
  <si>
    <t>1) с 01.01.2019 по 31.12.2030; 
2) с 01.02.2016 по 01.01.2999; 
3) с 09.06.2009 по 01.01.2999; 
4) с 23.12.1996 по 01.01.2999; 
5) с 01.01.2009 по 01.01.2999</t>
  </si>
  <si>
    <t>1) Федеральный закон "Об общих принципах организации местного самоуправления в Российской Федерации" от 06.10.2003 №131-фз; 
2)Постановление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3) Постановление Администрации Нефтеюганского района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4)  Постановление Правительства ХМАО - Югры от 05.10.2018 N 346-п  "О государственной программе Ханты-Мансийского автономного округа - Югры "Развитие жилищной сферы"</t>
  </si>
  <si>
    <t xml:space="preserve">3) подпрограмма 3
4) приложение 2; 
</t>
  </si>
  <si>
    <t xml:space="preserve">
1) с 06.10.2014 по 01.01.2999; 
2) с 01.01.2018 по 01.01.2999; 
3) с 01.01.2016 по 01.01.2999; 
4) с 01.01.2018 по 31.12.2999</t>
  </si>
  <si>
    <t xml:space="preserve">1)Постановление Правительства РФ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от 30.12.2017 №1710; 
2) Постановление Администрации Нефтеюганского района "Об утверждении муниципальной программы Нефтеюганского района "Обеспечение доступным и комфортным жильем жителей Нефтеюганского района в 2019 - 2024 годах и на период  
до 2030 года" от 31.10.2016 №1803-па-нпа; 
3) Решение Думы Нефтеюганского района "Об утверждении Положения о Департаменте имущественных отношений Нефтеюганского района" от 24.07.2013 №384; 
4) Федеральный закон "Об общих принципах организации местного самоуправления в Российской Федерации" от 06.10.2003 №131-фз; 
5)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6) Решение Думы Нефтеюганского района "Об утверждении Положения о порядке управления и распоряжения собственностью муниципального образования Нефтеюганский район" от 29.02.2012 №172; 
7)  Постановление Правительства ХМАО - Югры от 05.10.2018 N 346-п  "О государственной программе Ханты-Мансийского автономного округа - Югры "Развитие жилищной сферы" </t>
  </si>
  <si>
    <t xml:space="preserve">1) Постановление администрации НР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2019-2024 годы и на период до 2030 года" от 01.11.2016; 
2) Постановление администрации НР 896-па-нпа 
"О создании резервов материальных ресурсов (запасов) Нефтеюганского района для ликвидации чрезвычайных ситуаций и в целях гражданской обороны"  от 22.06.2016; 
3) Постановление Правительства РФ  № 1340 «О Порядке создания и использования резервов материальных ресурсов 
для ликвидации чрезвычайных ситуаций природного и техногенного характера» от 10.11.1996 г.;        
4) Постановление Правительства ХМАО 435-п «О создании резервов материальных ресурсов (запасов) Ханты-Мансийского автономного округа - Югры для ликвидации чрезвычайных ситуаций межмуниципального и регионального характера и в целях гражданской обороны» от 19.07.2002 г. </t>
  </si>
  <si>
    <t>1) в целом;
2) в целом;
3) в целом; 
4) в целом</t>
  </si>
  <si>
    <t>1) с 01.11.2016 по 01.01.2999;
2) с 22.06.2016 по 01.01.2999;
3) с 10.11.1996 по 01.01.2999;
4) с 19.07.2002 по 01.01.2999</t>
  </si>
  <si>
    <t>1) Постановление администрации Нефтеюганского района 1804-па-нпа "Об  утверждении муниципальной программы Нефтеюганского района "Развитие жилищно-коммунального комплекса и повышение энергетической эффективности в муниципальном образовании Нефтеюганский район на 2019-2024 годы и на период до 2030 года"" от 31.10.2016;
2) Федеральный закон 131-ФЗ "Об общих принципах организации местного самоуправления в Российской Федерации" от 06.10.2003г. (абз. 1 п. 4 ч. 4 ст. 15 гл. 3 )</t>
  </si>
  <si>
    <t xml:space="preserve">1) в целом;
2) абз. 1 п. 4 ч. 4 ст. 15 гл. 3 </t>
  </si>
  <si>
    <t>1) с 31.10.2016 по 01.01.2999;
2) с 01.01.2009 по 01.01.2999</t>
  </si>
  <si>
    <t>481.481.75.2</t>
  </si>
  <si>
    <t xml:space="preserve">1) абз. 21-25 разд. 3 ; 
2) прил. 1; 
3) п. 1 ч. 1 ст. 15 гл. 3 ; 
4) подп. 1.7 п. 1 ст. 6 гл. 1;
5) ст.18;
6) в целом </t>
  </si>
  <si>
    <t>30.40.20.35</t>
  </si>
  <si>
    <t>070.12.00.0</t>
  </si>
  <si>
    <t>Плановый реестр расходных обязательств Нефтеюганского района на 2022 год и на плановый период 2023-2024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</si>
</sst>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
    <numFmt numFmtId="166" formatCode="00\.00"/>
    <numFmt numFmtId="167" formatCode="0\.00\.00\.0\.00"/>
    <numFmt numFmtId="168" formatCode="000\.000\.00\.0"/>
    <numFmt numFmtId="169" formatCode="#,##0.00000"/>
    <numFmt numFmtId="170" formatCode="#,##0.0000"/>
  </numFmts>
  <fonts count="10" x14ac:knownFonts="1">
    <font>
      <sz val="10"/>
      <name val="Arial"/>
      <charset val="204"/>
    </font>
    <font>
      <sz val="11"/>
      <color theme="1"/>
      <name val="Calibri"/>
      <family val="2"/>
      <charset val="204"/>
      <scheme val="minor"/>
    </font>
    <font>
      <sz val="10"/>
      <name val="Times New Roman"/>
      <family val="1"/>
      <charset val="204"/>
    </font>
    <font>
      <b/>
      <sz val="13"/>
      <name val="Times New Roman"/>
      <family val="1"/>
      <charset val="204"/>
    </font>
    <font>
      <sz val="10"/>
      <name val="Arial"/>
      <family val="2"/>
      <charset val="204"/>
    </font>
    <font>
      <sz val="14"/>
      <name val="Times New Roman"/>
      <family val="1"/>
      <charset val="204"/>
    </font>
    <font>
      <b/>
      <sz val="14"/>
      <name val="Times New Roman"/>
      <family val="1"/>
      <charset val="204"/>
    </font>
    <font>
      <sz val="14"/>
      <name val="Arial"/>
      <family val="2"/>
      <charset val="204"/>
    </font>
    <font>
      <sz val="12"/>
      <name val="Times New Roman"/>
      <family val="1"/>
      <charset val="204"/>
    </font>
    <font>
      <sz val="16"/>
      <name val="Arial"/>
      <family val="2"/>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xf numFmtId="0" fontId="1" fillId="0" borderId="0"/>
  </cellStyleXfs>
  <cellXfs count="139">
    <xf numFmtId="0" fontId="0" fillId="0" borderId="0" xfId="0"/>
    <xf numFmtId="0" fontId="2" fillId="0" borderId="0" xfId="0" applyNumberFormat="1" applyFont="1" applyFill="1" applyBorder="1" applyAlignment="1" applyProtection="1">
      <alignment horizontal="center" vertical="center" wrapText="1"/>
      <protection hidden="1"/>
    </xf>
    <xf numFmtId="0" fontId="2" fillId="0" borderId="12" xfId="0" applyFont="1" applyFill="1" applyBorder="1" applyProtection="1">
      <protection hidden="1"/>
    </xf>
    <xf numFmtId="3" fontId="2" fillId="0" borderId="13" xfId="0" applyNumberFormat="1" applyFont="1" applyFill="1" applyBorder="1" applyAlignment="1" applyProtection="1">
      <alignment horizontal="center" vertical="center" wrapText="1"/>
      <protection hidden="1"/>
    </xf>
    <xf numFmtId="3" fontId="2" fillId="0" borderId="14" xfId="0" applyNumberFormat="1" applyFont="1" applyFill="1" applyBorder="1" applyAlignment="1" applyProtection="1">
      <alignment horizontal="center" vertical="center" wrapText="1"/>
      <protection hidden="1"/>
    </xf>
    <xf numFmtId="3" fontId="2" fillId="0" borderId="1"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left" vertical="center" wrapText="1"/>
      <protection hidden="1"/>
    </xf>
    <xf numFmtId="0" fontId="2" fillId="0" borderId="4" xfId="0" applyNumberFormat="1" applyFont="1" applyFill="1" applyBorder="1" applyAlignment="1" applyProtection="1">
      <alignment horizontal="left" vertical="center" wrapText="1"/>
      <protection hidden="1"/>
    </xf>
    <xf numFmtId="0" fontId="2" fillId="0" borderId="3" xfId="0" applyNumberFormat="1" applyFont="1" applyFill="1" applyBorder="1" applyAlignment="1" applyProtection="1">
      <alignment horizontal="left" vertical="center" wrapText="1"/>
      <protection hidden="1"/>
    </xf>
    <xf numFmtId="167" fontId="2" fillId="0" borderId="6"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11" xfId="0" applyNumberFormat="1" applyFont="1" applyFill="1" applyBorder="1" applyAlignment="1" applyProtection="1">
      <alignment horizontal="left" vertical="center" wrapText="1"/>
      <protection hidden="1"/>
    </xf>
    <xf numFmtId="0" fontId="2" fillId="0" borderId="11"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left" vertical="center" wrapText="1"/>
      <protection hidden="1"/>
    </xf>
    <xf numFmtId="166" fontId="2" fillId="0" borderId="3"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left"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left" vertical="center" wrapText="1"/>
      <protection hidden="1"/>
    </xf>
    <xf numFmtId="0" fontId="2" fillId="0" borderId="12"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wrapText="1"/>
      <protection hidden="1"/>
    </xf>
    <xf numFmtId="164" fontId="5" fillId="0" borderId="14" xfId="0" applyNumberFormat="1" applyFont="1" applyFill="1" applyBorder="1" applyAlignment="1" applyProtection="1">
      <alignment horizontal="center" vertical="center" wrapText="1"/>
      <protection hidden="1"/>
    </xf>
    <xf numFmtId="164" fontId="5" fillId="0" borderId="13" xfId="0" applyNumberFormat="1" applyFont="1" applyFill="1" applyBorder="1" applyAlignment="1" applyProtection="1">
      <alignment horizontal="center" vertical="center" wrapText="1"/>
      <protection hidden="1"/>
    </xf>
    <xf numFmtId="164" fontId="5" fillId="0" borderId="7" xfId="0" applyNumberFormat="1" applyFont="1" applyFill="1" applyBorder="1" applyAlignment="1" applyProtection="1">
      <alignment horizontal="center" vertical="center" wrapText="1"/>
      <protection hidden="1"/>
    </xf>
    <xf numFmtId="164" fontId="5" fillId="0" borderId="8" xfId="0" applyNumberFormat="1" applyFont="1" applyFill="1" applyBorder="1" applyAlignment="1" applyProtection="1">
      <alignment horizontal="center" vertical="center" wrapText="1"/>
      <protection hidden="1"/>
    </xf>
    <xf numFmtId="164" fontId="5" fillId="0" borderId="1" xfId="0" applyNumberFormat="1" applyFont="1" applyFill="1" applyBorder="1" applyAlignment="1" applyProtection="1">
      <alignment horizontal="center" vertical="center" wrapText="1"/>
      <protection hidden="1"/>
    </xf>
    <xf numFmtId="169" fontId="5" fillId="0" borderId="1" xfId="0" applyNumberFormat="1" applyFont="1" applyFill="1" applyBorder="1" applyAlignment="1" applyProtection="1">
      <alignment horizontal="center" vertical="center" wrapText="1"/>
      <protection hidden="1"/>
    </xf>
    <xf numFmtId="164" fontId="5" fillId="0" borderId="2" xfId="0" applyNumberFormat="1" applyFont="1" applyFill="1" applyBorder="1" applyAlignment="1" applyProtection="1">
      <alignment horizontal="center" vertical="center" wrapText="1"/>
      <protection hidden="1"/>
    </xf>
    <xf numFmtId="164" fontId="6" fillId="0" borderId="2" xfId="0" applyNumberFormat="1" applyFont="1" applyFill="1" applyBorder="1" applyAlignment="1" applyProtection="1">
      <alignment horizontal="center" vertical="center" wrapText="1"/>
      <protection hidden="1"/>
    </xf>
    <xf numFmtId="164" fontId="6" fillId="0" borderId="1" xfId="0" applyNumberFormat="1" applyFont="1" applyFill="1" applyBorder="1" applyAlignment="1" applyProtection="1">
      <alignment horizontal="center" vertical="center" wrapText="1"/>
      <protection hidden="1"/>
    </xf>
    <xf numFmtId="169" fontId="6" fillId="0" borderId="1" xfId="0" applyNumberFormat="1" applyFont="1" applyFill="1" applyBorder="1" applyAlignment="1" applyProtection="1">
      <alignment horizontal="center" vertical="center" wrapText="1"/>
      <protection hidden="1"/>
    </xf>
    <xf numFmtId="0" fontId="5" fillId="0" borderId="8" xfId="0" applyNumberFormat="1" applyFont="1" applyFill="1" applyBorder="1" applyAlignment="1" applyProtection="1">
      <alignment horizontal="center" vertical="center" wrapText="1"/>
      <protection hidden="1"/>
    </xf>
    <xf numFmtId="167" fontId="5" fillId="0" borderId="14" xfId="0" applyNumberFormat="1" applyFont="1" applyFill="1" applyBorder="1" applyAlignment="1" applyProtection="1">
      <alignment horizontal="center" vertical="center" wrapText="1"/>
      <protection hidden="1"/>
    </xf>
    <xf numFmtId="167" fontId="5" fillId="0" borderId="6" xfId="0" applyNumberFormat="1" applyFont="1" applyFill="1" applyBorder="1" applyAlignment="1" applyProtection="1">
      <alignment horizontal="center" vertical="center" wrapText="1"/>
      <protection hidden="1"/>
    </xf>
    <xf numFmtId="167" fontId="5" fillId="0" borderId="4" xfId="0" applyNumberFormat="1" applyFont="1" applyFill="1" applyBorder="1" applyAlignment="1" applyProtection="1">
      <alignment horizontal="center" vertical="center" wrapText="1"/>
      <protection hidden="1"/>
    </xf>
    <xf numFmtId="167" fontId="5" fillId="0" borderId="15" xfId="0" applyNumberFormat="1" applyFont="1" applyFill="1" applyBorder="1" applyAlignment="1" applyProtection="1">
      <alignment horizontal="center" vertical="center" wrapText="1"/>
      <protection hidden="1"/>
    </xf>
    <xf numFmtId="167" fontId="5" fillId="0" borderId="9" xfId="0" applyNumberFormat="1" applyFont="1" applyFill="1" applyBorder="1" applyAlignment="1" applyProtection="1">
      <alignment horizontal="center" vertical="center" wrapText="1"/>
      <protection hidden="1"/>
    </xf>
    <xf numFmtId="167" fontId="5" fillId="0" borderId="12" xfId="0" applyNumberFormat="1" applyFont="1" applyFill="1" applyBorder="1" applyAlignment="1" applyProtection="1">
      <alignment horizontal="center" vertical="center" wrapText="1"/>
      <protection hidden="1"/>
    </xf>
    <xf numFmtId="167" fontId="5" fillId="0" borderId="1" xfId="0" applyNumberFormat="1" applyFont="1" applyFill="1" applyBorder="1" applyAlignment="1" applyProtection="1">
      <alignment horizontal="center" vertical="center" wrapText="1"/>
      <protection hidden="1"/>
    </xf>
    <xf numFmtId="167" fontId="5" fillId="0" borderId="11" xfId="0" applyNumberFormat="1" applyFont="1" applyFill="1" applyBorder="1" applyAlignment="1" applyProtection="1">
      <alignment horizontal="center" vertical="center" wrapText="1"/>
      <protection hidden="1"/>
    </xf>
    <xf numFmtId="167" fontId="5" fillId="0" borderId="2" xfId="0" applyNumberFormat="1" applyFont="1" applyFill="1" applyBorder="1" applyAlignment="1" applyProtection="1">
      <alignment horizontal="center" vertical="center" wrapText="1"/>
      <protection hidden="1"/>
    </xf>
    <xf numFmtId="165" fontId="8" fillId="0" borderId="10" xfId="0" applyNumberFormat="1" applyFont="1" applyFill="1" applyBorder="1" applyAlignment="1" applyProtection="1">
      <alignment horizontal="center" vertical="center" wrapText="1"/>
      <protection hidden="1"/>
    </xf>
    <xf numFmtId="0" fontId="8" fillId="0" borderId="11" xfId="0" applyNumberFormat="1" applyFont="1" applyFill="1" applyBorder="1" applyAlignment="1" applyProtection="1">
      <alignment horizontal="left" vertical="center" wrapText="1"/>
      <protection hidden="1"/>
    </xf>
    <xf numFmtId="168" fontId="8" fillId="0" borderId="10" xfId="0" applyNumberFormat="1" applyFont="1" applyFill="1" applyBorder="1" applyAlignment="1" applyProtection="1">
      <alignment horizontal="center" vertical="center" wrapText="1"/>
      <protection hidden="1"/>
    </xf>
    <xf numFmtId="166" fontId="8" fillId="0" borderId="4" xfId="0" applyNumberFormat="1" applyFont="1" applyFill="1" applyBorder="1" applyAlignment="1" applyProtection="1">
      <alignment horizontal="center" vertical="center" wrapText="1"/>
      <protection hidden="1"/>
    </xf>
    <xf numFmtId="0" fontId="8" fillId="0" borderId="6" xfId="0" applyNumberFormat="1" applyFont="1" applyFill="1" applyBorder="1" applyAlignment="1" applyProtection="1">
      <alignment horizontal="left" vertical="center" wrapText="1"/>
      <protection hidden="1"/>
    </xf>
    <xf numFmtId="0" fontId="8" fillId="0" borderId="10" xfId="0" applyNumberFormat="1" applyFont="1" applyFill="1" applyBorder="1" applyAlignment="1" applyProtection="1">
      <alignment horizontal="left" vertical="center" wrapText="1"/>
      <protection hidden="1"/>
    </xf>
    <xf numFmtId="0" fontId="8" fillId="0" borderId="10" xfId="0" applyNumberFormat="1" applyFont="1" applyFill="1" applyBorder="1" applyAlignment="1" applyProtection="1">
      <alignment horizontal="center" vertical="center" wrapText="1"/>
      <protection hidden="1"/>
    </xf>
    <xf numFmtId="0" fontId="8" fillId="0" borderId="3" xfId="0" applyNumberFormat="1" applyFont="1" applyFill="1" applyBorder="1" applyAlignment="1" applyProtection="1">
      <alignment horizontal="left" vertical="center" wrapText="1"/>
      <protection hidden="1"/>
    </xf>
    <xf numFmtId="168" fontId="8" fillId="0" borderId="1" xfId="0" applyNumberFormat="1" applyFont="1" applyFill="1" applyBorder="1" applyAlignment="1" applyProtection="1">
      <alignment horizontal="center" vertical="center" wrapText="1"/>
      <protection hidden="1"/>
    </xf>
    <xf numFmtId="0" fontId="8" fillId="0" borderId="4" xfId="0" applyNumberFormat="1" applyFont="1" applyFill="1" applyBorder="1" applyAlignment="1" applyProtection="1">
      <alignment horizontal="left" vertical="center" wrapText="1"/>
      <protection hidden="1"/>
    </xf>
    <xf numFmtId="0" fontId="8" fillId="0" borderId="1" xfId="0" applyNumberFormat="1" applyFont="1" applyFill="1" applyBorder="1" applyAlignment="1" applyProtection="1">
      <alignment horizontal="left" vertical="center" wrapText="1"/>
      <protection hidden="1"/>
    </xf>
    <xf numFmtId="0" fontId="8" fillId="0" borderId="1" xfId="0" applyNumberFormat="1" applyFont="1" applyFill="1" applyBorder="1" applyAlignment="1" applyProtection="1">
      <alignment horizontal="center" vertical="center" wrapText="1"/>
      <protection hidden="1"/>
    </xf>
    <xf numFmtId="0" fontId="8" fillId="0" borderId="9" xfId="0" applyNumberFormat="1" applyFont="1" applyFill="1" applyBorder="1" applyAlignment="1" applyProtection="1">
      <alignment horizontal="left" vertical="center" wrapText="1"/>
      <protection hidden="1"/>
    </xf>
    <xf numFmtId="168" fontId="8" fillId="0" borderId="13" xfId="0" applyNumberFormat="1" applyFont="1" applyFill="1" applyBorder="1" applyAlignment="1" applyProtection="1">
      <alignment horizontal="center" vertical="center" wrapText="1"/>
      <protection hidden="1"/>
    </xf>
    <xf numFmtId="0" fontId="8" fillId="0" borderId="15" xfId="0" applyNumberFormat="1" applyFont="1" applyFill="1" applyBorder="1" applyAlignment="1" applyProtection="1">
      <alignment horizontal="left" vertical="center" wrapText="1"/>
      <protection hidden="1"/>
    </xf>
    <xf numFmtId="0" fontId="8" fillId="0" borderId="13" xfId="0" applyNumberFormat="1" applyFont="1" applyFill="1" applyBorder="1" applyAlignment="1" applyProtection="1">
      <alignment horizontal="left" vertical="center" wrapText="1"/>
      <protection hidden="1"/>
    </xf>
    <xf numFmtId="0" fontId="8" fillId="0" borderId="13" xfId="0" applyNumberFormat="1" applyFont="1" applyFill="1" applyBorder="1" applyAlignment="1" applyProtection="1">
      <alignment horizontal="center" vertical="center" wrapText="1"/>
      <protection hidden="1"/>
    </xf>
    <xf numFmtId="166" fontId="8" fillId="0" borderId="3" xfId="0" applyNumberFormat="1" applyFont="1" applyFill="1" applyBorder="1" applyAlignment="1" applyProtection="1">
      <alignment horizontal="center" vertical="center" wrapText="1"/>
      <protection hidden="1"/>
    </xf>
    <xf numFmtId="0" fontId="8" fillId="0" borderId="14" xfId="0" applyNumberFormat="1" applyFont="1" applyFill="1" applyBorder="1" applyAlignment="1" applyProtection="1">
      <alignment horizontal="center" vertical="center" wrapText="1"/>
      <protection hidden="1"/>
    </xf>
    <xf numFmtId="165" fontId="8" fillId="0" borderId="8" xfId="0" applyNumberFormat="1" applyFont="1" applyFill="1" applyBorder="1" applyAlignment="1" applyProtection="1">
      <alignment horizontal="center" vertical="center" wrapText="1"/>
      <protection hidden="1"/>
    </xf>
    <xf numFmtId="0" fontId="8" fillId="0" borderId="0" xfId="0" applyNumberFormat="1" applyFont="1" applyFill="1" applyAlignment="1" applyProtection="1">
      <alignment horizontal="left" vertical="center" wrapText="1"/>
      <protection hidden="1"/>
    </xf>
    <xf numFmtId="168" fontId="8" fillId="0" borderId="8" xfId="0" applyNumberFormat="1" applyFont="1" applyFill="1" applyBorder="1" applyAlignment="1" applyProtection="1">
      <alignment horizontal="center" vertical="center" wrapText="1"/>
      <protection hidden="1"/>
    </xf>
    <xf numFmtId="0" fontId="8" fillId="0" borderId="12" xfId="0" applyNumberFormat="1" applyFont="1" applyFill="1" applyBorder="1" applyAlignment="1" applyProtection="1">
      <alignment horizontal="left" vertical="center" wrapText="1"/>
      <protection hidden="1"/>
    </xf>
    <xf numFmtId="0" fontId="8" fillId="0" borderId="8" xfId="0" applyNumberFormat="1" applyFont="1" applyFill="1" applyBorder="1" applyAlignment="1" applyProtection="1">
      <alignment horizontal="left" vertical="center" wrapText="1"/>
      <protection hidden="1"/>
    </xf>
    <xf numFmtId="0" fontId="8" fillId="0" borderId="8" xfId="0" applyNumberFormat="1" applyFont="1" applyFill="1" applyBorder="1" applyAlignment="1" applyProtection="1">
      <alignment horizontal="center" vertical="center" wrapText="1"/>
      <protection hidden="1"/>
    </xf>
    <xf numFmtId="166" fontId="8" fillId="0" borderId="1" xfId="0" applyNumberFormat="1" applyFont="1" applyFill="1" applyBorder="1" applyAlignment="1" applyProtection="1">
      <alignment horizontal="center" vertical="center" wrapText="1"/>
      <protection hidden="1"/>
    </xf>
    <xf numFmtId="0" fontId="8" fillId="0" borderId="2" xfId="0" applyNumberFormat="1" applyFont="1" applyFill="1" applyBorder="1" applyAlignment="1" applyProtection="1">
      <alignment horizontal="center" vertical="center" wrapText="1"/>
      <protection hidden="1"/>
    </xf>
    <xf numFmtId="166" fontId="8" fillId="0" borderId="15" xfId="0" applyNumberFormat="1" applyFont="1" applyFill="1" applyBorder="1" applyAlignment="1" applyProtection="1">
      <alignment horizontal="center" vertical="center" wrapText="1"/>
      <protection hidden="1"/>
    </xf>
    <xf numFmtId="0" fontId="8" fillId="0" borderId="5" xfId="0" applyNumberFormat="1" applyFont="1" applyFill="1" applyBorder="1" applyAlignment="1" applyProtection="1">
      <alignment horizontal="center" vertical="center" wrapText="1"/>
      <protection hidden="1"/>
    </xf>
    <xf numFmtId="165" fontId="8" fillId="0" borderId="1" xfId="0" applyNumberFormat="1" applyFont="1" applyFill="1" applyBorder="1" applyAlignment="1" applyProtection="1">
      <alignment horizontal="left" vertical="center" wrapText="1"/>
      <protection hidden="1"/>
    </xf>
    <xf numFmtId="165" fontId="8" fillId="0" borderId="11" xfId="0" applyNumberFormat="1" applyFont="1" applyFill="1" applyBorder="1" applyAlignment="1" applyProtection="1">
      <alignment horizontal="left" vertical="center" wrapText="1"/>
      <protection hidden="1"/>
    </xf>
    <xf numFmtId="165" fontId="8" fillId="0" borderId="3" xfId="0" applyNumberFormat="1" applyFont="1" applyFill="1" applyBorder="1" applyAlignment="1" applyProtection="1">
      <alignment horizontal="center" vertical="center" wrapText="1"/>
      <protection hidden="1"/>
    </xf>
    <xf numFmtId="167" fontId="5" fillId="0" borderId="3"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14"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13" xfId="0" applyNumberFormat="1" applyFont="1" applyFill="1" applyBorder="1" applyAlignment="1" applyProtection="1">
      <alignment horizontal="center" vertical="center" wrapText="1"/>
      <protection hidden="1"/>
    </xf>
    <xf numFmtId="170" fontId="2" fillId="0" borderId="1"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15" xfId="0" applyNumberFormat="1" applyFont="1" applyFill="1" applyBorder="1" applyAlignment="1" applyProtection="1">
      <alignment horizontal="center" vertical="center" wrapText="1"/>
      <protection hidden="1"/>
    </xf>
    <xf numFmtId="0" fontId="2" fillId="0" borderId="10"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center" wrapText="1"/>
      <protection hidden="1"/>
    </xf>
    <xf numFmtId="0" fontId="2" fillId="0" borderId="13" xfId="0" applyNumberFormat="1" applyFont="1" applyFill="1" applyBorder="1" applyAlignment="1" applyProtection="1">
      <alignment horizontal="left" vertical="center" wrapText="1"/>
      <protection hidden="1"/>
    </xf>
    <xf numFmtId="0" fontId="2" fillId="0" borderId="14" xfId="0" applyNumberFormat="1" applyFont="1" applyFill="1" applyBorder="1" applyAlignment="1" applyProtection="1">
      <alignment horizontal="left" vertical="center" wrapText="1"/>
      <protection hidden="1"/>
    </xf>
    <xf numFmtId="165" fontId="8" fillId="0" borderId="1" xfId="0" applyNumberFormat="1" applyFont="1" applyFill="1" applyBorder="1" applyAlignment="1" applyProtection="1">
      <alignment horizontal="center" vertical="center" wrapText="1"/>
      <protection hidden="1"/>
    </xf>
    <xf numFmtId="165" fontId="8" fillId="0" borderId="13"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13" xfId="0" applyNumberFormat="1" applyFont="1" applyFill="1" applyBorder="1" applyAlignment="1" applyProtection="1">
      <alignment horizontal="center" vertical="center" wrapText="1"/>
      <protection hidden="1"/>
    </xf>
    <xf numFmtId="0" fontId="2" fillId="0" borderId="14" xfId="0" applyNumberFormat="1" applyFont="1" applyFill="1" applyBorder="1" applyAlignment="1" applyProtection="1">
      <alignment horizontal="center" vertical="center" wrapText="1"/>
      <protection hidden="1"/>
    </xf>
    <xf numFmtId="165" fontId="8" fillId="0" borderId="1" xfId="0" applyNumberFormat="1" applyFont="1" applyFill="1" applyBorder="1" applyAlignment="1" applyProtection="1">
      <alignment horizontal="center" vertical="center" wrapText="1"/>
      <protection hidden="1"/>
    </xf>
    <xf numFmtId="165" fontId="8" fillId="0" borderId="13"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center" wrapText="1"/>
      <protection hidden="1"/>
    </xf>
    <xf numFmtId="165" fontId="2" fillId="0" borderId="13" xfId="0" applyNumberFormat="1" applyFont="1" applyFill="1" applyBorder="1" applyAlignment="1" applyProtection="1">
      <alignment horizontal="center" vertical="center" wrapText="1"/>
      <protection hidden="1"/>
    </xf>
    <xf numFmtId="0" fontId="2" fillId="0" borderId="13" xfId="0" applyNumberFormat="1" applyFont="1" applyFill="1" applyBorder="1" applyAlignment="1" applyProtection="1">
      <alignment horizontal="left" vertical="center" wrapText="1"/>
      <protection hidden="1"/>
    </xf>
    <xf numFmtId="0" fontId="2" fillId="0" borderId="14" xfId="0" applyNumberFormat="1" applyFont="1" applyFill="1" applyBorder="1" applyAlignment="1" applyProtection="1">
      <alignment horizontal="left" vertical="center" wrapText="1"/>
      <protection hidden="1"/>
    </xf>
    <xf numFmtId="0" fontId="3" fillId="0" borderId="0" xfId="0" applyNumberFormat="1" applyFont="1" applyFill="1" applyAlignment="1" applyProtection="1">
      <alignment horizontal="center" vertical="center" wrapText="1"/>
      <protection hidden="1"/>
    </xf>
    <xf numFmtId="0" fontId="5" fillId="0" borderId="1"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170" fontId="2" fillId="0" borderId="1" xfId="0" applyNumberFormat="1" applyFont="1" applyFill="1" applyBorder="1" applyAlignment="1" applyProtection="1">
      <alignment horizontal="center" vertical="center" wrapText="1"/>
      <protection hidden="1"/>
    </xf>
    <xf numFmtId="170" fontId="2" fillId="0" borderId="13" xfId="0" applyNumberFormat="1" applyFont="1" applyFill="1" applyBorder="1" applyAlignment="1" applyProtection="1">
      <alignment horizontal="center" vertical="center" wrapText="1"/>
      <protection hidden="1"/>
    </xf>
    <xf numFmtId="0" fontId="2" fillId="0" borderId="15" xfId="0" applyNumberFormat="1" applyFont="1" applyFill="1" applyBorder="1" applyAlignment="1" applyProtection="1">
      <alignment horizontal="center" vertical="center" wrapText="1"/>
      <protection hidden="1"/>
    </xf>
    <xf numFmtId="0" fontId="2" fillId="0" borderId="10" xfId="0" applyNumberFormat="1"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center" wrapText="1"/>
      <protection hidden="1"/>
    </xf>
    <xf numFmtId="169" fontId="2" fillId="0" borderId="13" xfId="0" applyNumberFormat="1" applyFont="1" applyFill="1" applyBorder="1" applyAlignment="1" applyProtection="1">
      <alignment horizontal="center" vertical="center" wrapText="1"/>
      <protection hidden="1"/>
    </xf>
    <xf numFmtId="170" fontId="4" fillId="0" borderId="0" xfId="0" applyNumberFormat="1" applyFont="1" applyFill="1" applyAlignment="1" applyProtection="1">
      <protection hidden="1"/>
    </xf>
    <xf numFmtId="0" fontId="4" fillId="0" borderId="0" xfId="0" applyFont="1" applyFill="1"/>
    <xf numFmtId="0" fontId="4" fillId="0" borderId="0" xfId="0" applyFont="1" applyFill="1" applyBorder="1"/>
    <xf numFmtId="169" fontId="2" fillId="0" borderId="0" xfId="0" applyNumberFormat="1" applyFont="1" applyFill="1" applyBorder="1" applyAlignment="1" applyProtection="1">
      <alignment horizontal="center" vertical="center" wrapText="1"/>
      <protection hidden="1"/>
    </xf>
    <xf numFmtId="169" fontId="5" fillId="0" borderId="0" xfId="0" applyNumberFormat="1" applyFont="1" applyFill="1" applyBorder="1" applyAlignment="1" applyProtection="1">
      <alignment horizontal="center" vertical="center" wrapText="1"/>
      <protection hidden="1"/>
    </xf>
    <xf numFmtId="169" fontId="4" fillId="0" borderId="0" xfId="0" applyNumberFormat="1" applyFont="1" applyFill="1"/>
    <xf numFmtId="169" fontId="5" fillId="0" borderId="13" xfId="0" applyNumberFormat="1" applyFont="1" applyFill="1" applyBorder="1" applyAlignment="1" applyProtection="1">
      <alignment horizontal="center" vertical="center" wrapText="1"/>
      <protection hidden="1"/>
    </xf>
    <xf numFmtId="0" fontId="2" fillId="0" borderId="0" xfId="0" applyFont="1" applyFill="1" applyProtection="1">
      <protection hidden="1"/>
    </xf>
    <xf numFmtId="0" fontId="5" fillId="0" borderId="0" xfId="0" applyFont="1" applyFill="1" applyProtection="1">
      <protection hidden="1"/>
    </xf>
    <xf numFmtId="169" fontId="2" fillId="0" borderId="0" xfId="0" applyNumberFormat="1" applyFont="1" applyFill="1" applyProtection="1">
      <protection hidden="1"/>
    </xf>
    <xf numFmtId="170" fontId="2" fillId="0" borderId="0" xfId="0" applyNumberFormat="1" applyFont="1" applyFill="1" applyProtection="1">
      <protection hidden="1"/>
    </xf>
    <xf numFmtId="170" fontId="4" fillId="0" borderId="0" xfId="0" applyNumberFormat="1" applyFont="1" applyFill="1" applyProtection="1">
      <protection hidden="1"/>
    </xf>
    <xf numFmtId="0" fontId="2" fillId="0" borderId="0" xfId="0" applyFont="1" applyFill="1" applyBorder="1" applyProtection="1">
      <protection hidden="1"/>
    </xf>
    <xf numFmtId="165" fontId="2" fillId="0" borderId="2" xfId="0" applyNumberFormat="1" applyFont="1" applyFill="1" applyBorder="1" applyAlignment="1" applyProtection="1">
      <alignment vertical="center" wrapText="1"/>
      <protection hidden="1"/>
    </xf>
    <xf numFmtId="165" fontId="2" fillId="0" borderId="3" xfId="0" applyNumberFormat="1" applyFont="1" applyFill="1" applyBorder="1" applyAlignment="1" applyProtection="1">
      <alignment vertical="center" wrapText="1"/>
      <protection hidden="1"/>
    </xf>
    <xf numFmtId="165" fontId="2" fillId="0" borderId="4" xfId="0" applyNumberFormat="1" applyFont="1" applyFill="1" applyBorder="1" applyAlignment="1" applyProtection="1">
      <alignment vertical="center" wrapText="1"/>
      <protection hidden="1"/>
    </xf>
    <xf numFmtId="0" fontId="2" fillId="0" borderId="2" xfId="0" applyNumberFormat="1" applyFont="1" applyFill="1" applyBorder="1" applyAlignment="1" applyProtection="1">
      <alignment vertical="center" wrapText="1"/>
      <protection hidden="1"/>
    </xf>
    <xf numFmtId="0" fontId="2" fillId="0" borderId="3" xfId="0" applyNumberFormat="1" applyFont="1" applyFill="1" applyBorder="1" applyAlignment="1" applyProtection="1">
      <alignment vertical="center" wrapText="1"/>
      <protection hidden="1"/>
    </xf>
    <xf numFmtId="0" fontId="2" fillId="0" borderId="4" xfId="0" applyNumberFormat="1" applyFont="1" applyFill="1" applyBorder="1" applyAlignment="1" applyProtection="1">
      <alignment vertical="center" wrapText="1"/>
      <protection hidden="1"/>
    </xf>
    <xf numFmtId="0" fontId="8" fillId="0" borderId="1" xfId="0" applyNumberFormat="1" applyFont="1" applyFill="1" applyBorder="1" applyAlignment="1" applyProtection="1">
      <alignment horizontal="left" vertical="center" wrapText="1"/>
      <protection hidden="1"/>
    </xf>
    <xf numFmtId="0" fontId="8" fillId="0" borderId="2" xfId="0" applyNumberFormat="1" applyFont="1" applyFill="1" applyBorder="1" applyAlignment="1" applyProtection="1">
      <alignment horizontal="left" vertical="center" wrapText="1"/>
      <protection hidden="1"/>
    </xf>
    <xf numFmtId="169" fontId="9" fillId="0" borderId="0" xfId="0" applyNumberFormat="1" applyFont="1" applyFill="1" applyBorder="1"/>
    <xf numFmtId="0" fontId="4" fillId="0" borderId="0" xfId="0" applyFont="1" applyFill="1" applyAlignment="1">
      <alignment wrapText="1"/>
    </xf>
    <xf numFmtId="0" fontId="8" fillId="0" borderId="13" xfId="0" applyNumberFormat="1" applyFont="1" applyFill="1" applyBorder="1" applyAlignment="1" applyProtection="1">
      <alignment horizontal="left" vertical="center" wrapText="1"/>
      <protection hidden="1"/>
    </xf>
    <xf numFmtId="0" fontId="8" fillId="0" borderId="14" xfId="0" applyNumberFormat="1" applyFont="1" applyFill="1" applyBorder="1" applyAlignment="1" applyProtection="1">
      <alignment horizontal="left" vertical="center" wrapText="1"/>
      <protection hidden="1"/>
    </xf>
    <xf numFmtId="169" fontId="4" fillId="0" borderId="0" xfId="0" applyNumberFormat="1" applyFont="1" applyFill="1" applyBorder="1"/>
    <xf numFmtId="0" fontId="8" fillId="0" borderId="2" xfId="0" applyNumberFormat="1" applyFont="1" applyFill="1" applyBorder="1" applyAlignment="1" applyProtection="1">
      <alignment horizontal="left" vertical="center" wrapText="1"/>
      <protection hidden="1"/>
    </xf>
    <xf numFmtId="0" fontId="7" fillId="0" borderId="0" xfId="0" applyFont="1" applyFill="1"/>
    <xf numFmtId="170" fontId="4" fillId="0" borderId="0" xfId="0" applyNumberFormat="1" applyFont="1" applyFill="1"/>
  </cellXfs>
  <cellStyles count="3">
    <cellStyle name="Обычный" xfId="0" builtinId="0"/>
    <cellStyle name="Обычный 2" xfId="1"/>
    <cellStyle name="Обычный 3"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4"/>
  <sheetViews>
    <sheetView showGridLines="0" tabSelected="1" zoomScale="75" zoomScaleNormal="75" workbookViewId="0">
      <selection activeCell="M12" sqref="M12"/>
    </sheetView>
  </sheetViews>
  <sheetFormatPr defaultColWidth="9.140625" defaultRowHeight="18" x14ac:dyDescent="0.25"/>
  <cols>
    <col min="1" max="1" width="0.7109375" style="111" customWidth="1"/>
    <col min="2" max="5" width="9.140625" style="111" hidden="1" customWidth="1"/>
    <col min="6" max="6" width="17.140625" style="137" customWidth="1"/>
    <col min="7" max="7" width="45.42578125" style="111" customWidth="1"/>
    <col min="8" max="8" width="7.85546875" style="111" customWidth="1"/>
    <col min="9" max="9" width="24.5703125" style="111" customWidth="1"/>
    <col min="10" max="10" width="14" style="111" customWidth="1"/>
    <col min="11" max="11" width="9.140625" style="111" hidden="1" customWidth="1"/>
    <col min="12" max="12" width="21.140625" style="111" customWidth="1"/>
    <col min="13" max="13" width="25" style="111" customWidth="1"/>
    <col min="14" max="14" width="29.140625" style="111" customWidth="1"/>
    <col min="15" max="15" width="17.85546875" style="111" customWidth="1"/>
    <col min="16" max="16" width="14" style="111" customWidth="1"/>
    <col min="17" max="17" width="12.42578125" style="111" customWidth="1"/>
    <col min="18" max="18" width="10.42578125" style="111" customWidth="1"/>
    <col min="19" max="19" width="21.140625" style="111" customWidth="1"/>
    <col min="20" max="20" width="23.42578125" style="115" customWidth="1"/>
    <col min="21" max="21" width="22" style="138" customWidth="1"/>
    <col min="22" max="22" width="24.85546875" style="138" customWidth="1"/>
    <col min="23" max="23" width="25.28515625" style="138" customWidth="1"/>
    <col min="24" max="24" width="25" style="138" customWidth="1"/>
    <col min="25" max="25" width="25.28515625" style="138" customWidth="1"/>
    <col min="26" max="26" width="9.140625" style="111" customWidth="1"/>
    <col min="27" max="27" width="26.5703125" style="112" customWidth="1"/>
    <col min="28" max="28" width="9.140625" style="111" customWidth="1"/>
    <col min="29" max="29" width="19.42578125" style="111" customWidth="1"/>
    <col min="30" max="30" width="13.7109375" style="111" customWidth="1"/>
    <col min="31" max="244" width="9.140625" style="111" customWidth="1"/>
    <col min="245" max="16384" width="9.140625" style="111"/>
  </cols>
  <sheetData>
    <row r="1" spans="1:27" s="111" customFormat="1" ht="18.75" x14ac:dyDescent="0.3">
      <c r="A1" s="117"/>
      <c r="B1" s="117"/>
      <c r="C1" s="117"/>
      <c r="D1" s="117"/>
      <c r="E1" s="117"/>
      <c r="F1" s="118"/>
      <c r="G1" s="117"/>
      <c r="H1" s="117"/>
      <c r="I1" s="117"/>
      <c r="J1" s="117"/>
      <c r="K1" s="117"/>
      <c r="L1" s="117"/>
      <c r="M1" s="117"/>
      <c r="N1" s="117"/>
      <c r="O1" s="117"/>
      <c r="P1" s="117"/>
      <c r="Q1" s="117"/>
      <c r="R1" s="117"/>
      <c r="S1" s="117"/>
      <c r="T1" s="119"/>
      <c r="U1" s="120"/>
      <c r="V1" s="120"/>
      <c r="W1" s="120"/>
      <c r="X1" s="120"/>
      <c r="Y1" s="110"/>
      <c r="AA1" s="112"/>
    </row>
    <row r="2" spans="1:27" s="111" customFormat="1" ht="16.5" x14ac:dyDescent="0.2">
      <c r="A2" s="117"/>
      <c r="B2" s="74"/>
      <c r="C2" s="74"/>
      <c r="D2" s="74"/>
      <c r="E2" s="101" t="s">
        <v>1150</v>
      </c>
      <c r="F2" s="101"/>
      <c r="G2" s="101"/>
      <c r="H2" s="101"/>
      <c r="I2" s="101"/>
      <c r="J2" s="101"/>
      <c r="K2" s="101"/>
      <c r="L2" s="101"/>
      <c r="M2" s="101"/>
      <c r="N2" s="101"/>
      <c r="O2" s="101"/>
      <c r="P2" s="101"/>
      <c r="Q2" s="101"/>
      <c r="R2" s="101"/>
      <c r="S2" s="101"/>
      <c r="T2" s="101"/>
      <c r="U2" s="101"/>
      <c r="V2" s="101"/>
      <c r="W2" s="101"/>
      <c r="X2" s="101"/>
      <c r="Y2" s="121"/>
      <c r="AA2" s="112"/>
    </row>
    <row r="3" spans="1:27" s="111" customFormat="1" ht="18.75" x14ac:dyDescent="0.3">
      <c r="A3" s="117"/>
      <c r="B3" s="117"/>
      <c r="C3" s="117"/>
      <c r="D3" s="117"/>
      <c r="E3" s="117"/>
      <c r="F3" s="118"/>
      <c r="G3" s="117"/>
      <c r="H3" s="117"/>
      <c r="I3" s="117"/>
      <c r="J3" s="117"/>
      <c r="K3" s="117"/>
      <c r="L3" s="117"/>
      <c r="M3" s="117"/>
      <c r="N3" s="117"/>
      <c r="O3" s="117"/>
      <c r="P3" s="117"/>
      <c r="Q3" s="117"/>
      <c r="R3" s="117"/>
      <c r="S3" s="119"/>
      <c r="T3" s="119"/>
      <c r="U3" s="119"/>
      <c r="V3" s="119"/>
      <c r="W3" s="119"/>
      <c r="X3" s="119"/>
      <c r="Y3" s="119"/>
      <c r="AA3" s="112"/>
    </row>
    <row r="4" spans="1:27" s="111" customFormat="1" ht="12.75" x14ac:dyDescent="0.2">
      <c r="A4" s="122"/>
      <c r="B4" s="90"/>
      <c r="C4" s="90"/>
      <c r="D4" s="90"/>
      <c r="E4" s="90" t="s">
        <v>651</v>
      </c>
      <c r="F4" s="102" t="s">
        <v>651</v>
      </c>
      <c r="G4" s="103" t="s">
        <v>650</v>
      </c>
      <c r="H4" s="89" t="s">
        <v>649</v>
      </c>
      <c r="I4" s="89" t="s">
        <v>648</v>
      </c>
      <c r="J4" s="89" t="s">
        <v>647</v>
      </c>
      <c r="K4" s="96" t="s">
        <v>646</v>
      </c>
      <c r="L4" s="89" t="s">
        <v>645</v>
      </c>
      <c r="M4" s="89" t="s">
        <v>644</v>
      </c>
      <c r="N4" s="89"/>
      <c r="O4" s="89"/>
      <c r="P4" s="89"/>
      <c r="Q4" s="103" t="s">
        <v>643</v>
      </c>
      <c r="R4" s="90"/>
      <c r="S4" s="89" t="s">
        <v>642</v>
      </c>
      <c r="T4" s="89"/>
      <c r="U4" s="89"/>
      <c r="V4" s="89"/>
      <c r="W4" s="89"/>
      <c r="X4" s="89"/>
      <c r="Y4" s="89"/>
      <c r="AA4" s="112"/>
    </row>
    <row r="5" spans="1:27" s="111" customFormat="1" ht="12.75" x14ac:dyDescent="0.2">
      <c r="A5" s="122"/>
      <c r="B5" s="90"/>
      <c r="C5" s="90"/>
      <c r="D5" s="90"/>
      <c r="E5" s="90"/>
      <c r="F5" s="102"/>
      <c r="G5" s="103"/>
      <c r="H5" s="89"/>
      <c r="I5" s="89"/>
      <c r="J5" s="89"/>
      <c r="K5" s="96"/>
      <c r="L5" s="90"/>
      <c r="M5" s="107" t="s">
        <v>641</v>
      </c>
      <c r="N5" s="107"/>
      <c r="O5" s="95" t="s">
        <v>640</v>
      </c>
      <c r="P5" s="97" t="s">
        <v>639</v>
      </c>
      <c r="Q5" s="90"/>
      <c r="R5" s="90"/>
      <c r="S5" s="89" t="s">
        <v>638</v>
      </c>
      <c r="T5" s="89"/>
      <c r="U5" s="104" t="s">
        <v>637</v>
      </c>
      <c r="V5" s="104"/>
      <c r="W5" s="79" t="s">
        <v>636</v>
      </c>
      <c r="X5" s="104" t="s">
        <v>635</v>
      </c>
      <c r="Y5" s="104"/>
      <c r="AA5" s="112"/>
    </row>
    <row r="6" spans="1:27" s="111" customFormat="1" ht="12.75" x14ac:dyDescent="0.2">
      <c r="A6" s="117"/>
      <c r="B6" s="90"/>
      <c r="C6" s="90"/>
      <c r="D6" s="90"/>
      <c r="E6" s="90"/>
      <c r="F6" s="102"/>
      <c r="G6" s="103"/>
      <c r="H6" s="89"/>
      <c r="I6" s="89"/>
      <c r="J6" s="89"/>
      <c r="K6" s="96"/>
      <c r="L6" s="90"/>
      <c r="M6" s="89"/>
      <c r="N6" s="89"/>
      <c r="O6" s="96"/>
      <c r="P6" s="90"/>
      <c r="Q6" s="90"/>
      <c r="R6" s="90"/>
      <c r="S6" s="108" t="s">
        <v>634</v>
      </c>
      <c r="T6" s="108"/>
      <c r="U6" s="104" t="s">
        <v>625</v>
      </c>
      <c r="V6" s="104" t="s">
        <v>633</v>
      </c>
      <c r="W6" s="104" t="s">
        <v>632</v>
      </c>
      <c r="X6" s="104" t="s">
        <v>631</v>
      </c>
      <c r="Y6" s="104" t="s">
        <v>630</v>
      </c>
      <c r="AA6" s="112"/>
    </row>
    <row r="7" spans="1:27" s="111" customFormat="1" ht="12.75" x14ac:dyDescent="0.2">
      <c r="A7" s="117"/>
      <c r="B7" s="92"/>
      <c r="C7" s="92"/>
      <c r="D7" s="92"/>
      <c r="E7" s="92"/>
      <c r="F7" s="102"/>
      <c r="G7" s="103"/>
      <c r="H7" s="91"/>
      <c r="I7" s="89"/>
      <c r="J7" s="91"/>
      <c r="K7" s="106"/>
      <c r="L7" s="89"/>
      <c r="M7" s="82" t="s">
        <v>629</v>
      </c>
      <c r="N7" s="82" t="s">
        <v>628</v>
      </c>
      <c r="O7" s="89"/>
      <c r="P7" s="89"/>
      <c r="Q7" s="16" t="s">
        <v>627</v>
      </c>
      <c r="R7" s="16" t="s">
        <v>626</v>
      </c>
      <c r="S7" s="78" t="s">
        <v>625</v>
      </c>
      <c r="T7" s="109" t="s">
        <v>624</v>
      </c>
      <c r="U7" s="105"/>
      <c r="V7" s="105"/>
      <c r="W7" s="105"/>
      <c r="X7" s="105"/>
      <c r="Y7" s="105"/>
      <c r="AA7" s="112"/>
    </row>
    <row r="8" spans="1:27" s="111" customFormat="1" ht="18.75" x14ac:dyDescent="0.2">
      <c r="A8" s="117"/>
      <c r="B8" s="10"/>
      <c r="C8" s="10"/>
      <c r="D8" s="10"/>
      <c r="E8" s="10"/>
      <c r="F8" s="31">
        <v>1</v>
      </c>
      <c r="G8" s="10">
        <v>2</v>
      </c>
      <c r="H8" s="78">
        <v>3</v>
      </c>
      <c r="I8" s="10">
        <v>4</v>
      </c>
      <c r="J8" s="78">
        <v>5</v>
      </c>
      <c r="K8" s="81">
        <v>5</v>
      </c>
      <c r="L8" s="81">
        <v>6</v>
      </c>
      <c r="M8" s="81">
        <v>7</v>
      </c>
      <c r="N8" s="78">
        <v>8</v>
      </c>
      <c r="O8" s="78">
        <v>9</v>
      </c>
      <c r="P8" s="78">
        <v>10</v>
      </c>
      <c r="Q8" s="76">
        <v>11</v>
      </c>
      <c r="R8" s="78">
        <v>12</v>
      </c>
      <c r="S8" s="76">
        <v>13</v>
      </c>
      <c r="T8" s="3">
        <v>14</v>
      </c>
      <c r="U8" s="4">
        <v>15</v>
      </c>
      <c r="V8" s="4">
        <v>16</v>
      </c>
      <c r="W8" s="3">
        <v>17</v>
      </c>
      <c r="X8" s="4">
        <v>18</v>
      </c>
      <c r="Y8" s="5">
        <v>19</v>
      </c>
      <c r="Z8" s="112"/>
      <c r="AA8" s="112"/>
    </row>
    <row r="9" spans="1:27" s="111" customFormat="1" ht="51" x14ac:dyDescent="0.2">
      <c r="A9" s="2"/>
      <c r="B9" s="91">
        <v>300000000</v>
      </c>
      <c r="C9" s="91"/>
      <c r="D9" s="91"/>
      <c r="E9" s="92"/>
      <c r="F9" s="32">
        <v>300000000</v>
      </c>
      <c r="G9" s="86" t="s">
        <v>623</v>
      </c>
      <c r="H9" s="98"/>
      <c r="I9" s="98"/>
      <c r="J9" s="98"/>
      <c r="K9" s="14">
        <v>100</v>
      </c>
      <c r="L9" s="85"/>
      <c r="M9" s="99"/>
      <c r="N9" s="99"/>
      <c r="O9" s="99"/>
      <c r="P9" s="100"/>
      <c r="Q9" s="21" t="s">
        <v>1</v>
      </c>
      <c r="R9" s="22" t="s">
        <v>1</v>
      </c>
      <c r="S9" s="26">
        <f t="shared" ref="S9:Y9" si="0">S10+S194+S299+S315+S394+S459</f>
        <v>7533874.4599800007</v>
      </c>
      <c r="T9" s="26">
        <f t="shared" si="0"/>
        <v>6818767.2560899993</v>
      </c>
      <c r="U9" s="26">
        <f t="shared" si="0"/>
        <v>7235985.4201799994</v>
      </c>
      <c r="V9" s="26">
        <f t="shared" si="0"/>
        <v>5673070.1551700011</v>
      </c>
      <c r="W9" s="26">
        <f t="shared" si="0"/>
        <v>6429604.5506199989</v>
      </c>
      <c r="X9" s="26">
        <f t="shared" si="0"/>
        <v>4800990.1609999994</v>
      </c>
      <c r="Y9" s="26">
        <f t="shared" si="0"/>
        <v>4815744.3</v>
      </c>
      <c r="AA9" s="112"/>
    </row>
    <row r="10" spans="1:27" s="111" customFormat="1" ht="63.75" x14ac:dyDescent="0.2">
      <c r="A10" s="2"/>
      <c r="B10" s="91">
        <v>301000000</v>
      </c>
      <c r="C10" s="91"/>
      <c r="D10" s="91"/>
      <c r="E10" s="92"/>
      <c r="F10" s="32">
        <v>301000000</v>
      </c>
      <c r="G10" s="86" t="s">
        <v>622</v>
      </c>
      <c r="H10" s="98"/>
      <c r="I10" s="98"/>
      <c r="J10" s="98"/>
      <c r="K10" s="14">
        <v>100</v>
      </c>
      <c r="L10" s="85"/>
      <c r="M10" s="99"/>
      <c r="N10" s="99"/>
      <c r="O10" s="99"/>
      <c r="P10" s="100"/>
      <c r="Q10" s="21" t="s">
        <v>1</v>
      </c>
      <c r="R10" s="22" t="s">
        <v>1</v>
      </c>
      <c r="S10" s="26">
        <f t="shared" ref="S10:Y10" si="1">S11+S174</f>
        <v>3842421.5897399997</v>
      </c>
      <c r="T10" s="26">
        <f t="shared" si="1"/>
        <v>3181228.4626099993</v>
      </c>
      <c r="U10" s="26">
        <f t="shared" si="1"/>
        <v>3663442.8818899998</v>
      </c>
      <c r="V10" s="26">
        <f t="shared" si="1"/>
        <v>2546183.5367100006</v>
      </c>
      <c r="W10" s="26">
        <f t="shared" si="1"/>
        <v>3250711.9210299994</v>
      </c>
      <c r="X10" s="26">
        <f t="shared" si="1"/>
        <v>1541224.2039399999</v>
      </c>
      <c r="Y10" s="26">
        <f t="shared" si="1"/>
        <v>1483799.8983900002</v>
      </c>
      <c r="Z10" s="115"/>
      <c r="AA10" s="112"/>
    </row>
    <row r="11" spans="1:27" s="111" customFormat="1" ht="63.75" x14ac:dyDescent="0.2">
      <c r="A11" s="2"/>
      <c r="B11" s="91">
        <v>301010000</v>
      </c>
      <c r="C11" s="91"/>
      <c r="D11" s="91"/>
      <c r="E11" s="92"/>
      <c r="F11" s="32">
        <v>301010000</v>
      </c>
      <c r="G11" s="86" t="s">
        <v>621</v>
      </c>
      <c r="H11" s="98"/>
      <c r="I11" s="98"/>
      <c r="J11" s="98"/>
      <c r="K11" s="14">
        <v>400</v>
      </c>
      <c r="L11" s="85"/>
      <c r="M11" s="99"/>
      <c r="N11" s="99"/>
      <c r="O11" s="99"/>
      <c r="P11" s="100"/>
      <c r="Q11" s="21" t="s">
        <v>1</v>
      </c>
      <c r="R11" s="22"/>
      <c r="S11" s="26">
        <f t="shared" ref="S11:Y11" si="2">S12+S17+S35+S37+S39+S43+S51+S57+S62+S65+S86+S90+S92+S94+S98+S104+S109+S122+S131+S133+S136+S139+S146+S155+S158+S163+S165+S167+S169+S172+S120</f>
        <v>3643537.8616999998</v>
      </c>
      <c r="T11" s="26">
        <f t="shared" si="2"/>
        <v>2984141.6269799992</v>
      </c>
      <c r="U11" s="26">
        <f t="shared" si="2"/>
        <v>3457667.1781199998</v>
      </c>
      <c r="V11" s="26">
        <f t="shared" si="2"/>
        <v>2359322.4552800003</v>
      </c>
      <c r="W11" s="26">
        <f t="shared" si="2"/>
        <v>3051698.9224099992</v>
      </c>
      <c r="X11" s="26">
        <f t="shared" si="2"/>
        <v>1493160.6429399999</v>
      </c>
      <c r="Y11" s="26">
        <f t="shared" si="2"/>
        <v>1483799.8983900002</v>
      </c>
      <c r="AA11" s="112"/>
    </row>
    <row r="12" spans="1:27" s="111" customFormat="1" ht="76.5" x14ac:dyDescent="0.2">
      <c r="A12" s="2"/>
      <c r="B12" s="89">
        <v>301010001</v>
      </c>
      <c r="C12" s="89"/>
      <c r="D12" s="89"/>
      <c r="E12" s="90"/>
      <c r="F12" s="40">
        <v>301010001</v>
      </c>
      <c r="G12" s="13" t="s">
        <v>620</v>
      </c>
      <c r="H12" s="123"/>
      <c r="I12" s="124"/>
      <c r="J12" s="125"/>
      <c r="K12" s="14">
        <v>100</v>
      </c>
      <c r="L12" s="6"/>
      <c r="M12" s="126"/>
      <c r="N12" s="127"/>
      <c r="O12" s="127"/>
      <c r="P12" s="128"/>
      <c r="Q12" s="27" t="s">
        <v>1</v>
      </c>
      <c r="R12" s="25" t="s">
        <v>1</v>
      </c>
      <c r="S12" s="26">
        <f>S13+S14+S15+S16</f>
        <v>4416.0018</v>
      </c>
      <c r="T12" s="26">
        <f t="shared" ref="T12:Y12" si="3">T13+T14+T15+T16</f>
        <v>1438.62121</v>
      </c>
      <c r="U12" s="26">
        <f t="shared" si="3"/>
        <v>14897.899889999999</v>
      </c>
      <c r="V12" s="26">
        <f t="shared" si="3"/>
        <v>14073.9805</v>
      </c>
      <c r="W12" s="26">
        <f t="shared" si="3"/>
        <v>16684</v>
      </c>
      <c r="X12" s="26">
        <f t="shared" si="3"/>
        <v>16684</v>
      </c>
      <c r="Y12" s="26">
        <f t="shared" si="3"/>
        <v>16694</v>
      </c>
      <c r="AA12" s="112"/>
    </row>
    <row r="13" spans="1:27" s="111" customFormat="1" ht="409.5" x14ac:dyDescent="0.2">
      <c r="A13" s="2"/>
      <c r="B13" s="84">
        <v>300000000</v>
      </c>
      <c r="C13" s="84">
        <v>301000000</v>
      </c>
      <c r="D13" s="12">
        <v>301010000</v>
      </c>
      <c r="E13" s="83">
        <v>301010001</v>
      </c>
      <c r="F13" s="33" t="s">
        <v>1</v>
      </c>
      <c r="G13" s="11" t="s">
        <v>1</v>
      </c>
      <c r="H13" s="41">
        <v>40</v>
      </c>
      <c r="I13" s="42" t="s">
        <v>118</v>
      </c>
      <c r="J13" s="43">
        <v>40500131</v>
      </c>
      <c r="K13" s="44">
        <v>100</v>
      </c>
      <c r="L13" s="45" t="s">
        <v>619</v>
      </c>
      <c r="M13" s="45" t="s">
        <v>692</v>
      </c>
      <c r="N13" s="46" t="s">
        <v>698</v>
      </c>
      <c r="O13" s="47" t="s">
        <v>699</v>
      </c>
      <c r="P13" s="47" t="s">
        <v>969</v>
      </c>
      <c r="Q13" s="23">
        <v>1</v>
      </c>
      <c r="R13" s="24">
        <v>13</v>
      </c>
      <c r="S13" s="26">
        <v>1026.5</v>
      </c>
      <c r="T13" s="26">
        <v>1026.5</v>
      </c>
      <c r="U13" s="26">
        <v>0</v>
      </c>
      <c r="V13" s="26">
        <v>0</v>
      </c>
      <c r="W13" s="26">
        <v>0</v>
      </c>
      <c r="X13" s="26">
        <v>0</v>
      </c>
      <c r="Y13" s="26">
        <v>0</v>
      </c>
      <c r="AA13" s="112"/>
    </row>
    <row r="14" spans="1:27" s="111" customFormat="1" ht="409.5" x14ac:dyDescent="0.2">
      <c r="A14" s="2"/>
      <c r="B14" s="75">
        <v>300000000</v>
      </c>
      <c r="C14" s="75">
        <v>301000000</v>
      </c>
      <c r="D14" s="77">
        <v>301010000</v>
      </c>
      <c r="E14" s="80">
        <v>301010001</v>
      </c>
      <c r="F14" s="34" t="s">
        <v>1</v>
      </c>
      <c r="G14" s="8" t="s">
        <v>1</v>
      </c>
      <c r="H14" s="87">
        <v>40</v>
      </c>
      <c r="I14" s="48" t="s">
        <v>118</v>
      </c>
      <c r="J14" s="49">
        <v>40500190</v>
      </c>
      <c r="K14" s="44">
        <v>100</v>
      </c>
      <c r="L14" s="50" t="s">
        <v>618</v>
      </c>
      <c r="M14" s="50" t="s">
        <v>692</v>
      </c>
      <c r="N14" s="51" t="s">
        <v>701</v>
      </c>
      <c r="O14" s="52" t="s">
        <v>702</v>
      </c>
      <c r="P14" s="52" t="s">
        <v>703</v>
      </c>
      <c r="Q14" s="21">
        <v>4</v>
      </c>
      <c r="R14" s="22">
        <v>10</v>
      </c>
      <c r="S14" s="26">
        <v>412.12121000000002</v>
      </c>
      <c r="T14" s="26">
        <v>412.12121000000002</v>
      </c>
      <c r="U14" s="26">
        <v>193.93939</v>
      </c>
      <c r="V14" s="26">
        <v>0</v>
      </c>
      <c r="W14" s="26">
        <v>0</v>
      </c>
      <c r="X14" s="26">
        <v>0</v>
      </c>
      <c r="Y14" s="26">
        <v>0</v>
      </c>
      <c r="AA14" s="112"/>
    </row>
    <row r="15" spans="1:27" s="111" customFormat="1" ht="409.5" x14ac:dyDescent="0.2">
      <c r="A15" s="2"/>
      <c r="B15" s="75"/>
      <c r="C15" s="75"/>
      <c r="D15" s="77"/>
      <c r="E15" s="80"/>
      <c r="F15" s="34"/>
      <c r="G15" s="8"/>
      <c r="H15" s="87">
        <v>40</v>
      </c>
      <c r="I15" s="48" t="s">
        <v>118</v>
      </c>
      <c r="J15" s="49" t="s">
        <v>653</v>
      </c>
      <c r="K15" s="44"/>
      <c r="L15" s="50" t="s">
        <v>293</v>
      </c>
      <c r="M15" s="50" t="s">
        <v>692</v>
      </c>
      <c r="N15" s="51" t="s">
        <v>693</v>
      </c>
      <c r="O15" s="52" t="s">
        <v>1147</v>
      </c>
      <c r="P15" s="52" t="s">
        <v>694</v>
      </c>
      <c r="Q15" s="21">
        <v>4</v>
      </c>
      <c r="R15" s="22">
        <v>10</v>
      </c>
      <c r="S15" s="26">
        <v>0</v>
      </c>
      <c r="T15" s="26">
        <v>0</v>
      </c>
      <c r="U15" s="26">
        <v>14703.960499999999</v>
      </c>
      <c r="V15" s="26">
        <v>14073.9805</v>
      </c>
      <c r="W15" s="26">
        <v>16684</v>
      </c>
      <c r="X15" s="26">
        <v>16684</v>
      </c>
      <c r="Y15" s="26">
        <v>16694</v>
      </c>
      <c r="AA15" s="112"/>
    </row>
    <row r="16" spans="1:27" s="111" customFormat="1" ht="409.5" x14ac:dyDescent="0.2">
      <c r="A16" s="2"/>
      <c r="B16" s="76">
        <v>300000000</v>
      </c>
      <c r="C16" s="76">
        <v>301000000</v>
      </c>
      <c r="D16" s="10">
        <v>301010000</v>
      </c>
      <c r="E16" s="81">
        <v>301010001</v>
      </c>
      <c r="F16" s="35" t="s">
        <v>1</v>
      </c>
      <c r="G16" s="15" t="s">
        <v>1</v>
      </c>
      <c r="H16" s="88">
        <v>50</v>
      </c>
      <c r="I16" s="53" t="s">
        <v>7</v>
      </c>
      <c r="J16" s="54">
        <v>50007000</v>
      </c>
      <c r="K16" s="44">
        <v>100</v>
      </c>
      <c r="L16" s="55" t="s">
        <v>617</v>
      </c>
      <c r="M16" s="55" t="s">
        <v>692</v>
      </c>
      <c r="N16" s="56" t="s">
        <v>616</v>
      </c>
      <c r="O16" s="57" t="s">
        <v>615</v>
      </c>
      <c r="P16" s="57" t="s">
        <v>614</v>
      </c>
      <c r="Q16" s="21">
        <v>1</v>
      </c>
      <c r="R16" s="22">
        <v>11</v>
      </c>
      <c r="S16" s="26">
        <v>2977.3805900000002</v>
      </c>
      <c r="T16" s="26">
        <v>0</v>
      </c>
      <c r="U16" s="26">
        <v>0</v>
      </c>
      <c r="V16" s="26">
        <v>0</v>
      </c>
      <c r="W16" s="26">
        <v>0</v>
      </c>
      <c r="X16" s="26">
        <v>0</v>
      </c>
      <c r="Y16" s="26">
        <v>0</v>
      </c>
      <c r="AA16" s="112"/>
    </row>
    <row r="17" spans="1:29" s="111" customFormat="1" ht="38.25" x14ac:dyDescent="0.2">
      <c r="A17" s="2"/>
      <c r="B17" s="89">
        <v>301010003</v>
      </c>
      <c r="C17" s="89"/>
      <c r="D17" s="89"/>
      <c r="E17" s="90"/>
      <c r="F17" s="40">
        <v>301010003</v>
      </c>
      <c r="G17" s="13" t="s">
        <v>613</v>
      </c>
      <c r="H17" s="93"/>
      <c r="I17" s="93"/>
      <c r="J17" s="93"/>
      <c r="K17" s="58">
        <v>100</v>
      </c>
      <c r="L17" s="51"/>
      <c r="M17" s="129"/>
      <c r="N17" s="129"/>
      <c r="O17" s="129"/>
      <c r="P17" s="130"/>
      <c r="Q17" s="27" t="s">
        <v>1</v>
      </c>
      <c r="R17" s="25"/>
      <c r="S17" s="26">
        <f>S18+S19+S20+S21+S22+S23+S24+S25+S26+S27+S28+S29+S30+S31+S32+S33+S34</f>
        <v>1230146.3066199999</v>
      </c>
      <c r="T17" s="26">
        <f t="shared" ref="T17:V17" si="4">T18+T19+T20+T21+T22+T23+T24+T25+T26+T27+T28+T29+T30+T31+T32+T33+T34</f>
        <v>1061852.4428300001</v>
      </c>
      <c r="U17" s="26">
        <f t="shared" si="4"/>
        <v>1439104.59002</v>
      </c>
      <c r="V17" s="26">
        <f t="shared" si="4"/>
        <v>860741.90835000016</v>
      </c>
      <c r="W17" s="26">
        <f>W18+W19+W20+W21+W22+W23+W24+W25+W26+W27+W28+W29+W30+W31+W32+W33+W34</f>
        <v>1629348.72539</v>
      </c>
      <c r="X17" s="26">
        <f t="shared" ref="X17:Y17" si="5">X18+X19+X20+X21+X22+X23+X24+X25+X26+X27+X28+X29+X30+X31+X32+X33+X34</f>
        <v>340883.86193000001</v>
      </c>
      <c r="Y17" s="26">
        <f t="shared" si="5"/>
        <v>280904.64121999999</v>
      </c>
      <c r="AA17" s="112"/>
    </row>
    <row r="18" spans="1:29" s="111" customFormat="1" ht="409.5" x14ac:dyDescent="0.2">
      <c r="A18" s="2"/>
      <c r="B18" s="84">
        <v>300000000</v>
      </c>
      <c r="C18" s="84">
        <v>301000000</v>
      </c>
      <c r="D18" s="12">
        <v>301010000</v>
      </c>
      <c r="E18" s="83">
        <v>301010003</v>
      </c>
      <c r="F18" s="33" t="s">
        <v>1</v>
      </c>
      <c r="G18" s="11" t="s">
        <v>1</v>
      </c>
      <c r="H18" s="41">
        <v>40</v>
      </c>
      <c r="I18" s="42" t="s">
        <v>118</v>
      </c>
      <c r="J18" s="43">
        <v>40040006</v>
      </c>
      <c r="K18" s="44">
        <v>101</v>
      </c>
      <c r="L18" s="45" t="s">
        <v>420</v>
      </c>
      <c r="M18" s="45" t="s">
        <v>692</v>
      </c>
      <c r="N18" s="46" t="s">
        <v>695</v>
      </c>
      <c r="O18" s="47" t="s">
        <v>696</v>
      </c>
      <c r="P18" s="47" t="s">
        <v>697</v>
      </c>
      <c r="Q18" s="25">
        <v>1</v>
      </c>
      <c r="R18" s="25">
        <v>13</v>
      </c>
      <c r="S18" s="26">
        <v>0</v>
      </c>
      <c r="T18" s="26">
        <v>0</v>
      </c>
      <c r="U18" s="26">
        <v>28.06381</v>
      </c>
      <c r="V18" s="26">
        <v>28.06381</v>
      </c>
      <c r="W18" s="26">
        <v>0</v>
      </c>
      <c r="X18" s="26">
        <v>0</v>
      </c>
      <c r="Y18" s="26">
        <v>0</v>
      </c>
      <c r="AA18" s="112"/>
    </row>
    <row r="19" spans="1:29" s="111" customFormat="1" ht="409.5" x14ac:dyDescent="0.2">
      <c r="A19" s="2"/>
      <c r="B19" s="84"/>
      <c r="C19" s="84"/>
      <c r="D19" s="12"/>
      <c r="E19" s="83"/>
      <c r="F19" s="33"/>
      <c r="G19" s="11"/>
      <c r="H19" s="41">
        <v>70</v>
      </c>
      <c r="I19" s="42" t="s">
        <v>125</v>
      </c>
      <c r="J19" s="43" t="s">
        <v>667</v>
      </c>
      <c r="K19" s="44"/>
      <c r="L19" s="45" t="s">
        <v>221</v>
      </c>
      <c r="M19" s="45" t="s">
        <v>692</v>
      </c>
      <c r="N19" s="46" t="s">
        <v>1136</v>
      </c>
      <c r="O19" s="47" t="s">
        <v>1137</v>
      </c>
      <c r="P19" s="47" t="s">
        <v>1138</v>
      </c>
      <c r="Q19" s="25">
        <v>5</v>
      </c>
      <c r="R19" s="25">
        <v>1</v>
      </c>
      <c r="S19" s="26">
        <v>175.1465</v>
      </c>
      <c r="T19" s="26"/>
      <c r="U19" s="26"/>
      <c r="V19" s="26"/>
      <c r="W19" s="26"/>
      <c r="X19" s="26"/>
      <c r="Y19" s="26"/>
      <c r="AA19" s="112"/>
    </row>
    <row r="20" spans="1:29" s="111" customFormat="1" ht="315" x14ac:dyDescent="0.2">
      <c r="A20" s="2"/>
      <c r="B20" s="75">
        <v>300000000</v>
      </c>
      <c r="C20" s="75">
        <v>301000000</v>
      </c>
      <c r="D20" s="77">
        <v>301010000</v>
      </c>
      <c r="E20" s="80">
        <v>301010003</v>
      </c>
      <c r="F20" s="34" t="s">
        <v>1</v>
      </c>
      <c r="G20" s="8" t="s">
        <v>1</v>
      </c>
      <c r="H20" s="87">
        <v>70</v>
      </c>
      <c r="I20" s="48" t="s">
        <v>125</v>
      </c>
      <c r="J20" s="49">
        <v>70007000</v>
      </c>
      <c r="K20" s="44">
        <v>100</v>
      </c>
      <c r="L20" s="50" t="s">
        <v>612</v>
      </c>
      <c r="M20" s="50" t="s">
        <v>692</v>
      </c>
      <c r="N20" s="51" t="s">
        <v>1110</v>
      </c>
      <c r="O20" s="52" t="s">
        <v>1111</v>
      </c>
      <c r="P20" s="52" t="s">
        <v>1112</v>
      </c>
      <c r="Q20" s="21">
        <v>1</v>
      </c>
      <c r="R20" s="22">
        <v>13</v>
      </c>
      <c r="S20" s="26">
        <v>1000</v>
      </c>
      <c r="T20" s="26">
        <v>453.98525999999998</v>
      </c>
      <c r="U20" s="26">
        <v>674</v>
      </c>
      <c r="V20" s="26">
        <v>472.46363000000002</v>
      </c>
      <c r="W20" s="26">
        <v>1000</v>
      </c>
      <c r="X20" s="26">
        <v>1000</v>
      </c>
      <c r="Y20" s="26">
        <v>1000</v>
      </c>
      <c r="AA20" s="112"/>
    </row>
    <row r="21" spans="1:29" s="111" customFormat="1" ht="409.5" x14ac:dyDescent="0.2">
      <c r="A21" s="2"/>
      <c r="B21" s="75">
        <v>300000000</v>
      </c>
      <c r="C21" s="75">
        <v>301000000</v>
      </c>
      <c r="D21" s="77">
        <v>301010000</v>
      </c>
      <c r="E21" s="80">
        <v>301010003</v>
      </c>
      <c r="F21" s="34" t="s">
        <v>1</v>
      </c>
      <c r="G21" s="8" t="s">
        <v>1</v>
      </c>
      <c r="H21" s="87">
        <v>70</v>
      </c>
      <c r="I21" s="48" t="s">
        <v>125</v>
      </c>
      <c r="J21" s="49">
        <v>70021000</v>
      </c>
      <c r="K21" s="44">
        <v>100</v>
      </c>
      <c r="L21" s="50" t="s">
        <v>21</v>
      </c>
      <c r="M21" s="50" t="s">
        <v>704</v>
      </c>
      <c r="N21" s="51" t="s">
        <v>1113</v>
      </c>
      <c r="O21" s="52" t="s">
        <v>1114</v>
      </c>
      <c r="P21" s="52" t="s">
        <v>1115</v>
      </c>
      <c r="Q21" s="21">
        <v>1</v>
      </c>
      <c r="R21" s="22">
        <v>13</v>
      </c>
      <c r="S21" s="26">
        <v>2587.2006500000002</v>
      </c>
      <c r="T21" s="26">
        <v>1934.77566</v>
      </c>
      <c r="U21" s="26">
        <v>6881.8079399999997</v>
      </c>
      <c r="V21" s="26">
        <v>4025.99712</v>
      </c>
      <c r="W21" s="26">
        <v>8198.2298599999995</v>
      </c>
      <c r="X21" s="26">
        <v>8198.2298599999995</v>
      </c>
      <c r="Y21" s="26">
        <v>8198.2298599999995</v>
      </c>
      <c r="AA21" s="112"/>
      <c r="AC21" s="115"/>
    </row>
    <row r="22" spans="1:29" s="111" customFormat="1" ht="409.5" x14ac:dyDescent="0.3">
      <c r="A22" s="2"/>
      <c r="B22" s="75">
        <v>300000000</v>
      </c>
      <c r="C22" s="75">
        <v>301000000</v>
      </c>
      <c r="D22" s="77">
        <v>301010000</v>
      </c>
      <c r="E22" s="80">
        <v>301010003</v>
      </c>
      <c r="F22" s="34" t="s">
        <v>1</v>
      </c>
      <c r="G22" s="8" t="s">
        <v>1</v>
      </c>
      <c r="H22" s="87">
        <v>70</v>
      </c>
      <c r="I22" s="48" t="s">
        <v>125</v>
      </c>
      <c r="J22" s="49">
        <v>70070004</v>
      </c>
      <c r="K22" s="44">
        <v>100</v>
      </c>
      <c r="L22" s="50" t="s">
        <v>611</v>
      </c>
      <c r="M22" s="50" t="s">
        <v>704</v>
      </c>
      <c r="N22" s="51" t="s">
        <v>1139</v>
      </c>
      <c r="O22" s="52" t="s">
        <v>1116</v>
      </c>
      <c r="P22" s="52" t="s">
        <v>1117</v>
      </c>
      <c r="Q22" s="21">
        <v>5</v>
      </c>
      <c r="R22" s="22">
        <v>1</v>
      </c>
      <c r="S22" s="26">
        <v>785413.03326000005</v>
      </c>
      <c r="T22" s="26">
        <v>745043.53414</v>
      </c>
      <c r="U22" s="26">
        <v>963968.85542000004</v>
      </c>
      <c r="V22" s="26">
        <v>721278.53654</v>
      </c>
      <c r="W22" s="26">
        <v>718222.38352999999</v>
      </c>
      <c r="X22" s="26">
        <v>205776.35707</v>
      </c>
      <c r="Y22" s="26">
        <v>219146.63636</v>
      </c>
      <c r="AA22" s="131"/>
    </row>
    <row r="23" spans="1:29" s="111" customFormat="1" ht="409.5" x14ac:dyDescent="0.2">
      <c r="A23" s="2"/>
      <c r="B23" s="75">
        <v>300000000</v>
      </c>
      <c r="C23" s="75">
        <v>301000000</v>
      </c>
      <c r="D23" s="77">
        <v>301010000</v>
      </c>
      <c r="E23" s="80">
        <v>301010003</v>
      </c>
      <c r="F23" s="34" t="s">
        <v>1</v>
      </c>
      <c r="G23" s="8" t="s">
        <v>1</v>
      </c>
      <c r="H23" s="87">
        <v>70</v>
      </c>
      <c r="I23" s="48" t="s">
        <v>125</v>
      </c>
      <c r="J23" s="49">
        <v>70070006</v>
      </c>
      <c r="K23" s="44">
        <v>100</v>
      </c>
      <c r="L23" s="50" t="s">
        <v>111</v>
      </c>
      <c r="M23" s="50" t="s">
        <v>704</v>
      </c>
      <c r="N23" s="51" t="s">
        <v>1118</v>
      </c>
      <c r="O23" s="52" t="s">
        <v>1119</v>
      </c>
      <c r="P23" s="52" t="s">
        <v>1120</v>
      </c>
      <c r="Q23" s="21">
        <v>4</v>
      </c>
      <c r="R23" s="22">
        <v>5</v>
      </c>
      <c r="S23" s="26">
        <v>0</v>
      </c>
      <c r="T23" s="26">
        <v>0</v>
      </c>
      <c r="U23" s="26">
        <v>23237.77405</v>
      </c>
      <c r="V23" s="26">
        <v>15860.579110000001</v>
      </c>
      <c r="W23" s="26"/>
      <c r="X23" s="26"/>
      <c r="Y23" s="26"/>
      <c r="AA23" s="112"/>
    </row>
    <row r="24" spans="1:29" s="111" customFormat="1" ht="409.5" x14ac:dyDescent="0.2">
      <c r="A24" s="2"/>
      <c r="B24" s="75">
        <v>300000000</v>
      </c>
      <c r="C24" s="75">
        <v>301000000</v>
      </c>
      <c r="D24" s="77">
        <v>301010000</v>
      </c>
      <c r="E24" s="80">
        <v>301010003</v>
      </c>
      <c r="F24" s="34" t="s">
        <v>1</v>
      </c>
      <c r="G24" s="8" t="s">
        <v>1</v>
      </c>
      <c r="H24" s="87">
        <v>70</v>
      </c>
      <c r="I24" s="48" t="s">
        <v>125</v>
      </c>
      <c r="J24" s="49">
        <v>70070050</v>
      </c>
      <c r="K24" s="44">
        <v>100</v>
      </c>
      <c r="L24" s="50" t="s">
        <v>610</v>
      </c>
      <c r="M24" s="50" t="s">
        <v>704</v>
      </c>
      <c r="N24" s="51" t="s">
        <v>1032</v>
      </c>
      <c r="O24" s="52" t="s">
        <v>1033</v>
      </c>
      <c r="P24" s="52" t="s">
        <v>609</v>
      </c>
      <c r="Q24" s="21">
        <v>7</v>
      </c>
      <c r="R24" s="22">
        <v>1</v>
      </c>
      <c r="S24" s="26">
        <v>127213.89474</v>
      </c>
      <c r="T24" s="26">
        <v>127213.89474</v>
      </c>
      <c r="U24" s="26">
        <v>182400</v>
      </c>
      <c r="V24" s="26">
        <v>0</v>
      </c>
      <c r="W24" s="26"/>
      <c r="X24" s="26"/>
      <c r="Y24" s="26"/>
      <c r="AA24" s="112"/>
    </row>
    <row r="25" spans="1:29" s="111" customFormat="1" ht="409.5" x14ac:dyDescent="0.2">
      <c r="A25" s="2"/>
      <c r="B25" s="75">
        <v>300000000</v>
      </c>
      <c r="C25" s="75">
        <v>301000000</v>
      </c>
      <c r="D25" s="77">
        <v>301010000</v>
      </c>
      <c r="E25" s="80">
        <v>301010003</v>
      </c>
      <c r="F25" s="34" t="s">
        <v>1</v>
      </c>
      <c r="G25" s="8" t="s">
        <v>1</v>
      </c>
      <c r="H25" s="87">
        <v>70</v>
      </c>
      <c r="I25" s="48" t="s">
        <v>125</v>
      </c>
      <c r="J25" s="49">
        <v>70180000</v>
      </c>
      <c r="K25" s="44">
        <v>100</v>
      </c>
      <c r="L25" s="50" t="s">
        <v>608</v>
      </c>
      <c r="M25" s="50" t="s">
        <v>704</v>
      </c>
      <c r="N25" s="51" t="s">
        <v>1139</v>
      </c>
      <c r="O25" s="52" t="s">
        <v>1116</v>
      </c>
      <c r="P25" s="52" t="s">
        <v>1117</v>
      </c>
      <c r="Q25" s="21">
        <v>5</v>
      </c>
      <c r="R25" s="22">
        <v>1</v>
      </c>
      <c r="S25" s="26">
        <v>31994.805810000002</v>
      </c>
      <c r="T25" s="26">
        <v>29484.390210000001</v>
      </c>
      <c r="U25" s="26">
        <v>2510.4155999999998</v>
      </c>
      <c r="V25" s="26">
        <v>2510.4155999999998</v>
      </c>
      <c r="W25" s="26"/>
      <c r="X25" s="26"/>
      <c r="Y25" s="26"/>
      <c r="AA25" s="112"/>
    </row>
    <row r="26" spans="1:29" s="111" customFormat="1" ht="409.5" x14ac:dyDescent="0.2">
      <c r="A26" s="2"/>
      <c r="B26" s="75">
        <v>300000000</v>
      </c>
      <c r="C26" s="75">
        <v>301000000</v>
      </c>
      <c r="D26" s="77">
        <v>301010000</v>
      </c>
      <c r="E26" s="80">
        <v>301010003</v>
      </c>
      <c r="F26" s="34" t="s">
        <v>1</v>
      </c>
      <c r="G26" s="8" t="s">
        <v>1</v>
      </c>
      <c r="H26" s="87">
        <v>481</v>
      </c>
      <c r="I26" s="48" t="s">
        <v>112</v>
      </c>
      <c r="J26" s="49">
        <v>481481001</v>
      </c>
      <c r="K26" s="44">
        <v>100</v>
      </c>
      <c r="L26" s="50" t="s">
        <v>607</v>
      </c>
      <c r="M26" s="50" t="s">
        <v>692</v>
      </c>
      <c r="N26" s="51" t="s">
        <v>652</v>
      </c>
      <c r="O26" s="52" t="s">
        <v>606</v>
      </c>
      <c r="P26" s="52" t="s">
        <v>605</v>
      </c>
      <c r="Q26" s="21">
        <v>5</v>
      </c>
      <c r="R26" s="22">
        <v>2</v>
      </c>
      <c r="S26" s="26">
        <v>183836.74518999999</v>
      </c>
      <c r="T26" s="26">
        <v>61756.664479999999</v>
      </c>
      <c r="U26" s="26">
        <v>209392.76490000001</v>
      </c>
      <c r="V26" s="26">
        <v>79501.09964</v>
      </c>
      <c r="W26" s="26">
        <v>874976.5</v>
      </c>
      <c r="X26" s="26">
        <v>99350.132469999997</v>
      </c>
      <c r="Y26" s="26">
        <v>0</v>
      </c>
      <c r="AA26" s="112"/>
    </row>
    <row r="27" spans="1:29" s="111" customFormat="1" ht="409.5" x14ac:dyDescent="0.2">
      <c r="A27" s="2"/>
      <c r="B27" s="75">
        <v>300000000</v>
      </c>
      <c r="C27" s="75">
        <v>301000000</v>
      </c>
      <c r="D27" s="77">
        <v>301010000</v>
      </c>
      <c r="E27" s="80">
        <v>301010003</v>
      </c>
      <c r="F27" s="34" t="s">
        <v>1</v>
      </c>
      <c r="G27" s="8" t="s">
        <v>1</v>
      </c>
      <c r="H27" s="87">
        <v>481</v>
      </c>
      <c r="I27" s="48" t="s">
        <v>112</v>
      </c>
      <c r="J27" s="49">
        <v>481481003</v>
      </c>
      <c r="K27" s="44">
        <v>100</v>
      </c>
      <c r="L27" s="50" t="s">
        <v>604</v>
      </c>
      <c r="M27" s="50" t="s">
        <v>704</v>
      </c>
      <c r="N27" s="51" t="s">
        <v>603</v>
      </c>
      <c r="O27" s="52" t="s">
        <v>602</v>
      </c>
      <c r="P27" s="52" t="s">
        <v>601</v>
      </c>
      <c r="Q27" s="21">
        <v>5</v>
      </c>
      <c r="R27" s="22">
        <v>2</v>
      </c>
      <c r="S27" s="26">
        <v>85446.588470000002</v>
      </c>
      <c r="T27" s="26">
        <v>83615.147100000002</v>
      </c>
      <c r="U27" s="26">
        <v>45786.615299999998</v>
      </c>
      <c r="V27" s="26">
        <v>33965.299899999998</v>
      </c>
      <c r="W27" s="26">
        <v>26951.612000000001</v>
      </c>
      <c r="X27" s="26">
        <v>26559.142530000001</v>
      </c>
      <c r="Y27" s="26">
        <v>52559.775000000001</v>
      </c>
      <c r="AA27" s="112"/>
    </row>
    <row r="28" spans="1:29" s="111" customFormat="1" ht="409.5" x14ac:dyDescent="0.2">
      <c r="A28" s="2"/>
      <c r="B28" s="75">
        <v>300000000</v>
      </c>
      <c r="C28" s="75">
        <v>301000000</v>
      </c>
      <c r="D28" s="77">
        <v>301010000</v>
      </c>
      <c r="E28" s="80">
        <v>301010003</v>
      </c>
      <c r="F28" s="34" t="s">
        <v>1</v>
      </c>
      <c r="G28" s="8" t="s">
        <v>1</v>
      </c>
      <c r="H28" s="87">
        <v>481</v>
      </c>
      <c r="I28" s="48" t="s">
        <v>112</v>
      </c>
      <c r="J28" s="49">
        <v>481481501</v>
      </c>
      <c r="K28" s="44">
        <v>400</v>
      </c>
      <c r="L28" s="50" t="s">
        <v>600</v>
      </c>
      <c r="M28" s="50" t="s">
        <v>704</v>
      </c>
      <c r="N28" s="51" t="s">
        <v>599</v>
      </c>
      <c r="O28" s="52" t="s">
        <v>598</v>
      </c>
      <c r="P28" s="52" t="s">
        <v>597</v>
      </c>
      <c r="Q28" s="21">
        <v>5</v>
      </c>
      <c r="R28" s="22">
        <v>2</v>
      </c>
      <c r="S28" s="26">
        <v>1369.2</v>
      </c>
      <c r="T28" s="26">
        <v>1369.2</v>
      </c>
      <c r="U28" s="26"/>
      <c r="V28" s="26"/>
      <c r="W28" s="26"/>
      <c r="X28" s="26"/>
      <c r="Y28" s="26"/>
      <c r="AA28" s="112"/>
    </row>
    <row r="29" spans="1:29" s="111" customFormat="1" ht="409.5" x14ac:dyDescent="0.2">
      <c r="A29" s="2"/>
      <c r="B29" s="75">
        <v>300000000</v>
      </c>
      <c r="C29" s="75">
        <v>301000000</v>
      </c>
      <c r="D29" s="77">
        <v>301010000</v>
      </c>
      <c r="E29" s="80">
        <v>301010003</v>
      </c>
      <c r="F29" s="34" t="s">
        <v>1</v>
      </c>
      <c r="G29" s="8" t="s">
        <v>1</v>
      </c>
      <c r="H29" s="87">
        <v>481</v>
      </c>
      <c r="I29" s="48" t="s">
        <v>112</v>
      </c>
      <c r="J29" s="49">
        <v>481481502</v>
      </c>
      <c r="K29" s="44">
        <v>100</v>
      </c>
      <c r="L29" s="50" t="s">
        <v>596</v>
      </c>
      <c r="M29" s="50" t="s">
        <v>704</v>
      </c>
      <c r="N29" s="51" t="s">
        <v>595</v>
      </c>
      <c r="O29" s="52" t="s">
        <v>594</v>
      </c>
      <c r="P29" s="52" t="s">
        <v>593</v>
      </c>
      <c r="Q29" s="21">
        <v>5</v>
      </c>
      <c r="R29" s="22">
        <v>1</v>
      </c>
      <c r="S29" s="26">
        <v>561.798</v>
      </c>
      <c r="T29" s="26">
        <v>561.798</v>
      </c>
      <c r="U29" s="26">
        <v>1753.624</v>
      </c>
      <c r="V29" s="26">
        <v>1540.778</v>
      </c>
      <c r="W29" s="26"/>
      <c r="X29" s="26"/>
      <c r="Y29" s="26"/>
      <c r="AA29" s="112"/>
    </row>
    <row r="30" spans="1:29" s="111" customFormat="1" ht="378" x14ac:dyDescent="0.2">
      <c r="A30" s="2"/>
      <c r="B30" s="75">
        <v>300000000</v>
      </c>
      <c r="C30" s="75">
        <v>301000000</v>
      </c>
      <c r="D30" s="77">
        <v>301010000</v>
      </c>
      <c r="E30" s="80">
        <v>301010003</v>
      </c>
      <c r="F30" s="34" t="s">
        <v>1</v>
      </c>
      <c r="G30" s="8" t="s">
        <v>1</v>
      </c>
      <c r="H30" s="87">
        <v>481</v>
      </c>
      <c r="I30" s="48" t="s">
        <v>112</v>
      </c>
      <c r="J30" s="49">
        <v>481481740</v>
      </c>
      <c r="K30" s="44">
        <v>100</v>
      </c>
      <c r="L30" s="50" t="s">
        <v>592</v>
      </c>
      <c r="M30" s="50" t="s">
        <v>704</v>
      </c>
      <c r="N30" s="51" t="s">
        <v>1087</v>
      </c>
      <c r="O30" s="52" t="s">
        <v>1089</v>
      </c>
      <c r="P30" s="52" t="s">
        <v>1090</v>
      </c>
      <c r="Q30" s="21">
        <v>1</v>
      </c>
      <c r="R30" s="22">
        <v>13</v>
      </c>
      <c r="S30" s="26">
        <v>298</v>
      </c>
      <c r="T30" s="26">
        <v>298</v>
      </c>
      <c r="U30" s="26">
        <v>1650.6690000000001</v>
      </c>
      <c r="V30" s="26">
        <v>1558.675</v>
      </c>
      <c r="W30" s="26"/>
      <c r="X30" s="26"/>
      <c r="Y30" s="26"/>
      <c r="AA30" s="112"/>
    </row>
    <row r="31" spans="1:29" s="111" customFormat="1" ht="378" x14ac:dyDescent="0.2">
      <c r="A31" s="2"/>
      <c r="B31" s="75">
        <v>300000000</v>
      </c>
      <c r="C31" s="75">
        <v>301000000</v>
      </c>
      <c r="D31" s="77">
        <v>301010000</v>
      </c>
      <c r="E31" s="80">
        <v>301010003</v>
      </c>
      <c r="F31" s="34" t="s">
        <v>1</v>
      </c>
      <c r="G31" s="8" t="s">
        <v>1</v>
      </c>
      <c r="H31" s="87">
        <v>481</v>
      </c>
      <c r="I31" s="48" t="s">
        <v>112</v>
      </c>
      <c r="J31" s="49">
        <v>481481740</v>
      </c>
      <c r="K31" s="44">
        <v>100</v>
      </c>
      <c r="L31" s="50" t="s">
        <v>592</v>
      </c>
      <c r="M31" s="50" t="s">
        <v>704</v>
      </c>
      <c r="N31" s="51" t="s">
        <v>1087</v>
      </c>
      <c r="O31" s="52" t="s">
        <v>1089</v>
      </c>
      <c r="P31" s="52" t="s">
        <v>1090</v>
      </c>
      <c r="Q31" s="21">
        <v>3</v>
      </c>
      <c r="R31" s="22">
        <v>9</v>
      </c>
      <c r="S31" s="26">
        <v>5895.4430000000002</v>
      </c>
      <c r="T31" s="26">
        <v>5860.6042399999997</v>
      </c>
      <c r="U31" s="26"/>
      <c r="V31" s="26"/>
      <c r="W31" s="26"/>
      <c r="X31" s="26"/>
      <c r="Y31" s="26"/>
      <c r="AA31" s="112"/>
    </row>
    <row r="32" spans="1:29" s="111" customFormat="1" ht="378" x14ac:dyDescent="0.2">
      <c r="A32" s="2"/>
      <c r="B32" s="75">
        <v>300000000</v>
      </c>
      <c r="C32" s="75">
        <v>301000000</v>
      </c>
      <c r="D32" s="77">
        <v>301010000</v>
      </c>
      <c r="E32" s="80">
        <v>301010003</v>
      </c>
      <c r="F32" s="34" t="s">
        <v>1</v>
      </c>
      <c r="G32" s="8" t="s">
        <v>1</v>
      </c>
      <c r="H32" s="87">
        <v>481</v>
      </c>
      <c r="I32" s="48" t="s">
        <v>112</v>
      </c>
      <c r="J32" s="49">
        <v>481481740</v>
      </c>
      <c r="K32" s="44">
        <v>100</v>
      </c>
      <c r="L32" s="50" t="s">
        <v>592</v>
      </c>
      <c r="M32" s="50" t="s">
        <v>704</v>
      </c>
      <c r="N32" s="51" t="s">
        <v>1087</v>
      </c>
      <c r="O32" s="52" t="s">
        <v>1089</v>
      </c>
      <c r="P32" s="52" t="s">
        <v>1091</v>
      </c>
      <c r="Q32" s="21">
        <v>3</v>
      </c>
      <c r="R32" s="22">
        <v>14</v>
      </c>
      <c r="S32" s="26">
        <v>10</v>
      </c>
      <c r="T32" s="26">
        <v>10</v>
      </c>
      <c r="U32" s="26"/>
      <c r="V32" s="26"/>
      <c r="W32" s="26"/>
      <c r="X32" s="26"/>
      <c r="Y32" s="26"/>
      <c r="AA32" s="112"/>
    </row>
    <row r="33" spans="1:30" s="111" customFormat="1" ht="378" x14ac:dyDescent="0.2">
      <c r="A33" s="2"/>
      <c r="B33" s="76">
        <v>300000000</v>
      </c>
      <c r="C33" s="76">
        <v>301000000</v>
      </c>
      <c r="D33" s="10">
        <v>301010000</v>
      </c>
      <c r="E33" s="81">
        <v>301010003</v>
      </c>
      <c r="F33" s="35" t="s">
        <v>1</v>
      </c>
      <c r="G33" s="15" t="s">
        <v>1</v>
      </c>
      <c r="H33" s="88">
        <v>481</v>
      </c>
      <c r="I33" s="53" t="s">
        <v>112</v>
      </c>
      <c r="J33" s="54">
        <v>481481740</v>
      </c>
      <c r="K33" s="44">
        <v>100</v>
      </c>
      <c r="L33" s="55" t="s">
        <v>592</v>
      </c>
      <c r="M33" s="50" t="s">
        <v>704</v>
      </c>
      <c r="N33" s="56" t="s">
        <v>1088</v>
      </c>
      <c r="O33" s="57" t="s">
        <v>1089</v>
      </c>
      <c r="P33" s="57" t="s">
        <v>1091</v>
      </c>
      <c r="Q33" s="21">
        <v>5</v>
      </c>
      <c r="R33" s="22">
        <v>2</v>
      </c>
      <c r="S33" s="26">
        <v>4344.451</v>
      </c>
      <c r="T33" s="26">
        <v>4250.4489999999996</v>
      </c>
      <c r="U33" s="26"/>
      <c r="V33" s="26"/>
      <c r="W33" s="26"/>
      <c r="X33" s="26"/>
      <c r="Y33" s="26"/>
      <c r="AA33" s="112"/>
    </row>
    <row r="34" spans="1:30" s="111" customFormat="1" ht="378" x14ac:dyDescent="0.2">
      <c r="A34" s="2"/>
      <c r="B34" s="76"/>
      <c r="C34" s="76"/>
      <c r="D34" s="10"/>
      <c r="E34" s="10"/>
      <c r="F34" s="36"/>
      <c r="G34" s="15"/>
      <c r="H34" s="88">
        <v>481</v>
      </c>
      <c r="I34" s="53" t="s">
        <v>112</v>
      </c>
      <c r="J34" s="54" t="s">
        <v>686</v>
      </c>
      <c r="K34" s="58"/>
      <c r="L34" s="55" t="s">
        <v>1092</v>
      </c>
      <c r="M34" s="55" t="s">
        <v>704</v>
      </c>
      <c r="N34" s="56" t="s">
        <v>1087</v>
      </c>
      <c r="O34" s="57" t="s">
        <v>1089</v>
      </c>
      <c r="P34" s="59" t="s">
        <v>1091</v>
      </c>
      <c r="Q34" s="21">
        <v>7</v>
      </c>
      <c r="R34" s="22">
        <v>1</v>
      </c>
      <c r="S34" s="26"/>
      <c r="T34" s="26"/>
      <c r="U34" s="26">
        <v>820</v>
      </c>
      <c r="V34" s="26">
        <v>0</v>
      </c>
      <c r="W34" s="26"/>
      <c r="X34" s="26"/>
      <c r="Y34" s="26"/>
      <c r="AA34" s="112"/>
    </row>
    <row r="35" spans="1:30" s="111" customFormat="1" ht="51" x14ac:dyDescent="0.2">
      <c r="A35" s="2"/>
      <c r="B35" s="89">
        <v>301010004</v>
      </c>
      <c r="C35" s="89"/>
      <c r="D35" s="89"/>
      <c r="E35" s="90"/>
      <c r="F35" s="40">
        <v>301010004</v>
      </c>
      <c r="G35" s="13" t="s">
        <v>591</v>
      </c>
      <c r="H35" s="93"/>
      <c r="I35" s="93"/>
      <c r="J35" s="93"/>
      <c r="K35" s="58">
        <v>400</v>
      </c>
      <c r="L35" s="51"/>
      <c r="M35" s="129"/>
      <c r="N35" s="129"/>
      <c r="O35" s="129"/>
      <c r="P35" s="130"/>
      <c r="Q35" s="27" t="s">
        <v>1</v>
      </c>
      <c r="R35" s="25" t="s">
        <v>1</v>
      </c>
      <c r="S35" s="26">
        <f t="shared" ref="S35:T35" si="6">S36</f>
        <v>4179.9962400000004</v>
      </c>
      <c r="T35" s="26">
        <f t="shared" si="6"/>
        <v>4179.9962400000004</v>
      </c>
      <c r="U35" s="26">
        <f>U36</f>
        <v>0</v>
      </c>
      <c r="V35" s="26">
        <f t="shared" ref="V35:Y35" si="7">V36</f>
        <v>0</v>
      </c>
      <c r="W35" s="26">
        <f t="shared" si="7"/>
        <v>0</v>
      </c>
      <c r="X35" s="26">
        <f t="shared" si="7"/>
        <v>0</v>
      </c>
      <c r="Y35" s="26">
        <f t="shared" si="7"/>
        <v>0</v>
      </c>
      <c r="AA35" s="112"/>
    </row>
    <row r="36" spans="1:30" s="111" customFormat="1" ht="236.25" x14ac:dyDescent="0.2">
      <c r="A36" s="2"/>
      <c r="B36" s="20">
        <v>300000000</v>
      </c>
      <c r="C36" s="20">
        <v>301000000</v>
      </c>
      <c r="D36" s="19">
        <v>301010000</v>
      </c>
      <c r="E36" s="18">
        <v>301010004</v>
      </c>
      <c r="F36" s="37" t="s">
        <v>1</v>
      </c>
      <c r="G36" s="17" t="s">
        <v>1</v>
      </c>
      <c r="H36" s="60">
        <v>481</v>
      </c>
      <c r="I36" s="61" t="s">
        <v>112</v>
      </c>
      <c r="J36" s="62">
        <v>481481661</v>
      </c>
      <c r="K36" s="44">
        <v>400</v>
      </c>
      <c r="L36" s="63" t="s">
        <v>590</v>
      </c>
      <c r="M36" s="50" t="s">
        <v>704</v>
      </c>
      <c r="N36" s="64" t="s">
        <v>970</v>
      </c>
      <c r="O36" s="65" t="s">
        <v>494</v>
      </c>
      <c r="P36" s="65" t="s">
        <v>8</v>
      </c>
      <c r="Q36" s="23">
        <v>5</v>
      </c>
      <c r="R36" s="24">
        <v>2</v>
      </c>
      <c r="S36" s="26">
        <v>4179.9962400000004</v>
      </c>
      <c r="T36" s="26">
        <v>4179.9962400000004</v>
      </c>
      <c r="U36" s="26"/>
      <c r="V36" s="26"/>
      <c r="W36" s="26"/>
      <c r="X36" s="26"/>
      <c r="Y36" s="26"/>
      <c r="AA36" s="112"/>
    </row>
    <row r="37" spans="1:30" s="111" customFormat="1" ht="165.75" x14ac:dyDescent="0.2">
      <c r="A37" s="2"/>
      <c r="B37" s="89">
        <v>301010005</v>
      </c>
      <c r="C37" s="89"/>
      <c r="D37" s="89"/>
      <c r="E37" s="90"/>
      <c r="F37" s="40">
        <v>301010005</v>
      </c>
      <c r="G37" s="13" t="s">
        <v>589</v>
      </c>
      <c r="H37" s="93"/>
      <c r="I37" s="93"/>
      <c r="J37" s="93"/>
      <c r="K37" s="58">
        <v>100</v>
      </c>
      <c r="L37" s="51"/>
      <c r="M37" s="129"/>
      <c r="N37" s="129"/>
      <c r="O37" s="129"/>
      <c r="P37" s="130"/>
      <c r="Q37" s="27" t="s">
        <v>1</v>
      </c>
      <c r="R37" s="25" t="s">
        <v>1</v>
      </c>
      <c r="S37" s="26">
        <f t="shared" ref="S37:T37" si="8">S38</f>
        <v>469858.15584999998</v>
      </c>
      <c r="T37" s="26">
        <f t="shared" si="8"/>
        <v>466716.83166000003</v>
      </c>
      <c r="U37" s="26">
        <f>U38</f>
        <v>300426.16720999999</v>
      </c>
      <c r="V37" s="26">
        <f t="shared" ref="V37:Y37" si="9">V38</f>
        <v>243562.12940999999</v>
      </c>
      <c r="W37" s="26">
        <f t="shared" si="9"/>
        <v>296873.5</v>
      </c>
      <c r="X37" s="26">
        <f t="shared" si="9"/>
        <v>32655.5</v>
      </c>
      <c r="Y37" s="26">
        <f t="shared" si="9"/>
        <v>32750.1</v>
      </c>
      <c r="AA37" s="112"/>
    </row>
    <row r="38" spans="1:30" s="111" customFormat="1" ht="409.5" x14ac:dyDescent="0.2">
      <c r="A38" s="2"/>
      <c r="B38" s="20">
        <v>300000000</v>
      </c>
      <c r="C38" s="20">
        <v>301000000</v>
      </c>
      <c r="D38" s="19">
        <v>301010000</v>
      </c>
      <c r="E38" s="18">
        <v>301010005</v>
      </c>
      <c r="F38" s="37" t="s">
        <v>1</v>
      </c>
      <c r="G38" s="17" t="s">
        <v>1</v>
      </c>
      <c r="H38" s="60">
        <v>481</v>
      </c>
      <c r="I38" s="61" t="s">
        <v>112</v>
      </c>
      <c r="J38" s="62">
        <v>481481006</v>
      </c>
      <c r="K38" s="44">
        <v>100</v>
      </c>
      <c r="L38" s="63" t="s">
        <v>588</v>
      </c>
      <c r="M38" s="50" t="s">
        <v>704</v>
      </c>
      <c r="N38" s="64" t="s">
        <v>587</v>
      </c>
      <c r="O38" s="65" t="s">
        <v>586</v>
      </c>
      <c r="P38" s="65" t="s">
        <v>585</v>
      </c>
      <c r="Q38" s="23">
        <v>4</v>
      </c>
      <c r="R38" s="24">
        <v>9</v>
      </c>
      <c r="S38" s="26">
        <v>469858.15584999998</v>
      </c>
      <c r="T38" s="26">
        <v>466716.83166000003</v>
      </c>
      <c r="U38" s="26">
        <v>300426.16720999999</v>
      </c>
      <c r="V38" s="26">
        <v>243562.12940999999</v>
      </c>
      <c r="W38" s="26">
        <v>296873.5</v>
      </c>
      <c r="X38" s="26">
        <v>32655.5</v>
      </c>
      <c r="Y38" s="26">
        <v>32750.1</v>
      </c>
      <c r="AA38" s="112"/>
    </row>
    <row r="39" spans="1:30" s="111" customFormat="1" ht="51" x14ac:dyDescent="0.2">
      <c r="A39" s="2"/>
      <c r="B39" s="89">
        <v>301010011</v>
      </c>
      <c r="C39" s="89"/>
      <c r="D39" s="89"/>
      <c r="E39" s="90"/>
      <c r="F39" s="40">
        <v>301010011</v>
      </c>
      <c r="G39" s="13" t="s">
        <v>584</v>
      </c>
      <c r="H39" s="93"/>
      <c r="I39" s="93"/>
      <c r="J39" s="93"/>
      <c r="K39" s="58">
        <v>100</v>
      </c>
      <c r="L39" s="51"/>
      <c r="M39" s="129"/>
      <c r="N39" s="129"/>
      <c r="O39" s="129"/>
      <c r="P39" s="130"/>
      <c r="Q39" s="27" t="s">
        <v>1</v>
      </c>
      <c r="R39" s="25" t="s">
        <v>1</v>
      </c>
      <c r="S39" s="26">
        <f>S40+S41+S42</f>
        <v>1824.01523</v>
      </c>
      <c r="T39" s="26">
        <f t="shared" ref="T39:Y39" si="10">T40+T41+T42</f>
        <v>1824.01523</v>
      </c>
      <c r="U39" s="26">
        <f t="shared" si="10"/>
        <v>1855.35546</v>
      </c>
      <c r="V39" s="26">
        <f t="shared" si="10"/>
        <v>1855.35546</v>
      </c>
      <c r="W39" s="26">
        <f t="shared" si="10"/>
        <v>1667.2</v>
      </c>
      <c r="X39" s="26">
        <f t="shared" si="10"/>
        <v>1560.5</v>
      </c>
      <c r="Y39" s="26">
        <f t="shared" si="10"/>
        <v>1560.5</v>
      </c>
      <c r="AA39" s="112"/>
    </row>
    <row r="40" spans="1:30" s="111" customFormat="1" ht="409.5" x14ac:dyDescent="0.2">
      <c r="A40" s="2"/>
      <c r="B40" s="84">
        <v>300000000</v>
      </c>
      <c r="C40" s="84">
        <v>301000000</v>
      </c>
      <c r="D40" s="12">
        <v>301010000</v>
      </c>
      <c r="E40" s="83">
        <v>301010011</v>
      </c>
      <c r="F40" s="33" t="s">
        <v>1</v>
      </c>
      <c r="G40" s="11" t="s">
        <v>1</v>
      </c>
      <c r="H40" s="41">
        <v>40</v>
      </c>
      <c r="I40" s="42" t="s">
        <v>118</v>
      </c>
      <c r="J40" s="43">
        <v>40000067</v>
      </c>
      <c r="K40" s="44">
        <v>100</v>
      </c>
      <c r="L40" s="45" t="s">
        <v>583</v>
      </c>
      <c r="M40" s="45" t="s">
        <v>704</v>
      </c>
      <c r="N40" s="46" t="s">
        <v>705</v>
      </c>
      <c r="O40" s="47" t="s">
        <v>706</v>
      </c>
      <c r="P40" s="47" t="s">
        <v>707</v>
      </c>
      <c r="Q40" s="23">
        <v>4</v>
      </c>
      <c r="R40" s="24">
        <v>10</v>
      </c>
      <c r="S40" s="26">
        <v>1170.01523</v>
      </c>
      <c r="T40" s="26">
        <v>1170.01523</v>
      </c>
      <c r="U40" s="26">
        <v>1130.075</v>
      </c>
      <c r="V40" s="26">
        <v>1130.075</v>
      </c>
      <c r="W40" s="26">
        <v>1292.2</v>
      </c>
      <c r="X40" s="26">
        <v>1185.5</v>
      </c>
      <c r="Y40" s="26">
        <v>1185.5</v>
      </c>
      <c r="AA40" s="112"/>
    </row>
    <row r="41" spans="1:30" s="111" customFormat="1" ht="409.5" x14ac:dyDescent="0.2">
      <c r="A41" s="2"/>
      <c r="B41" s="75">
        <v>300000000</v>
      </c>
      <c r="C41" s="75">
        <v>301000000</v>
      </c>
      <c r="D41" s="77">
        <v>301010000</v>
      </c>
      <c r="E41" s="80">
        <v>301010011</v>
      </c>
      <c r="F41" s="34" t="s">
        <v>1</v>
      </c>
      <c r="G41" s="8" t="s">
        <v>1</v>
      </c>
      <c r="H41" s="87">
        <v>231</v>
      </c>
      <c r="I41" s="48" t="s">
        <v>148</v>
      </c>
      <c r="J41" s="49">
        <v>231003000</v>
      </c>
      <c r="K41" s="44">
        <v>100</v>
      </c>
      <c r="L41" s="50" t="s">
        <v>582</v>
      </c>
      <c r="M41" s="50" t="s">
        <v>704</v>
      </c>
      <c r="N41" s="51" t="s">
        <v>974</v>
      </c>
      <c r="O41" s="52" t="s">
        <v>581</v>
      </c>
      <c r="P41" s="52" t="s">
        <v>975</v>
      </c>
      <c r="Q41" s="21">
        <v>7</v>
      </c>
      <c r="R41" s="22">
        <v>9</v>
      </c>
      <c r="S41" s="26">
        <v>314</v>
      </c>
      <c r="T41" s="26">
        <v>314</v>
      </c>
      <c r="U41" s="26">
        <v>300</v>
      </c>
      <c r="V41" s="26">
        <v>300</v>
      </c>
      <c r="W41" s="26">
        <v>285</v>
      </c>
      <c r="X41" s="26">
        <v>285</v>
      </c>
      <c r="Y41" s="26">
        <v>285</v>
      </c>
      <c r="AA41" s="112"/>
    </row>
    <row r="42" spans="1:30" s="111" customFormat="1" ht="409.5" x14ac:dyDescent="0.2">
      <c r="A42" s="2"/>
      <c r="B42" s="76">
        <v>300000000</v>
      </c>
      <c r="C42" s="76">
        <v>301000000</v>
      </c>
      <c r="D42" s="10">
        <v>301010000</v>
      </c>
      <c r="E42" s="81">
        <v>301010011</v>
      </c>
      <c r="F42" s="35" t="s">
        <v>1</v>
      </c>
      <c r="G42" s="15" t="s">
        <v>1</v>
      </c>
      <c r="H42" s="88">
        <v>241</v>
      </c>
      <c r="I42" s="53" t="s">
        <v>231</v>
      </c>
      <c r="J42" s="54">
        <v>241001000</v>
      </c>
      <c r="K42" s="44">
        <v>100</v>
      </c>
      <c r="L42" s="55" t="s">
        <v>580</v>
      </c>
      <c r="M42" s="50" t="s">
        <v>704</v>
      </c>
      <c r="N42" s="56" t="s">
        <v>869</v>
      </c>
      <c r="O42" s="57" t="s">
        <v>870</v>
      </c>
      <c r="P42" s="57" t="s">
        <v>871</v>
      </c>
      <c r="Q42" s="21">
        <v>8</v>
      </c>
      <c r="R42" s="22">
        <v>1</v>
      </c>
      <c r="S42" s="26">
        <v>340</v>
      </c>
      <c r="T42" s="26">
        <v>340</v>
      </c>
      <c r="U42" s="26">
        <v>425.28046000000001</v>
      </c>
      <c r="V42" s="26">
        <v>425.28046000000001</v>
      </c>
      <c r="W42" s="26">
        <v>90</v>
      </c>
      <c r="X42" s="26">
        <v>90</v>
      </c>
      <c r="Y42" s="26">
        <v>90</v>
      </c>
      <c r="Z42" s="112"/>
      <c r="AA42" s="112"/>
      <c r="AD42" s="115"/>
    </row>
    <row r="43" spans="1:30" s="111" customFormat="1" ht="114.75" x14ac:dyDescent="0.2">
      <c r="A43" s="2"/>
      <c r="B43" s="89">
        <v>301010012</v>
      </c>
      <c r="C43" s="89"/>
      <c r="D43" s="89"/>
      <c r="E43" s="90"/>
      <c r="F43" s="40">
        <v>301010012</v>
      </c>
      <c r="G43" s="13" t="s">
        <v>579</v>
      </c>
      <c r="H43" s="93"/>
      <c r="I43" s="93"/>
      <c r="J43" s="93"/>
      <c r="K43" s="58">
        <v>100</v>
      </c>
      <c r="L43" s="51"/>
      <c r="M43" s="129"/>
      <c r="N43" s="129"/>
      <c r="O43" s="129"/>
      <c r="P43" s="130"/>
      <c r="Q43" s="27" t="s">
        <v>1</v>
      </c>
      <c r="R43" s="25" t="s">
        <v>1</v>
      </c>
      <c r="S43" s="26">
        <f>S44+S45+S46+S48+S49+S50+S47</f>
        <v>16638.36406</v>
      </c>
      <c r="T43" s="26">
        <f t="shared" ref="T43:Y43" si="11">T44+T45+T46+T48+T49+T50+T47</f>
        <v>16638.36406</v>
      </c>
      <c r="U43" s="26">
        <f t="shared" si="11"/>
        <v>15621.7988</v>
      </c>
      <c r="V43" s="26">
        <f t="shared" si="11"/>
        <v>15603.53054</v>
      </c>
      <c r="W43" s="26">
        <f t="shared" si="11"/>
        <v>13891.071</v>
      </c>
      <c r="X43" s="26">
        <f t="shared" si="11"/>
        <v>14837.5</v>
      </c>
      <c r="Y43" s="26">
        <f t="shared" si="11"/>
        <v>14837.5</v>
      </c>
      <c r="AA43" s="112"/>
    </row>
    <row r="44" spans="1:30" s="111" customFormat="1" ht="409.5" x14ac:dyDescent="0.2">
      <c r="A44" s="2"/>
      <c r="B44" s="84">
        <v>300000000</v>
      </c>
      <c r="C44" s="84">
        <v>301000000</v>
      </c>
      <c r="D44" s="12">
        <v>301010000</v>
      </c>
      <c r="E44" s="83">
        <v>301010012</v>
      </c>
      <c r="F44" s="33" t="s">
        <v>1</v>
      </c>
      <c r="G44" s="11" t="s">
        <v>1</v>
      </c>
      <c r="H44" s="41">
        <v>40</v>
      </c>
      <c r="I44" s="42" t="s">
        <v>118</v>
      </c>
      <c r="J44" s="43">
        <v>40500136</v>
      </c>
      <c r="K44" s="44">
        <v>400</v>
      </c>
      <c r="L44" s="45" t="s">
        <v>578</v>
      </c>
      <c r="M44" s="45" t="s">
        <v>704</v>
      </c>
      <c r="N44" s="46" t="s">
        <v>708</v>
      </c>
      <c r="O44" s="47" t="s">
        <v>709</v>
      </c>
      <c r="P44" s="47" t="s">
        <v>710</v>
      </c>
      <c r="Q44" s="25">
        <v>1</v>
      </c>
      <c r="R44" s="25">
        <v>13</v>
      </c>
      <c r="S44" s="26">
        <v>4518.8745200000003</v>
      </c>
      <c r="T44" s="26">
        <v>4518.8745200000003</v>
      </c>
      <c r="U44" s="26">
        <v>3155.5203000000001</v>
      </c>
      <c r="V44" s="26">
        <v>3155.5203000000001</v>
      </c>
      <c r="W44" s="26">
        <f>720.191+1500</f>
        <v>2220.1909999999998</v>
      </c>
      <c r="X44" s="26">
        <f>1966.934+1500</f>
        <v>3466.9340000000002</v>
      </c>
      <c r="Y44" s="26">
        <f>1966.934+1500</f>
        <v>3466.9340000000002</v>
      </c>
      <c r="AA44" s="112"/>
    </row>
    <row r="45" spans="1:30" s="111" customFormat="1" ht="409.5" x14ac:dyDescent="0.2">
      <c r="A45" s="2"/>
      <c r="B45" s="84"/>
      <c r="C45" s="84"/>
      <c r="D45" s="12"/>
      <c r="E45" s="83"/>
      <c r="F45" s="33"/>
      <c r="G45" s="11"/>
      <c r="H45" s="41">
        <v>40</v>
      </c>
      <c r="I45" s="42" t="s">
        <v>118</v>
      </c>
      <c r="J45" s="43" t="s">
        <v>654</v>
      </c>
      <c r="K45" s="44"/>
      <c r="L45" s="45" t="s">
        <v>578</v>
      </c>
      <c r="M45" s="45" t="s">
        <v>692</v>
      </c>
      <c r="N45" s="46" t="s">
        <v>708</v>
      </c>
      <c r="O45" s="47" t="s">
        <v>709</v>
      </c>
      <c r="P45" s="47" t="s">
        <v>710</v>
      </c>
      <c r="Q45" s="25">
        <v>4</v>
      </c>
      <c r="R45" s="25">
        <v>10</v>
      </c>
      <c r="S45" s="26">
        <v>0</v>
      </c>
      <c r="T45" s="26">
        <v>0</v>
      </c>
      <c r="U45" s="26">
        <v>14.4575</v>
      </c>
      <c r="V45" s="26">
        <v>14.4575</v>
      </c>
      <c r="W45" s="26">
        <v>24.5</v>
      </c>
      <c r="X45" s="26">
        <v>24.5</v>
      </c>
      <c r="Y45" s="26">
        <v>24.5</v>
      </c>
      <c r="AA45" s="112"/>
    </row>
    <row r="46" spans="1:30" s="111" customFormat="1" ht="409.5" x14ac:dyDescent="0.2">
      <c r="A46" s="2"/>
      <c r="B46" s="75">
        <v>300000000</v>
      </c>
      <c r="C46" s="75">
        <v>301000000</v>
      </c>
      <c r="D46" s="77">
        <v>301010000</v>
      </c>
      <c r="E46" s="80">
        <v>301010012</v>
      </c>
      <c r="F46" s="34" t="s">
        <v>1</v>
      </c>
      <c r="G46" s="8" t="s">
        <v>1</v>
      </c>
      <c r="H46" s="87">
        <v>40</v>
      </c>
      <c r="I46" s="48" t="s">
        <v>118</v>
      </c>
      <c r="J46" s="49">
        <v>40500136</v>
      </c>
      <c r="K46" s="44">
        <v>400</v>
      </c>
      <c r="L46" s="50" t="s">
        <v>578</v>
      </c>
      <c r="M46" s="50" t="s">
        <v>692</v>
      </c>
      <c r="N46" s="51" t="s">
        <v>708</v>
      </c>
      <c r="O46" s="52" t="s">
        <v>709</v>
      </c>
      <c r="P46" s="52" t="s">
        <v>711</v>
      </c>
      <c r="Q46" s="21">
        <v>4</v>
      </c>
      <c r="R46" s="22">
        <v>12</v>
      </c>
      <c r="S46" s="26">
        <v>11759.48954</v>
      </c>
      <c r="T46" s="26">
        <v>11759.48954</v>
      </c>
      <c r="U46" s="26">
        <v>12187.821</v>
      </c>
      <c r="V46" s="26">
        <v>12169.552739999999</v>
      </c>
      <c r="W46" s="26">
        <f>12318.38-1500</f>
        <v>10818.38</v>
      </c>
      <c r="X46" s="26">
        <f>12398.066-1500</f>
        <v>10898.066000000001</v>
      </c>
      <c r="Y46" s="26">
        <f>12398.066-1500</f>
        <v>10898.066000000001</v>
      </c>
      <c r="AA46" s="112"/>
    </row>
    <row r="47" spans="1:30" s="111" customFormat="1" ht="409.5" x14ac:dyDescent="0.2">
      <c r="A47" s="2"/>
      <c r="B47" s="76"/>
      <c r="C47" s="76"/>
      <c r="D47" s="10"/>
      <c r="E47" s="81"/>
      <c r="F47" s="35"/>
      <c r="G47" s="15"/>
      <c r="H47" s="88">
        <v>231</v>
      </c>
      <c r="I47" s="53" t="s">
        <v>148</v>
      </c>
      <c r="J47" s="54" t="s">
        <v>675</v>
      </c>
      <c r="K47" s="44"/>
      <c r="L47" s="55" t="s">
        <v>578</v>
      </c>
      <c r="M47" s="50" t="s">
        <v>692</v>
      </c>
      <c r="N47" s="56" t="s">
        <v>971</v>
      </c>
      <c r="O47" s="57" t="s">
        <v>972</v>
      </c>
      <c r="P47" s="57" t="s">
        <v>973</v>
      </c>
      <c r="Q47" s="21">
        <v>7</v>
      </c>
      <c r="R47" s="22">
        <v>9</v>
      </c>
      <c r="S47" s="26"/>
      <c r="T47" s="26"/>
      <c r="U47" s="26"/>
      <c r="V47" s="26"/>
      <c r="W47" s="26">
        <v>20</v>
      </c>
      <c r="X47" s="26">
        <v>0</v>
      </c>
      <c r="Y47" s="26">
        <v>0</v>
      </c>
      <c r="AA47" s="112"/>
    </row>
    <row r="48" spans="1:30" s="111" customFormat="1" ht="409.5" x14ac:dyDescent="0.2">
      <c r="A48" s="2"/>
      <c r="B48" s="76">
        <v>300000000</v>
      </c>
      <c r="C48" s="76">
        <v>301000000</v>
      </c>
      <c r="D48" s="10">
        <v>301010000</v>
      </c>
      <c r="E48" s="81">
        <v>301010012</v>
      </c>
      <c r="F48" s="35" t="s">
        <v>1</v>
      </c>
      <c r="G48" s="15" t="s">
        <v>1</v>
      </c>
      <c r="H48" s="88">
        <v>241</v>
      </c>
      <c r="I48" s="53" t="s">
        <v>231</v>
      </c>
      <c r="J48" s="54">
        <v>241241150</v>
      </c>
      <c r="K48" s="44">
        <v>100</v>
      </c>
      <c r="L48" s="55" t="s">
        <v>577</v>
      </c>
      <c r="M48" s="50" t="s">
        <v>704</v>
      </c>
      <c r="N48" s="56" t="s">
        <v>872</v>
      </c>
      <c r="O48" s="57" t="s">
        <v>873</v>
      </c>
      <c r="P48" s="57" t="s">
        <v>874</v>
      </c>
      <c r="Q48" s="21">
        <v>8</v>
      </c>
      <c r="R48" s="22">
        <v>1</v>
      </c>
      <c r="S48" s="26">
        <v>360</v>
      </c>
      <c r="T48" s="26">
        <v>360</v>
      </c>
      <c r="U48" s="26">
        <v>264</v>
      </c>
      <c r="V48" s="26">
        <v>264</v>
      </c>
      <c r="W48" s="26">
        <v>378</v>
      </c>
      <c r="X48" s="26">
        <v>148</v>
      </c>
      <c r="Y48" s="26">
        <v>148</v>
      </c>
      <c r="Z48" s="112"/>
      <c r="AA48" s="112"/>
      <c r="AD48" s="115"/>
    </row>
    <row r="49" spans="1:27" s="111" customFormat="1" ht="409.5" x14ac:dyDescent="0.2">
      <c r="A49" s="2"/>
      <c r="B49" s="76"/>
      <c r="C49" s="76"/>
      <c r="D49" s="10"/>
      <c r="E49" s="10"/>
      <c r="F49" s="38"/>
      <c r="G49" s="6"/>
      <c r="H49" s="88">
        <v>241</v>
      </c>
      <c r="I49" s="53" t="s">
        <v>231</v>
      </c>
      <c r="J49" s="54" t="s">
        <v>668</v>
      </c>
      <c r="K49" s="58"/>
      <c r="L49" s="55" t="s">
        <v>876</v>
      </c>
      <c r="M49" s="55" t="s">
        <v>692</v>
      </c>
      <c r="N49" s="56" t="s">
        <v>869</v>
      </c>
      <c r="O49" s="57" t="s">
        <v>875</v>
      </c>
      <c r="P49" s="59" t="s">
        <v>871</v>
      </c>
      <c r="Q49" s="21">
        <v>7</v>
      </c>
      <c r="R49" s="22">
        <v>5</v>
      </c>
      <c r="S49" s="26"/>
      <c r="T49" s="26"/>
      <c r="U49" s="26"/>
      <c r="V49" s="26"/>
      <c r="W49" s="26">
        <v>30</v>
      </c>
      <c r="X49" s="26">
        <v>0</v>
      </c>
      <c r="Y49" s="26">
        <v>0</v>
      </c>
      <c r="Z49" s="112"/>
      <c r="AA49" s="112"/>
    </row>
    <row r="50" spans="1:27" s="111" customFormat="1" ht="409.5" x14ac:dyDescent="0.2">
      <c r="A50" s="2"/>
      <c r="B50" s="76"/>
      <c r="C50" s="76"/>
      <c r="D50" s="10"/>
      <c r="E50" s="10"/>
      <c r="F50" s="38"/>
      <c r="G50" s="6"/>
      <c r="H50" s="88">
        <v>241</v>
      </c>
      <c r="I50" s="53" t="s">
        <v>231</v>
      </c>
      <c r="J50" s="54" t="s">
        <v>668</v>
      </c>
      <c r="K50" s="58"/>
      <c r="L50" s="55" t="s">
        <v>876</v>
      </c>
      <c r="M50" s="55" t="s">
        <v>692</v>
      </c>
      <c r="N50" s="56" t="s">
        <v>869</v>
      </c>
      <c r="O50" s="57" t="s">
        <v>875</v>
      </c>
      <c r="P50" s="59" t="s">
        <v>871</v>
      </c>
      <c r="Q50" s="21">
        <v>8</v>
      </c>
      <c r="R50" s="22">
        <v>1</v>
      </c>
      <c r="S50" s="26"/>
      <c r="T50" s="26"/>
      <c r="U50" s="26"/>
      <c r="V50" s="26"/>
      <c r="W50" s="26">
        <v>400</v>
      </c>
      <c r="X50" s="26">
        <v>300</v>
      </c>
      <c r="Y50" s="26">
        <v>300</v>
      </c>
      <c r="Z50" s="112"/>
      <c r="AA50" s="112"/>
    </row>
    <row r="51" spans="1:27" s="111" customFormat="1" ht="38.25" x14ac:dyDescent="0.2">
      <c r="A51" s="2"/>
      <c r="B51" s="89">
        <v>301010013</v>
      </c>
      <c r="C51" s="89"/>
      <c r="D51" s="89"/>
      <c r="E51" s="90"/>
      <c r="F51" s="40">
        <v>301010013</v>
      </c>
      <c r="G51" s="13" t="s">
        <v>576</v>
      </c>
      <c r="H51" s="93"/>
      <c r="I51" s="93"/>
      <c r="J51" s="93"/>
      <c r="K51" s="58">
        <v>100</v>
      </c>
      <c r="L51" s="51"/>
      <c r="M51" s="129"/>
      <c r="N51" s="129"/>
      <c r="O51" s="129"/>
      <c r="P51" s="130"/>
      <c r="Q51" s="27" t="s">
        <v>1</v>
      </c>
      <c r="R51" s="25" t="s">
        <v>1</v>
      </c>
      <c r="S51" s="26">
        <f>S52+S53+S54+S55+S56</f>
        <v>2186.2295999999997</v>
      </c>
      <c r="T51" s="26">
        <f t="shared" ref="T51:Y51" si="12">T52+T53+T54+T55+T56</f>
        <v>1852.3715999999999</v>
      </c>
      <c r="U51" s="26">
        <f t="shared" si="12"/>
        <v>6301.8194199999998</v>
      </c>
      <c r="V51" s="26">
        <f t="shared" si="12"/>
        <v>5186.6988799999999</v>
      </c>
      <c r="W51" s="26">
        <f t="shared" si="12"/>
        <v>0</v>
      </c>
      <c r="X51" s="26">
        <f t="shared" si="12"/>
        <v>0</v>
      </c>
      <c r="Y51" s="26">
        <f t="shared" si="12"/>
        <v>0</v>
      </c>
      <c r="AA51" s="112"/>
    </row>
    <row r="52" spans="1:27" s="111" customFormat="1" ht="409.5" x14ac:dyDescent="0.2">
      <c r="A52" s="2"/>
      <c r="B52" s="84">
        <v>300000000</v>
      </c>
      <c r="C52" s="84">
        <v>301000000</v>
      </c>
      <c r="D52" s="12">
        <v>301010000</v>
      </c>
      <c r="E52" s="83">
        <v>301010013</v>
      </c>
      <c r="F52" s="33" t="s">
        <v>1</v>
      </c>
      <c r="G52" s="11" t="s">
        <v>1</v>
      </c>
      <c r="H52" s="41">
        <v>40</v>
      </c>
      <c r="I52" s="42" t="s">
        <v>118</v>
      </c>
      <c r="J52" s="43">
        <v>40000010</v>
      </c>
      <c r="K52" s="44">
        <v>100</v>
      </c>
      <c r="L52" s="45" t="s">
        <v>575</v>
      </c>
      <c r="M52" s="45" t="s">
        <v>704</v>
      </c>
      <c r="N52" s="46" t="s">
        <v>574</v>
      </c>
      <c r="O52" s="47" t="s">
        <v>573</v>
      </c>
      <c r="P52" s="47" t="s">
        <v>572</v>
      </c>
      <c r="Q52" s="23">
        <v>3</v>
      </c>
      <c r="R52" s="24">
        <v>9</v>
      </c>
      <c r="S52" s="26">
        <v>200</v>
      </c>
      <c r="T52" s="26">
        <v>200</v>
      </c>
      <c r="U52" s="26"/>
      <c r="V52" s="26"/>
      <c r="W52" s="26"/>
      <c r="X52" s="26"/>
      <c r="Y52" s="26"/>
      <c r="AA52" s="112"/>
    </row>
    <row r="53" spans="1:27" s="111" customFormat="1" ht="94.5" x14ac:dyDescent="0.2">
      <c r="A53" s="2"/>
      <c r="B53" s="75">
        <v>300000000</v>
      </c>
      <c r="C53" s="75">
        <v>301000000</v>
      </c>
      <c r="D53" s="77">
        <v>301010000</v>
      </c>
      <c r="E53" s="80">
        <v>301010013</v>
      </c>
      <c r="F53" s="34" t="s">
        <v>1</v>
      </c>
      <c r="G53" s="8" t="s">
        <v>1</v>
      </c>
      <c r="H53" s="87">
        <v>40</v>
      </c>
      <c r="I53" s="48" t="s">
        <v>118</v>
      </c>
      <c r="J53" s="49">
        <v>40040007</v>
      </c>
      <c r="K53" s="44">
        <v>100</v>
      </c>
      <c r="L53" s="50" t="s">
        <v>202</v>
      </c>
      <c r="M53" s="50" t="s">
        <v>704</v>
      </c>
      <c r="N53" s="51" t="s">
        <v>970</v>
      </c>
      <c r="O53" s="52" t="s">
        <v>571</v>
      </c>
      <c r="P53" s="52" t="s">
        <v>8</v>
      </c>
      <c r="Q53" s="21">
        <v>3</v>
      </c>
      <c r="R53" s="22">
        <v>9</v>
      </c>
      <c r="S53" s="26">
        <v>1986.2295999999999</v>
      </c>
      <c r="T53" s="26">
        <v>1652.3715999999999</v>
      </c>
      <c r="U53" s="26"/>
      <c r="V53" s="26"/>
      <c r="W53" s="26"/>
      <c r="X53" s="26"/>
      <c r="Y53" s="26"/>
      <c r="AA53" s="112"/>
    </row>
    <row r="54" spans="1:27" s="111" customFormat="1" ht="409.5" x14ac:dyDescent="0.2">
      <c r="A54" s="2"/>
      <c r="B54" s="75">
        <v>300000000</v>
      </c>
      <c r="C54" s="75">
        <v>301000000</v>
      </c>
      <c r="D54" s="77">
        <v>301010000</v>
      </c>
      <c r="E54" s="80">
        <v>301010013</v>
      </c>
      <c r="F54" s="34" t="s">
        <v>1</v>
      </c>
      <c r="G54" s="8" t="s">
        <v>1</v>
      </c>
      <c r="H54" s="87">
        <v>40</v>
      </c>
      <c r="I54" s="48" t="s">
        <v>118</v>
      </c>
      <c r="J54" s="49">
        <v>40040007</v>
      </c>
      <c r="K54" s="44">
        <v>100</v>
      </c>
      <c r="L54" s="50" t="s">
        <v>202</v>
      </c>
      <c r="M54" s="50" t="s">
        <v>692</v>
      </c>
      <c r="N54" s="51" t="s">
        <v>712</v>
      </c>
      <c r="O54" s="52" t="s">
        <v>713</v>
      </c>
      <c r="P54" s="52" t="s">
        <v>714</v>
      </c>
      <c r="Q54" s="21">
        <v>3</v>
      </c>
      <c r="R54" s="22">
        <v>10</v>
      </c>
      <c r="S54" s="26">
        <v>0</v>
      </c>
      <c r="T54" s="26">
        <v>0</v>
      </c>
      <c r="U54" s="26">
        <v>2496.77979</v>
      </c>
      <c r="V54" s="26">
        <v>2042.52657</v>
      </c>
      <c r="W54" s="26"/>
      <c r="X54" s="26"/>
      <c r="Y54" s="26"/>
      <c r="AA54" s="112"/>
    </row>
    <row r="55" spans="1:27" s="111" customFormat="1" ht="110.25" x14ac:dyDescent="0.2">
      <c r="A55" s="2"/>
      <c r="B55" s="75">
        <v>300000000</v>
      </c>
      <c r="C55" s="75">
        <v>301000000</v>
      </c>
      <c r="D55" s="77">
        <v>301010000</v>
      </c>
      <c r="E55" s="80">
        <v>301010013</v>
      </c>
      <c r="F55" s="34" t="s">
        <v>1</v>
      </c>
      <c r="G55" s="8" t="s">
        <v>1</v>
      </c>
      <c r="H55" s="87">
        <v>481</v>
      </c>
      <c r="I55" s="48" t="s">
        <v>112</v>
      </c>
      <c r="J55" s="49">
        <v>481481790</v>
      </c>
      <c r="K55" s="44">
        <v>100</v>
      </c>
      <c r="L55" s="50" t="s">
        <v>202</v>
      </c>
      <c r="M55" s="50" t="s">
        <v>704</v>
      </c>
      <c r="N55" s="51" t="s">
        <v>970</v>
      </c>
      <c r="O55" s="52" t="s">
        <v>571</v>
      </c>
      <c r="P55" s="52" t="s">
        <v>8</v>
      </c>
      <c r="Q55" s="21">
        <v>3</v>
      </c>
      <c r="R55" s="22">
        <v>10</v>
      </c>
      <c r="S55" s="26">
        <v>0</v>
      </c>
      <c r="T55" s="26">
        <v>0</v>
      </c>
      <c r="U55" s="26">
        <v>522.85</v>
      </c>
      <c r="V55" s="26">
        <v>450.21271000000002</v>
      </c>
      <c r="W55" s="26"/>
      <c r="X55" s="26"/>
      <c r="Y55" s="26"/>
      <c r="AA55" s="112"/>
    </row>
    <row r="56" spans="1:27" s="111" customFormat="1" ht="110.25" x14ac:dyDescent="0.2">
      <c r="A56" s="2"/>
      <c r="B56" s="76">
        <v>300000000</v>
      </c>
      <c r="C56" s="76">
        <v>301000000</v>
      </c>
      <c r="D56" s="10">
        <v>301010000</v>
      </c>
      <c r="E56" s="81">
        <v>301010013</v>
      </c>
      <c r="F56" s="35" t="s">
        <v>1</v>
      </c>
      <c r="G56" s="15" t="s">
        <v>1</v>
      </c>
      <c r="H56" s="88">
        <v>481</v>
      </c>
      <c r="I56" s="53" t="s">
        <v>112</v>
      </c>
      <c r="J56" s="54">
        <v>481481820</v>
      </c>
      <c r="K56" s="44">
        <v>100</v>
      </c>
      <c r="L56" s="55" t="s">
        <v>570</v>
      </c>
      <c r="M56" s="50" t="s">
        <v>704</v>
      </c>
      <c r="N56" s="56" t="s">
        <v>970</v>
      </c>
      <c r="O56" s="57" t="s">
        <v>244</v>
      </c>
      <c r="P56" s="57" t="s">
        <v>8</v>
      </c>
      <c r="Q56" s="21">
        <v>3</v>
      </c>
      <c r="R56" s="22">
        <v>10</v>
      </c>
      <c r="S56" s="26">
        <v>0</v>
      </c>
      <c r="T56" s="26">
        <v>0</v>
      </c>
      <c r="U56" s="26">
        <v>3282.1896299999999</v>
      </c>
      <c r="V56" s="26">
        <v>2693.9596000000001</v>
      </c>
      <c r="W56" s="26"/>
      <c r="X56" s="26"/>
      <c r="Y56" s="26"/>
      <c r="AA56" s="112"/>
    </row>
    <row r="57" spans="1:27" s="111" customFormat="1" ht="25.5" x14ac:dyDescent="0.2">
      <c r="A57" s="2"/>
      <c r="B57" s="89">
        <v>301010016</v>
      </c>
      <c r="C57" s="89"/>
      <c r="D57" s="89"/>
      <c r="E57" s="90"/>
      <c r="F57" s="40">
        <v>301010016</v>
      </c>
      <c r="G57" s="13" t="s">
        <v>569</v>
      </c>
      <c r="H57" s="93"/>
      <c r="I57" s="93"/>
      <c r="J57" s="93"/>
      <c r="K57" s="58">
        <v>400</v>
      </c>
      <c r="L57" s="51"/>
      <c r="M57" s="129"/>
      <c r="N57" s="129"/>
      <c r="O57" s="129"/>
      <c r="P57" s="130"/>
      <c r="Q57" s="27" t="s">
        <v>1</v>
      </c>
      <c r="R57" s="25" t="s">
        <v>1</v>
      </c>
      <c r="S57" s="26">
        <f>S58+S59+S60+S61</f>
        <v>198659.40173000001</v>
      </c>
      <c r="T57" s="26">
        <f t="shared" ref="T57:Y57" si="13">T58+T59+T60+T61</f>
        <v>59056.021259999994</v>
      </c>
      <c r="U57" s="26">
        <f t="shared" si="13"/>
        <v>1123.33026</v>
      </c>
      <c r="V57" s="26">
        <f t="shared" si="13"/>
        <v>1123.33026</v>
      </c>
      <c r="W57" s="26">
        <f t="shared" si="13"/>
        <v>1400.3220000000001</v>
      </c>
      <c r="X57" s="26">
        <f t="shared" si="13"/>
        <v>1400</v>
      </c>
      <c r="Y57" s="26">
        <f t="shared" si="13"/>
        <v>1400</v>
      </c>
      <c r="AA57" s="112"/>
    </row>
    <row r="58" spans="1:27" s="111" customFormat="1" ht="409.5" x14ac:dyDescent="0.2">
      <c r="A58" s="2"/>
      <c r="B58" s="84">
        <v>300000000</v>
      </c>
      <c r="C58" s="84">
        <v>301000000</v>
      </c>
      <c r="D58" s="12">
        <v>301010000</v>
      </c>
      <c r="E58" s="83">
        <v>301010016</v>
      </c>
      <c r="F58" s="33" t="s">
        <v>1</v>
      </c>
      <c r="G58" s="11" t="s">
        <v>1</v>
      </c>
      <c r="H58" s="41">
        <v>40</v>
      </c>
      <c r="I58" s="42" t="s">
        <v>118</v>
      </c>
      <c r="J58" s="43">
        <v>40040000</v>
      </c>
      <c r="K58" s="44">
        <v>100</v>
      </c>
      <c r="L58" s="45" t="s">
        <v>568</v>
      </c>
      <c r="M58" s="50" t="s">
        <v>692</v>
      </c>
      <c r="N58" s="46" t="s">
        <v>715</v>
      </c>
      <c r="O58" s="47" t="s">
        <v>716</v>
      </c>
      <c r="P58" s="47" t="s">
        <v>717</v>
      </c>
      <c r="Q58" s="23">
        <v>6</v>
      </c>
      <c r="R58" s="24">
        <v>5</v>
      </c>
      <c r="S58" s="26">
        <v>682.02386000000001</v>
      </c>
      <c r="T58" s="26">
        <v>682.02386000000001</v>
      </c>
      <c r="U58" s="26">
        <v>523.33025999999995</v>
      </c>
      <c r="V58" s="26">
        <v>523.33025999999995</v>
      </c>
      <c r="W58" s="26">
        <v>800.322</v>
      </c>
      <c r="X58" s="26">
        <v>800</v>
      </c>
      <c r="Y58" s="26">
        <v>800</v>
      </c>
      <c r="AA58" s="112"/>
    </row>
    <row r="59" spans="1:27" s="111" customFormat="1" ht="409.5" x14ac:dyDescent="0.2">
      <c r="A59" s="2"/>
      <c r="B59" s="75">
        <v>300000000</v>
      </c>
      <c r="C59" s="75">
        <v>301000000</v>
      </c>
      <c r="D59" s="77">
        <v>301010000</v>
      </c>
      <c r="E59" s="80">
        <v>301010016</v>
      </c>
      <c r="F59" s="34" t="s">
        <v>1</v>
      </c>
      <c r="G59" s="8" t="s">
        <v>1</v>
      </c>
      <c r="H59" s="87">
        <v>231</v>
      </c>
      <c r="I59" s="48" t="s">
        <v>148</v>
      </c>
      <c r="J59" s="49">
        <v>231025000</v>
      </c>
      <c r="K59" s="44">
        <v>100</v>
      </c>
      <c r="L59" s="50" t="s">
        <v>567</v>
      </c>
      <c r="M59" s="50" t="s">
        <v>704</v>
      </c>
      <c r="N59" s="51" t="s">
        <v>976</v>
      </c>
      <c r="O59" s="52" t="s">
        <v>566</v>
      </c>
      <c r="P59" s="52" t="s">
        <v>977</v>
      </c>
      <c r="Q59" s="21">
        <v>6</v>
      </c>
      <c r="R59" s="22">
        <v>5</v>
      </c>
      <c r="S59" s="26">
        <v>600</v>
      </c>
      <c r="T59" s="26">
        <v>600</v>
      </c>
      <c r="U59" s="26">
        <v>600</v>
      </c>
      <c r="V59" s="26">
        <v>600</v>
      </c>
      <c r="W59" s="26">
        <v>600</v>
      </c>
      <c r="X59" s="26">
        <v>600</v>
      </c>
      <c r="Y59" s="26">
        <v>600</v>
      </c>
      <c r="AA59" s="112"/>
    </row>
    <row r="60" spans="1:27" s="111" customFormat="1" ht="409.5" x14ac:dyDescent="0.2">
      <c r="A60" s="2"/>
      <c r="B60" s="75">
        <v>300000000</v>
      </c>
      <c r="C60" s="75">
        <v>301000000</v>
      </c>
      <c r="D60" s="77">
        <v>301010000</v>
      </c>
      <c r="E60" s="80">
        <v>301010016</v>
      </c>
      <c r="F60" s="34" t="s">
        <v>1</v>
      </c>
      <c r="G60" s="8" t="s">
        <v>1</v>
      </c>
      <c r="H60" s="87">
        <v>481</v>
      </c>
      <c r="I60" s="48" t="s">
        <v>112</v>
      </c>
      <c r="J60" s="49">
        <v>481481030</v>
      </c>
      <c r="K60" s="44">
        <v>100</v>
      </c>
      <c r="L60" s="50" t="s">
        <v>565</v>
      </c>
      <c r="M60" s="50" t="s">
        <v>704</v>
      </c>
      <c r="N60" s="51" t="s">
        <v>564</v>
      </c>
      <c r="O60" s="52" t="s">
        <v>563</v>
      </c>
      <c r="P60" s="52" t="s">
        <v>562</v>
      </c>
      <c r="Q60" s="21">
        <v>6</v>
      </c>
      <c r="R60" s="22">
        <v>5</v>
      </c>
      <c r="S60" s="26">
        <v>1758.4760000000001</v>
      </c>
      <c r="T60" s="26">
        <v>1459.999</v>
      </c>
      <c r="U60" s="26"/>
      <c r="V60" s="26"/>
      <c r="W60" s="26"/>
      <c r="X60" s="26"/>
      <c r="Y60" s="26"/>
      <c r="AA60" s="112"/>
    </row>
    <row r="61" spans="1:27" s="111" customFormat="1" ht="409.5" x14ac:dyDescent="0.2">
      <c r="A61" s="2"/>
      <c r="B61" s="76">
        <v>300000000</v>
      </c>
      <c r="C61" s="76">
        <v>301000000</v>
      </c>
      <c r="D61" s="10">
        <v>301010000</v>
      </c>
      <c r="E61" s="81">
        <v>301010016</v>
      </c>
      <c r="F61" s="35" t="s">
        <v>1</v>
      </c>
      <c r="G61" s="15" t="s">
        <v>1</v>
      </c>
      <c r="H61" s="88">
        <v>481</v>
      </c>
      <c r="I61" s="53" t="s">
        <v>112</v>
      </c>
      <c r="J61" s="54">
        <v>481481760</v>
      </c>
      <c r="K61" s="44">
        <v>400</v>
      </c>
      <c r="L61" s="55" t="s">
        <v>561</v>
      </c>
      <c r="M61" s="50" t="s">
        <v>704</v>
      </c>
      <c r="N61" s="56" t="s">
        <v>560</v>
      </c>
      <c r="O61" s="57" t="s">
        <v>559</v>
      </c>
      <c r="P61" s="57" t="s">
        <v>558</v>
      </c>
      <c r="Q61" s="21">
        <v>5</v>
      </c>
      <c r="R61" s="22">
        <v>2</v>
      </c>
      <c r="S61" s="26">
        <v>195618.90187</v>
      </c>
      <c r="T61" s="26">
        <v>56313.998399999997</v>
      </c>
      <c r="U61" s="26"/>
      <c r="V61" s="26"/>
      <c r="W61" s="26"/>
      <c r="X61" s="26"/>
      <c r="Y61" s="26"/>
      <c r="AA61" s="112"/>
    </row>
    <row r="62" spans="1:27" s="111" customFormat="1" ht="51" x14ac:dyDescent="0.2">
      <c r="A62" s="2"/>
      <c r="B62" s="89">
        <v>301010021</v>
      </c>
      <c r="C62" s="89"/>
      <c r="D62" s="89"/>
      <c r="E62" s="90"/>
      <c r="F62" s="40">
        <v>301010021</v>
      </c>
      <c r="G62" s="13" t="s">
        <v>557</v>
      </c>
      <c r="H62" s="93"/>
      <c r="I62" s="93"/>
      <c r="J62" s="93"/>
      <c r="K62" s="58">
        <v>100</v>
      </c>
      <c r="L62" s="51"/>
      <c r="M62" s="129"/>
      <c r="N62" s="129"/>
      <c r="O62" s="129"/>
      <c r="P62" s="130"/>
      <c r="Q62" s="27" t="s">
        <v>1</v>
      </c>
      <c r="R62" s="25" t="s">
        <v>1</v>
      </c>
      <c r="S62" s="26">
        <f>S63+S64</f>
        <v>1651.22882</v>
      </c>
      <c r="T62" s="26">
        <f t="shared" ref="T62:Y62" si="14">T63+T64</f>
        <v>1651.22882</v>
      </c>
      <c r="U62" s="26">
        <f t="shared" si="14"/>
        <v>15156.22545</v>
      </c>
      <c r="V62" s="26">
        <f t="shared" si="14"/>
        <v>15020.33827</v>
      </c>
      <c r="W62" s="26">
        <f t="shared" si="14"/>
        <v>15883</v>
      </c>
      <c r="X62" s="26">
        <f t="shared" si="14"/>
        <v>15883</v>
      </c>
      <c r="Y62" s="26">
        <f t="shared" si="14"/>
        <v>15883</v>
      </c>
      <c r="AA62" s="112"/>
    </row>
    <row r="63" spans="1:27" s="111" customFormat="1" ht="409.5" x14ac:dyDescent="0.2">
      <c r="A63" s="2"/>
      <c r="B63" s="76">
        <v>300000000</v>
      </c>
      <c r="C63" s="76">
        <v>301000000</v>
      </c>
      <c r="D63" s="10">
        <v>301010000</v>
      </c>
      <c r="E63" s="81">
        <v>301010021</v>
      </c>
      <c r="F63" s="35" t="s">
        <v>1</v>
      </c>
      <c r="G63" s="15" t="s">
        <v>1</v>
      </c>
      <c r="H63" s="88">
        <v>231</v>
      </c>
      <c r="I63" s="53" t="s">
        <v>148</v>
      </c>
      <c r="J63" s="54">
        <v>231024000</v>
      </c>
      <c r="K63" s="44">
        <v>100</v>
      </c>
      <c r="L63" s="55" t="s">
        <v>556</v>
      </c>
      <c r="M63" s="50" t="s">
        <v>704</v>
      </c>
      <c r="N63" s="56" t="s">
        <v>978</v>
      </c>
      <c r="O63" s="57" t="s">
        <v>554</v>
      </c>
      <c r="P63" s="57" t="s">
        <v>979</v>
      </c>
      <c r="Q63" s="21">
        <v>7</v>
      </c>
      <c r="R63" s="22">
        <v>7</v>
      </c>
      <c r="S63" s="26">
        <v>1651.22882</v>
      </c>
      <c r="T63" s="26">
        <v>1651.22882</v>
      </c>
      <c r="U63" s="26">
        <v>7584.9</v>
      </c>
      <c r="V63" s="26">
        <v>7584.8808600000002</v>
      </c>
      <c r="W63" s="26">
        <v>5247.6</v>
      </c>
      <c r="X63" s="26">
        <v>5247.6</v>
      </c>
      <c r="Y63" s="26">
        <v>5247.6</v>
      </c>
      <c r="AA63" s="112"/>
    </row>
    <row r="64" spans="1:27" s="111" customFormat="1" ht="409.5" x14ac:dyDescent="0.2">
      <c r="A64" s="2"/>
      <c r="B64" s="76"/>
      <c r="C64" s="76"/>
      <c r="D64" s="10"/>
      <c r="E64" s="10"/>
      <c r="F64" s="36"/>
      <c r="G64" s="15"/>
      <c r="H64" s="88">
        <v>231</v>
      </c>
      <c r="I64" s="53" t="s">
        <v>148</v>
      </c>
      <c r="J64" s="54" t="s">
        <v>679</v>
      </c>
      <c r="K64" s="58"/>
      <c r="L64" s="55" t="s">
        <v>552</v>
      </c>
      <c r="M64" s="55" t="s">
        <v>704</v>
      </c>
      <c r="N64" s="56" t="s">
        <v>980</v>
      </c>
      <c r="O64" s="57" t="s">
        <v>551</v>
      </c>
      <c r="P64" s="59" t="s">
        <v>981</v>
      </c>
      <c r="Q64" s="21">
        <v>7</v>
      </c>
      <c r="R64" s="22">
        <v>7</v>
      </c>
      <c r="S64" s="26"/>
      <c r="T64" s="26"/>
      <c r="U64" s="26">
        <v>7571.3254500000003</v>
      </c>
      <c r="V64" s="26">
        <v>7435.45741</v>
      </c>
      <c r="W64" s="26">
        <v>10635.4</v>
      </c>
      <c r="X64" s="26">
        <v>10635.4</v>
      </c>
      <c r="Y64" s="26">
        <v>10635.4</v>
      </c>
      <c r="AA64" s="112"/>
    </row>
    <row r="65" spans="1:27" s="111" customFormat="1" ht="280.5" x14ac:dyDescent="0.2">
      <c r="A65" s="2"/>
      <c r="B65" s="89">
        <v>301010022</v>
      </c>
      <c r="C65" s="89"/>
      <c r="D65" s="89"/>
      <c r="E65" s="90"/>
      <c r="F65" s="40">
        <v>301010022</v>
      </c>
      <c r="G65" s="13" t="s">
        <v>550</v>
      </c>
      <c r="H65" s="93"/>
      <c r="I65" s="93"/>
      <c r="J65" s="93"/>
      <c r="K65" s="58">
        <v>100</v>
      </c>
      <c r="L65" s="51"/>
      <c r="M65" s="129"/>
      <c r="N65" s="129"/>
      <c r="O65" s="129"/>
      <c r="P65" s="130"/>
      <c r="Q65" s="27" t="s">
        <v>1</v>
      </c>
      <c r="R65" s="25" t="s">
        <v>1</v>
      </c>
      <c r="S65" s="26">
        <f>SUM(S66:S85)</f>
        <v>942708.20632999996</v>
      </c>
      <c r="T65" s="26">
        <f t="shared" ref="T65:Y65" si="15">SUM(T66:T85)</f>
        <v>919165.35396999982</v>
      </c>
      <c r="U65" s="26">
        <f t="shared" si="15"/>
        <v>708164.75271999999</v>
      </c>
      <c r="V65" s="26">
        <f t="shared" si="15"/>
        <v>680372.66334000009</v>
      </c>
      <c r="W65" s="26">
        <f t="shared" si="15"/>
        <v>620957.46438999998</v>
      </c>
      <c r="X65" s="26">
        <f t="shared" si="15"/>
        <v>641513.14838999999</v>
      </c>
      <c r="Y65" s="26">
        <f t="shared" si="15"/>
        <v>660449.93638999993</v>
      </c>
      <c r="AA65" s="112"/>
    </row>
    <row r="66" spans="1:27" s="111" customFormat="1" ht="409.5" x14ac:dyDescent="0.2">
      <c r="A66" s="2"/>
      <c r="B66" s="84">
        <v>300000000</v>
      </c>
      <c r="C66" s="84">
        <v>301000000</v>
      </c>
      <c r="D66" s="12">
        <v>301010000</v>
      </c>
      <c r="E66" s="83">
        <v>301010021</v>
      </c>
      <c r="F66" s="33" t="s">
        <v>1</v>
      </c>
      <c r="G66" s="11"/>
      <c r="H66" s="41">
        <v>231</v>
      </c>
      <c r="I66" s="42" t="s">
        <v>148</v>
      </c>
      <c r="J66" s="49">
        <v>231024000</v>
      </c>
      <c r="K66" s="66">
        <v>100</v>
      </c>
      <c r="L66" s="51" t="s">
        <v>556</v>
      </c>
      <c r="M66" s="50" t="s">
        <v>704</v>
      </c>
      <c r="N66" s="51" t="s">
        <v>555</v>
      </c>
      <c r="O66" s="52" t="s">
        <v>554</v>
      </c>
      <c r="P66" s="52" t="s">
        <v>553</v>
      </c>
      <c r="Q66" s="25">
        <v>7</v>
      </c>
      <c r="R66" s="25">
        <v>7</v>
      </c>
      <c r="S66" s="26">
        <v>4769.8999999999996</v>
      </c>
      <c r="T66" s="26">
        <v>4769.8999999999996</v>
      </c>
      <c r="U66" s="26"/>
      <c r="V66" s="26"/>
      <c r="W66" s="26"/>
      <c r="X66" s="26"/>
      <c r="Y66" s="26"/>
      <c r="AA66" s="112"/>
    </row>
    <row r="67" spans="1:27" s="111" customFormat="1" ht="409.5" x14ac:dyDescent="0.2">
      <c r="A67" s="2"/>
      <c r="B67" s="84">
        <v>300000000</v>
      </c>
      <c r="C67" s="84">
        <v>301000000</v>
      </c>
      <c r="D67" s="12">
        <v>301010000</v>
      </c>
      <c r="E67" s="83">
        <v>301010022</v>
      </c>
      <c r="F67" s="33" t="s">
        <v>1</v>
      </c>
      <c r="G67" s="11" t="s">
        <v>1</v>
      </c>
      <c r="H67" s="41">
        <v>231</v>
      </c>
      <c r="I67" s="42" t="s">
        <v>148</v>
      </c>
      <c r="J67" s="49">
        <v>231009000</v>
      </c>
      <c r="K67" s="66">
        <v>100</v>
      </c>
      <c r="L67" s="51" t="s">
        <v>549</v>
      </c>
      <c r="M67" s="51" t="s">
        <v>704</v>
      </c>
      <c r="N67" s="51" t="s">
        <v>982</v>
      </c>
      <c r="O67" s="52" t="s">
        <v>983</v>
      </c>
      <c r="P67" s="52" t="s">
        <v>984</v>
      </c>
      <c r="Q67" s="25">
        <v>7</v>
      </c>
      <c r="R67" s="25">
        <v>2</v>
      </c>
      <c r="S67" s="26">
        <v>0</v>
      </c>
      <c r="T67" s="26">
        <v>0</v>
      </c>
      <c r="U67" s="26">
        <v>29985.7</v>
      </c>
      <c r="V67" s="26">
        <v>19070.738880000001</v>
      </c>
      <c r="W67" s="26">
        <v>32593.3</v>
      </c>
      <c r="X67" s="26">
        <v>30350.2</v>
      </c>
      <c r="Y67" s="26">
        <v>31202.400000000001</v>
      </c>
      <c r="AA67" s="112"/>
    </row>
    <row r="68" spans="1:27" s="111" customFormat="1" ht="393.75" x14ac:dyDescent="0.2">
      <c r="A68" s="2"/>
      <c r="B68" s="75">
        <v>300000000</v>
      </c>
      <c r="C68" s="75">
        <v>301000000</v>
      </c>
      <c r="D68" s="77">
        <v>301010000</v>
      </c>
      <c r="E68" s="80">
        <v>301010022</v>
      </c>
      <c r="F68" s="34" t="s">
        <v>1</v>
      </c>
      <c r="G68" s="8" t="s">
        <v>1</v>
      </c>
      <c r="H68" s="87">
        <v>231</v>
      </c>
      <c r="I68" s="48" t="s">
        <v>148</v>
      </c>
      <c r="J68" s="49">
        <v>231016100</v>
      </c>
      <c r="K68" s="44">
        <v>100</v>
      </c>
      <c r="L68" s="50" t="s">
        <v>548</v>
      </c>
      <c r="M68" s="50" t="s">
        <v>704</v>
      </c>
      <c r="N68" s="51" t="s">
        <v>985</v>
      </c>
      <c r="O68" s="52" t="s">
        <v>986</v>
      </c>
      <c r="P68" s="52" t="s">
        <v>987</v>
      </c>
      <c r="Q68" s="21">
        <v>7</v>
      </c>
      <c r="R68" s="22">
        <v>2</v>
      </c>
      <c r="S68" s="26">
        <v>15238.6</v>
      </c>
      <c r="T68" s="26">
        <v>14080.09103</v>
      </c>
      <c r="U68" s="26">
        <v>42028.6</v>
      </c>
      <c r="V68" s="26">
        <v>36070.79853</v>
      </c>
      <c r="W68" s="26">
        <v>42184.800000000003</v>
      </c>
      <c r="X68" s="26">
        <v>42184.800000000003</v>
      </c>
      <c r="Y68" s="26">
        <v>43747.199999999997</v>
      </c>
      <c r="AA68" s="112"/>
    </row>
    <row r="69" spans="1:27" s="111" customFormat="1" ht="409.5" x14ac:dyDescent="0.2">
      <c r="A69" s="2"/>
      <c r="B69" s="75">
        <v>300000000</v>
      </c>
      <c r="C69" s="75">
        <v>301000000</v>
      </c>
      <c r="D69" s="77">
        <v>301010000</v>
      </c>
      <c r="E69" s="80">
        <v>301010022</v>
      </c>
      <c r="F69" s="34" t="s">
        <v>1</v>
      </c>
      <c r="G69" s="8" t="s">
        <v>1</v>
      </c>
      <c r="H69" s="87">
        <v>231</v>
      </c>
      <c r="I69" s="48" t="s">
        <v>148</v>
      </c>
      <c r="J69" s="49">
        <v>231037000</v>
      </c>
      <c r="K69" s="44">
        <v>100</v>
      </c>
      <c r="L69" s="50" t="s">
        <v>547</v>
      </c>
      <c r="M69" s="50" t="s">
        <v>704</v>
      </c>
      <c r="N69" s="51" t="s">
        <v>527</v>
      </c>
      <c r="O69" s="52" t="s">
        <v>546</v>
      </c>
      <c r="P69" s="52" t="s">
        <v>525</v>
      </c>
      <c r="Q69" s="21">
        <v>7</v>
      </c>
      <c r="R69" s="22">
        <v>1</v>
      </c>
      <c r="S69" s="26">
        <v>26.516999999999999</v>
      </c>
      <c r="T69" s="26">
        <v>26.516999999999999</v>
      </c>
      <c r="U69" s="26">
        <v>370</v>
      </c>
      <c r="V69" s="26">
        <v>370</v>
      </c>
      <c r="W69" s="26">
        <v>110</v>
      </c>
      <c r="X69" s="26">
        <v>32</v>
      </c>
      <c r="Y69" s="26">
        <v>150</v>
      </c>
      <c r="AA69" s="112"/>
    </row>
    <row r="70" spans="1:27" s="111" customFormat="1" ht="409.5" x14ac:dyDescent="0.2">
      <c r="A70" s="2"/>
      <c r="B70" s="75">
        <v>300000000</v>
      </c>
      <c r="C70" s="75">
        <v>301000000</v>
      </c>
      <c r="D70" s="77">
        <v>301010000</v>
      </c>
      <c r="E70" s="80">
        <v>301010022</v>
      </c>
      <c r="F70" s="34" t="s">
        <v>1</v>
      </c>
      <c r="G70" s="8" t="s">
        <v>1</v>
      </c>
      <c r="H70" s="87">
        <v>231</v>
      </c>
      <c r="I70" s="48" t="s">
        <v>148</v>
      </c>
      <c r="J70" s="49">
        <v>231231011</v>
      </c>
      <c r="K70" s="44">
        <v>100</v>
      </c>
      <c r="L70" s="50" t="s">
        <v>545</v>
      </c>
      <c r="M70" s="50" t="s">
        <v>704</v>
      </c>
      <c r="N70" s="51" t="s">
        <v>544</v>
      </c>
      <c r="O70" s="52" t="s">
        <v>543</v>
      </c>
      <c r="P70" s="52" t="s">
        <v>542</v>
      </c>
      <c r="Q70" s="21">
        <v>7</v>
      </c>
      <c r="R70" s="22">
        <v>9</v>
      </c>
      <c r="S70" s="26">
        <v>43278.720509999999</v>
      </c>
      <c r="T70" s="26">
        <v>43278.720509999999</v>
      </c>
      <c r="U70" s="26">
        <v>47466.696960000001</v>
      </c>
      <c r="V70" s="26">
        <v>40537.900300000001</v>
      </c>
      <c r="W70" s="26">
        <v>43902.55</v>
      </c>
      <c r="X70" s="26">
        <v>43902.55</v>
      </c>
      <c r="Y70" s="26">
        <v>43902.55</v>
      </c>
      <c r="AA70" s="112"/>
    </row>
    <row r="71" spans="1:27" s="111" customFormat="1" ht="409.5" x14ac:dyDescent="0.2">
      <c r="A71" s="2"/>
      <c r="B71" s="75">
        <v>300000000</v>
      </c>
      <c r="C71" s="75">
        <v>301000000</v>
      </c>
      <c r="D71" s="77">
        <v>301010000</v>
      </c>
      <c r="E71" s="80">
        <v>301010022</v>
      </c>
      <c r="F71" s="34" t="s">
        <v>1</v>
      </c>
      <c r="G71" s="8" t="s">
        <v>1</v>
      </c>
      <c r="H71" s="87">
        <v>231</v>
      </c>
      <c r="I71" s="48" t="s">
        <v>148</v>
      </c>
      <c r="J71" s="49">
        <v>231231050</v>
      </c>
      <c r="K71" s="44">
        <v>100</v>
      </c>
      <c r="L71" s="50" t="s">
        <v>541</v>
      </c>
      <c r="M71" s="50" t="s">
        <v>704</v>
      </c>
      <c r="N71" s="51" t="s">
        <v>540</v>
      </c>
      <c r="O71" s="52" t="s">
        <v>539</v>
      </c>
      <c r="P71" s="52" t="s">
        <v>988</v>
      </c>
      <c r="Q71" s="21">
        <v>7</v>
      </c>
      <c r="R71" s="22">
        <v>1</v>
      </c>
      <c r="S71" s="26">
        <v>152683.19951000001</v>
      </c>
      <c r="T71" s="26">
        <v>152683.19951000001</v>
      </c>
      <c r="U71" s="26">
        <v>169922.01819</v>
      </c>
      <c r="V71" s="26">
        <v>169435.52244</v>
      </c>
      <c r="W71" s="26">
        <v>152415.82500000001</v>
      </c>
      <c r="X71" s="26">
        <v>142972.54699999999</v>
      </c>
      <c r="Y71" s="26">
        <v>141263.071</v>
      </c>
      <c r="AA71" s="112"/>
    </row>
    <row r="72" spans="1:27" s="111" customFormat="1" ht="409.5" x14ac:dyDescent="0.2">
      <c r="A72" s="2"/>
      <c r="B72" s="75">
        <v>300000000</v>
      </c>
      <c r="C72" s="75">
        <v>301000000</v>
      </c>
      <c r="D72" s="77">
        <v>301010000</v>
      </c>
      <c r="E72" s="80">
        <v>301010022</v>
      </c>
      <c r="F72" s="34" t="s">
        <v>1</v>
      </c>
      <c r="G72" s="8" t="s">
        <v>1</v>
      </c>
      <c r="H72" s="87">
        <v>231</v>
      </c>
      <c r="I72" s="48" t="s">
        <v>148</v>
      </c>
      <c r="J72" s="49">
        <v>231231070</v>
      </c>
      <c r="K72" s="44">
        <v>100</v>
      </c>
      <c r="L72" s="50" t="s">
        <v>538</v>
      </c>
      <c r="M72" s="50" t="s">
        <v>704</v>
      </c>
      <c r="N72" s="51" t="s">
        <v>989</v>
      </c>
      <c r="O72" s="52" t="s">
        <v>990</v>
      </c>
      <c r="P72" s="52" t="s">
        <v>991</v>
      </c>
      <c r="Q72" s="21">
        <v>7</v>
      </c>
      <c r="R72" s="22">
        <v>2</v>
      </c>
      <c r="S72" s="26">
        <v>201351.77405000001</v>
      </c>
      <c r="T72" s="26">
        <v>201351.77405000001</v>
      </c>
      <c r="U72" s="26">
        <v>213242.00980999999</v>
      </c>
      <c r="V72" s="26">
        <v>211860.82212999999</v>
      </c>
      <c r="W72" s="26">
        <v>187662.28200000001</v>
      </c>
      <c r="X72" s="26">
        <v>173689.62700000001</v>
      </c>
      <c r="Y72" s="26">
        <v>174600.943</v>
      </c>
      <c r="AA72" s="112"/>
    </row>
    <row r="73" spans="1:27" s="111" customFormat="1" ht="409.5" x14ac:dyDescent="0.2">
      <c r="A73" s="2"/>
      <c r="B73" s="75">
        <v>300000000</v>
      </c>
      <c r="C73" s="75">
        <v>301000000</v>
      </c>
      <c r="D73" s="77">
        <v>301010000</v>
      </c>
      <c r="E73" s="80">
        <v>301010022</v>
      </c>
      <c r="F73" s="34" t="s">
        <v>1</v>
      </c>
      <c r="G73" s="8" t="s">
        <v>1</v>
      </c>
      <c r="H73" s="87">
        <v>231</v>
      </c>
      <c r="I73" s="48" t="s">
        <v>148</v>
      </c>
      <c r="J73" s="49">
        <v>231231080</v>
      </c>
      <c r="K73" s="44">
        <v>100</v>
      </c>
      <c r="L73" s="50" t="s">
        <v>537</v>
      </c>
      <c r="M73" s="50" t="s">
        <v>704</v>
      </c>
      <c r="N73" s="51" t="s">
        <v>992</v>
      </c>
      <c r="O73" s="52" t="s">
        <v>993</v>
      </c>
      <c r="P73" s="52" t="s">
        <v>994</v>
      </c>
      <c r="Q73" s="21">
        <v>7</v>
      </c>
      <c r="R73" s="22">
        <v>3</v>
      </c>
      <c r="S73" s="26">
        <v>99615.910900000003</v>
      </c>
      <c r="T73" s="26">
        <v>99615.910900000003</v>
      </c>
      <c r="U73" s="26">
        <v>103924.65749</v>
      </c>
      <c r="V73" s="26">
        <v>102921.54811</v>
      </c>
      <c r="W73" s="26">
        <v>69565.385999999999</v>
      </c>
      <c r="X73" s="26">
        <v>58854.006999999998</v>
      </c>
      <c r="Y73" s="26">
        <v>58631.03</v>
      </c>
      <c r="AA73" s="112"/>
    </row>
    <row r="74" spans="1:27" s="111" customFormat="1" ht="409.5" x14ac:dyDescent="0.2">
      <c r="A74" s="2"/>
      <c r="B74" s="75">
        <v>300000000</v>
      </c>
      <c r="C74" s="75">
        <v>301000000</v>
      </c>
      <c r="D74" s="77">
        <v>301010000</v>
      </c>
      <c r="E74" s="80">
        <v>301010022</v>
      </c>
      <c r="F74" s="34" t="s">
        <v>1</v>
      </c>
      <c r="G74" s="8" t="s">
        <v>1</v>
      </c>
      <c r="H74" s="87">
        <v>231</v>
      </c>
      <c r="I74" s="48" t="s">
        <v>148</v>
      </c>
      <c r="J74" s="49">
        <v>231231100</v>
      </c>
      <c r="K74" s="44">
        <v>100</v>
      </c>
      <c r="L74" s="50" t="s">
        <v>536</v>
      </c>
      <c r="M74" s="50" t="s">
        <v>704</v>
      </c>
      <c r="N74" s="51" t="s">
        <v>535</v>
      </c>
      <c r="O74" s="52" t="s">
        <v>534</v>
      </c>
      <c r="P74" s="52" t="s">
        <v>533</v>
      </c>
      <c r="Q74" s="21">
        <v>7</v>
      </c>
      <c r="R74" s="22">
        <v>9</v>
      </c>
      <c r="S74" s="26">
        <v>17660.857199999999</v>
      </c>
      <c r="T74" s="26">
        <v>17659.857199999999</v>
      </c>
      <c r="U74" s="26">
        <v>19981.414420000001</v>
      </c>
      <c r="V74" s="26">
        <v>18861.797279999999</v>
      </c>
      <c r="W74" s="26">
        <v>10705.1</v>
      </c>
      <c r="X74" s="26">
        <v>14205.1</v>
      </c>
      <c r="Y74" s="26">
        <v>14205.1</v>
      </c>
      <c r="AA74" s="112"/>
    </row>
    <row r="75" spans="1:27" s="111" customFormat="1" ht="409.5" x14ac:dyDescent="0.2">
      <c r="A75" s="2"/>
      <c r="B75" s="75">
        <v>300000000</v>
      </c>
      <c r="C75" s="75">
        <v>301000000</v>
      </c>
      <c r="D75" s="77">
        <v>301010000</v>
      </c>
      <c r="E75" s="80">
        <v>301010022</v>
      </c>
      <c r="F75" s="34" t="s">
        <v>1</v>
      </c>
      <c r="G75" s="8" t="s">
        <v>1</v>
      </c>
      <c r="H75" s="87">
        <v>231</v>
      </c>
      <c r="I75" s="48" t="s">
        <v>148</v>
      </c>
      <c r="J75" s="49">
        <v>231231190</v>
      </c>
      <c r="K75" s="44">
        <v>100</v>
      </c>
      <c r="L75" s="50" t="s">
        <v>532</v>
      </c>
      <c r="M75" s="50" t="s">
        <v>704</v>
      </c>
      <c r="N75" s="51" t="s">
        <v>531</v>
      </c>
      <c r="O75" s="52" t="s">
        <v>530</v>
      </c>
      <c r="P75" s="52" t="s">
        <v>529</v>
      </c>
      <c r="Q75" s="21">
        <v>7</v>
      </c>
      <c r="R75" s="22">
        <v>9</v>
      </c>
      <c r="S75" s="26">
        <v>0</v>
      </c>
      <c r="T75" s="26">
        <v>0</v>
      </c>
      <c r="U75" s="26">
        <v>1251.5299399999999</v>
      </c>
      <c r="V75" s="26">
        <v>1251.5299399999999</v>
      </c>
      <c r="W75" s="26"/>
      <c r="X75" s="26"/>
      <c r="Y75" s="26"/>
      <c r="AA75" s="112"/>
    </row>
    <row r="76" spans="1:27" s="111" customFormat="1" ht="409.5" x14ac:dyDescent="0.2">
      <c r="A76" s="2"/>
      <c r="B76" s="75">
        <v>300000000</v>
      </c>
      <c r="C76" s="75">
        <v>301000000</v>
      </c>
      <c r="D76" s="77">
        <v>301010000</v>
      </c>
      <c r="E76" s="80">
        <v>301010022</v>
      </c>
      <c r="F76" s="34" t="s">
        <v>1</v>
      </c>
      <c r="G76" s="8" t="s">
        <v>1</v>
      </c>
      <c r="H76" s="87">
        <v>231</v>
      </c>
      <c r="I76" s="48" t="s">
        <v>148</v>
      </c>
      <c r="J76" s="49">
        <v>231231200</v>
      </c>
      <c r="K76" s="44">
        <v>100</v>
      </c>
      <c r="L76" s="50" t="s">
        <v>528</v>
      </c>
      <c r="M76" s="50" t="s">
        <v>704</v>
      </c>
      <c r="N76" s="51" t="s">
        <v>527</v>
      </c>
      <c r="O76" s="52" t="s">
        <v>526</v>
      </c>
      <c r="P76" s="52" t="s">
        <v>525</v>
      </c>
      <c r="Q76" s="21">
        <v>7</v>
      </c>
      <c r="R76" s="22">
        <v>1</v>
      </c>
      <c r="S76" s="26">
        <v>171.929</v>
      </c>
      <c r="T76" s="26">
        <v>171.929</v>
      </c>
      <c r="U76" s="26">
        <v>227.684</v>
      </c>
      <c r="V76" s="26">
        <v>227.684</v>
      </c>
      <c r="W76" s="26">
        <v>678.52</v>
      </c>
      <c r="X76" s="26">
        <v>310.5</v>
      </c>
      <c r="Y76" s="26">
        <v>74</v>
      </c>
      <c r="AA76" s="112"/>
    </row>
    <row r="77" spans="1:27" s="111" customFormat="1" ht="409.5" x14ac:dyDescent="0.2">
      <c r="A77" s="2"/>
      <c r="B77" s="75">
        <v>300000000</v>
      </c>
      <c r="C77" s="75">
        <v>301000000</v>
      </c>
      <c r="D77" s="77">
        <v>301010000</v>
      </c>
      <c r="E77" s="80">
        <v>301010022</v>
      </c>
      <c r="F77" s="34" t="s">
        <v>1</v>
      </c>
      <c r="G77" s="8" t="s">
        <v>1</v>
      </c>
      <c r="H77" s="87">
        <v>231</v>
      </c>
      <c r="I77" s="48" t="s">
        <v>148</v>
      </c>
      <c r="J77" s="49">
        <v>231231200</v>
      </c>
      <c r="K77" s="44">
        <v>100</v>
      </c>
      <c r="L77" s="50" t="s">
        <v>528</v>
      </c>
      <c r="M77" s="50" t="s">
        <v>704</v>
      </c>
      <c r="N77" s="51" t="s">
        <v>527</v>
      </c>
      <c r="O77" s="52" t="s">
        <v>526</v>
      </c>
      <c r="P77" s="52" t="s">
        <v>525</v>
      </c>
      <c r="Q77" s="21">
        <v>7</v>
      </c>
      <c r="R77" s="22">
        <v>2</v>
      </c>
      <c r="S77" s="26">
        <v>897.53599999999994</v>
      </c>
      <c r="T77" s="26">
        <v>897.53599999999994</v>
      </c>
      <c r="U77" s="26">
        <v>46</v>
      </c>
      <c r="V77" s="26">
        <v>46</v>
      </c>
      <c r="W77" s="26">
        <v>530</v>
      </c>
      <c r="X77" s="26">
        <v>0</v>
      </c>
      <c r="Y77" s="26">
        <v>0</v>
      </c>
      <c r="AA77" s="112"/>
    </row>
    <row r="78" spans="1:27" s="111" customFormat="1" ht="393.75" x14ac:dyDescent="0.2">
      <c r="A78" s="2"/>
      <c r="B78" s="75"/>
      <c r="C78" s="75"/>
      <c r="D78" s="77"/>
      <c r="E78" s="80"/>
      <c r="F78" s="34"/>
      <c r="G78" s="8"/>
      <c r="H78" s="87">
        <v>231</v>
      </c>
      <c r="I78" s="48" t="s">
        <v>148</v>
      </c>
      <c r="J78" s="49" t="s">
        <v>676</v>
      </c>
      <c r="K78" s="44"/>
      <c r="L78" s="50" t="s">
        <v>996</v>
      </c>
      <c r="M78" s="50" t="s">
        <v>704</v>
      </c>
      <c r="N78" s="51" t="s">
        <v>985</v>
      </c>
      <c r="O78" s="52" t="s">
        <v>995</v>
      </c>
      <c r="P78" s="52" t="s">
        <v>987</v>
      </c>
      <c r="Q78" s="21">
        <v>7</v>
      </c>
      <c r="R78" s="22">
        <v>1</v>
      </c>
      <c r="S78" s="26"/>
      <c r="T78" s="26"/>
      <c r="U78" s="26"/>
      <c r="V78" s="26"/>
      <c r="W78" s="26">
        <v>3840</v>
      </c>
      <c r="X78" s="26">
        <v>3840</v>
      </c>
      <c r="Y78" s="26">
        <v>3840</v>
      </c>
      <c r="AA78" s="112"/>
    </row>
    <row r="79" spans="1:27" s="111" customFormat="1" ht="409.5" x14ac:dyDescent="0.2">
      <c r="A79" s="2"/>
      <c r="B79" s="75">
        <v>300000000</v>
      </c>
      <c r="C79" s="75">
        <v>301000000</v>
      </c>
      <c r="D79" s="77">
        <v>301010000</v>
      </c>
      <c r="E79" s="80">
        <v>301010022</v>
      </c>
      <c r="F79" s="34" t="s">
        <v>1</v>
      </c>
      <c r="G79" s="8" t="s">
        <v>1</v>
      </c>
      <c r="H79" s="87">
        <v>241</v>
      </c>
      <c r="I79" s="48" t="s">
        <v>231</v>
      </c>
      <c r="J79" s="49">
        <v>241081133</v>
      </c>
      <c r="K79" s="44">
        <v>100</v>
      </c>
      <c r="L79" s="50" t="s">
        <v>524</v>
      </c>
      <c r="M79" s="50" t="s">
        <v>704</v>
      </c>
      <c r="N79" s="51" t="s">
        <v>877</v>
      </c>
      <c r="O79" s="52" t="s">
        <v>878</v>
      </c>
      <c r="P79" s="52" t="s">
        <v>879</v>
      </c>
      <c r="Q79" s="21">
        <v>7</v>
      </c>
      <c r="R79" s="22">
        <v>3</v>
      </c>
      <c r="S79" s="26">
        <v>62006.200629999999</v>
      </c>
      <c r="T79" s="26">
        <v>62006.200629999999</v>
      </c>
      <c r="U79" s="26">
        <v>63972.798360000001</v>
      </c>
      <c r="V79" s="26">
        <v>63972.798360000001</v>
      </c>
      <c r="W79" s="26">
        <v>64602.317389999997</v>
      </c>
      <c r="X79" s="26">
        <v>64602.317389999997</v>
      </c>
      <c r="Y79" s="26">
        <v>64602.317389999997</v>
      </c>
      <c r="Z79" s="112"/>
      <c r="AA79" s="112"/>
    </row>
    <row r="80" spans="1:27" s="111" customFormat="1" ht="409.5" x14ac:dyDescent="0.2">
      <c r="A80" s="2"/>
      <c r="B80" s="75">
        <v>300000000</v>
      </c>
      <c r="C80" s="75">
        <v>301000000</v>
      </c>
      <c r="D80" s="77">
        <v>301010000</v>
      </c>
      <c r="E80" s="80">
        <v>301010022</v>
      </c>
      <c r="F80" s="34" t="s">
        <v>1</v>
      </c>
      <c r="G80" s="8" t="s">
        <v>1</v>
      </c>
      <c r="H80" s="87">
        <v>241</v>
      </c>
      <c r="I80" s="48" t="s">
        <v>231</v>
      </c>
      <c r="J80" s="49">
        <v>241084145</v>
      </c>
      <c r="K80" s="44">
        <v>100</v>
      </c>
      <c r="L80" s="50" t="s">
        <v>523</v>
      </c>
      <c r="M80" s="50" t="s">
        <v>704</v>
      </c>
      <c r="N80" s="51" t="s">
        <v>522</v>
      </c>
      <c r="O80" s="52" t="s">
        <v>880</v>
      </c>
      <c r="P80" s="52" t="s">
        <v>521</v>
      </c>
      <c r="Q80" s="21">
        <v>11</v>
      </c>
      <c r="R80" s="22">
        <v>1</v>
      </c>
      <c r="S80" s="26">
        <v>1339.4343899999999</v>
      </c>
      <c r="T80" s="26">
        <v>1339.4343899999999</v>
      </c>
      <c r="U80" s="26">
        <v>5000</v>
      </c>
      <c r="V80" s="26">
        <v>5000</v>
      </c>
      <c r="W80" s="26">
        <v>5000</v>
      </c>
      <c r="X80" s="26">
        <v>3500</v>
      </c>
      <c r="Y80" s="26">
        <v>3500</v>
      </c>
      <c r="Z80" s="112"/>
      <c r="AA80" s="112"/>
    </row>
    <row r="81" spans="1:27" s="111" customFormat="1" ht="409.5" x14ac:dyDescent="0.2">
      <c r="A81" s="2"/>
      <c r="B81" s="75">
        <v>300000000</v>
      </c>
      <c r="C81" s="75">
        <v>301000000</v>
      </c>
      <c r="D81" s="77">
        <v>301010000</v>
      </c>
      <c r="E81" s="80">
        <v>301010022</v>
      </c>
      <c r="F81" s="34" t="s">
        <v>1</v>
      </c>
      <c r="G81" s="8" t="s">
        <v>1</v>
      </c>
      <c r="H81" s="87">
        <v>241</v>
      </c>
      <c r="I81" s="48" t="s">
        <v>231</v>
      </c>
      <c r="J81" s="49">
        <v>241241142</v>
      </c>
      <c r="K81" s="44">
        <v>100</v>
      </c>
      <c r="L81" s="50" t="s">
        <v>520</v>
      </c>
      <c r="M81" s="50" t="s">
        <v>704</v>
      </c>
      <c r="N81" s="51" t="s">
        <v>881</v>
      </c>
      <c r="O81" s="52" t="s">
        <v>882</v>
      </c>
      <c r="P81" s="52" t="s">
        <v>883</v>
      </c>
      <c r="Q81" s="21">
        <v>7</v>
      </c>
      <c r="R81" s="22">
        <v>3</v>
      </c>
      <c r="S81" s="26">
        <v>0</v>
      </c>
      <c r="T81" s="26">
        <v>0</v>
      </c>
      <c r="U81" s="26">
        <v>229</v>
      </c>
      <c r="V81" s="26">
        <v>229</v>
      </c>
      <c r="W81" s="26"/>
      <c r="X81" s="26"/>
      <c r="Y81" s="26"/>
      <c r="Z81" s="112"/>
      <c r="AA81" s="112"/>
    </row>
    <row r="82" spans="1:27" s="111" customFormat="1" ht="409.5" x14ac:dyDescent="0.2">
      <c r="A82" s="2"/>
      <c r="B82" s="75">
        <v>300000000</v>
      </c>
      <c r="C82" s="75">
        <v>301000000</v>
      </c>
      <c r="D82" s="77">
        <v>301010000</v>
      </c>
      <c r="E82" s="80">
        <v>301010022</v>
      </c>
      <c r="F82" s="34" t="s">
        <v>1</v>
      </c>
      <c r="G82" s="8" t="s">
        <v>1</v>
      </c>
      <c r="H82" s="87">
        <v>241</v>
      </c>
      <c r="I82" s="48" t="s">
        <v>231</v>
      </c>
      <c r="J82" s="49">
        <v>241241145</v>
      </c>
      <c r="K82" s="44">
        <v>100</v>
      </c>
      <c r="L82" s="50" t="s">
        <v>519</v>
      </c>
      <c r="M82" s="50" t="s">
        <v>704</v>
      </c>
      <c r="N82" s="51" t="s">
        <v>518</v>
      </c>
      <c r="O82" s="52" t="s">
        <v>884</v>
      </c>
      <c r="P82" s="52" t="s">
        <v>517</v>
      </c>
      <c r="Q82" s="21">
        <v>11</v>
      </c>
      <c r="R82" s="22">
        <v>1</v>
      </c>
      <c r="S82" s="26">
        <v>13719.265149999999</v>
      </c>
      <c r="T82" s="26">
        <v>13719.265149999999</v>
      </c>
      <c r="U82" s="26">
        <v>1643.1</v>
      </c>
      <c r="V82" s="26">
        <v>1643.08</v>
      </c>
      <c r="W82" s="26">
        <v>4367.384</v>
      </c>
      <c r="X82" s="26">
        <v>3197.875</v>
      </c>
      <c r="Y82" s="26">
        <v>4754.125</v>
      </c>
      <c r="Z82" s="112"/>
      <c r="AA82" s="112"/>
    </row>
    <row r="83" spans="1:27" s="111" customFormat="1" ht="409.5" x14ac:dyDescent="0.2">
      <c r="A83" s="2"/>
      <c r="B83" s="75">
        <v>300000000</v>
      </c>
      <c r="C83" s="75">
        <v>301000000</v>
      </c>
      <c r="D83" s="77">
        <v>301010000</v>
      </c>
      <c r="E83" s="80">
        <v>301010022</v>
      </c>
      <c r="F83" s="34" t="s">
        <v>1</v>
      </c>
      <c r="G83" s="8" t="s">
        <v>1</v>
      </c>
      <c r="H83" s="87">
        <v>241</v>
      </c>
      <c r="I83" s="48" t="s">
        <v>231</v>
      </c>
      <c r="J83" s="49">
        <v>241241146</v>
      </c>
      <c r="K83" s="44">
        <v>100</v>
      </c>
      <c r="L83" s="50" t="s">
        <v>516</v>
      </c>
      <c r="M83" s="50" t="s">
        <v>704</v>
      </c>
      <c r="N83" s="51" t="s">
        <v>885</v>
      </c>
      <c r="O83" s="52" t="s">
        <v>886</v>
      </c>
      <c r="P83" s="52" t="s">
        <v>887</v>
      </c>
      <c r="Q83" s="21">
        <v>7</v>
      </c>
      <c r="R83" s="22">
        <v>3</v>
      </c>
      <c r="S83" s="26">
        <v>1400</v>
      </c>
      <c r="T83" s="26">
        <v>1400</v>
      </c>
      <c r="U83" s="26">
        <v>953.55926999999997</v>
      </c>
      <c r="V83" s="26">
        <v>953.55926999999997</v>
      </c>
      <c r="W83" s="26">
        <v>0</v>
      </c>
      <c r="X83" s="26">
        <v>9220.125</v>
      </c>
      <c r="Y83" s="26">
        <v>0</v>
      </c>
      <c r="Z83" s="112"/>
      <c r="AA83" s="112"/>
    </row>
    <row r="84" spans="1:27" s="111" customFormat="1" ht="409.5" x14ac:dyDescent="0.2">
      <c r="A84" s="2"/>
      <c r="B84" s="76">
        <v>300000000</v>
      </c>
      <c r="C84" s="76">
        <v>301000000</v>
      </c>
      <c r="D84" s="10">
        <v>301010000</v>
      </c>
      <c r="E84" s="81">
        <v>301010022</v>
      </c>
      <c r="F84" s="35" t="s">
        <v>1</v>
      </c>
      <c r="G84" s="15" t="s">
        <v>1</v>
      </c>
      <c r="H84" s="88">
        <v>481</v>
      </c>
      <c r="I84" s="53" t="s">
        <v>112</v>
      </c>
      <c r="J84" s="54">
        <v>481481009</v>
      </c>
      <c r="K84" s="44">
        <v>100</v>
      </c>
      <c r="L84" s="55" t="s">
        <v>515</v>
      </c>
      <c r="M84" s="55" t="s">
        <v>704</v>
      </c>
      <c r="N84" s="56" t="s">
        <v>514</v>
      </c>
      <c r="O84" s="57" t="s">
        <v>513</v>
      </c>
      <c r="P84" s="57" t="s">
        <v>512</v>
      </c>
      <c r="Q84" s="21">
        <v>7</v>
      </c>
      <c r="R84" s="22">
        <v>2</v>
      </c>
      <c r="S84" s="26">
        <v>328548.36199</v>
      </c>
      <c r="T84" s="26">
        <v>306165.01860000001</v>
      </c>
      <c r="U84" s="26">
        <v>7919.9842799999997</v>
      </c>
      <c r="V84" s="26">
        <v>7919.8841000000002</v>
      </c>
      <c r="W84" s="26">
        <v>0</v>
      </c>
      <c r="X84" s="26">
        <v>50651.5</v>
      </c>
      <c r="Y84" s="26">
        <v>75977.2</v>
      </c>
      <c r="AA84" s="112"/>
    </row>
    <row r="85" spans="1:27" s="111" customFormat="1" ht="409.5" x14ac:dyDescent="0.2">
      <c r="A85" s="2"/>
      <c r="B85" s="76"/>
      <c r="C85" s="76"/>
      <c r="D85" s="10"/>
      <c r="E85" s="10"/>
      <c r="F85" s="36"/>
      <c r="G85" s="13"/>
      <c r="H85" s="87">
        <v>481</v>
      </c>
      <c r="I85" s="51" t="s">
        <v>112</v>
      </c>
      <c r="J85" s="49" t="s">
        <v>691</v>
      </c>
      <c r="K85" s="58"/>
      <c r="L85" s="51" t="s">
        <v>21</v>
      </c>
      <c r="M85" s="51" t="s">
        <v>704</v>
      </c>
      <c r="N85" s="51" t="s">
        <v>1094</v>
      </c>
      <c r="O85" s="52" t="s">
        <v>1093</v>
      </c>
      <c r="P85" s="67" t="s">
        <v>1095</v>
      </c>
      <c r="Q85" s="27">
        <v>7</v>
      </c>
      <c r="R85" s="25">
        <v>1</v>
      </c>
      <c r="S85" s="26"/>
      <c r="T85" s="26"/>
      <c r="U85" s="26"/>
      <c r="V85" s="26"/>
      <c r="W85" s="26">
        <v>2800</v>
      </c>
      <c r="X85" s="26">
        <v>0</v>
      </c>
      <c r="Y85" s="26">
        <v>0</v>
      </c>
      <c r="AA85" s="112"/>
    </row>
    <row r="86" spans="1:27" s="111" customFormat="1" ht="76.5" x14ac:dyDescent="0.2">
      <c r="A86" s="2"/>
      <c r="B86" s="89">
        <v>301010024</v>
      </c>
      <c r="C86" s="89"/>
      <c r="D86" s="89"/>
      <c r="E86" s="90"/>
      <c r="F86" s="40">
        <v>301010024</v>
      </c>
      <c r="G86" s="13" t="s">
        <v>511</v>
      </c>
      <c r="H86" s="93"/>
      <c r="I86" s="93"/>
      <c r="J86" s="93"/>
      <c r="K86" s="58">
        <v>101</v>
      </c>
      <c r="L86" s="51"/>
      <c r="M86" s="129"/>
      <c r="N86" s="129"/>
      <c r="O86" s="129"/>
      <c r="P86" s="130"/>
      <c r="Q86" s="27" t="s">
        <v>1</v>
      </c>
      <c r="R86" s="25" t="s">
        <v>1</v>
      </c>
      <c r="S86" s="26">
        <f>S87+S88+S89</f>
        <v>2674.0333300000002</v>
      </c>
      <c r="T86" s="26">
        <f t="shared" ref="T86:Y86" si="16">T87+T88+T89</f>
        <v>2674.0333300000002</v>
      </c>
      <c r="U86" s="26">
        <f t="shared" si="16"/>
        <v>14282.93541</v>
      </c>
      <c r="V86" s="26">
        <f t="shared" si="16"/>
        <v>11402.934810000001</v>
      </c>
      <c r="W86" s="26">
        <f t="shared" si="16"/>
        <v>2000</v>
      </c>
      <c r="X86" s="26">
        <f t="shared" si="16"/>
        <v>2000</v>
      </c>
      <c r="Y86" s="26">
        <f t="shared" si="16"/>
        <v>2000</v>
      </c>
      <c r="AA86" s="112"/>
    </row>
    <row r="87" spans="1:27" s="111" customFormat="1" ht="409.5" x14ac:dyDescent="0.2">
      <c r="A87" s="2"/>
      <c r="B87" s="20">
        <v>300000000</v>
      </c>
      <c r="C87" s="20">
        <v>301000000</v>
      </c>
      <c r="D87" s="19">
        <v>301010000</v>
      </c>
      <c r="E87" s="1">
        <v>301010024</v>
      </c>
      <c r="F87" s="38" t="s">
        <v>1</v>
      </c>
      <c r="G87" s="6" t="s">
        <v>1</v>
      </c>
      <c r="H87" s="87">
        <v>70</v>
      </c>
      <c r="I87" s="51" t="s">
        <v>125</v>
      </c>
      <c r="J87" s="49">
        <v>70031000</v>
      </c>
      <c r="K87" s="66">
        <v>101</v>
      </c>
      <c r="L87" s="51" t="s">
        <v>510</v>
      </c>
      <c r="M87" s="51" t="s">
        <v>704</v>
      </c>
      <c r="N87" s="51" t="s">
        <v>1034</v>
      </c>
      <c r="O87" s="52" t="s">
        <v>1121</v>
      </c>
      <c r="P87" s="52" t="s">
        <v>509</v>
      </c>
      <c r="Q87" s="25">
        <v>5</v>
      </c>
      <c r="R87" s="25">
        <v>2</v>
      </c>
      <c r="S87" s="26">
        <v>2674.0333300000002</v>
      </c>
      <c r="T87" s="26">
        <v>2674.0333300000002</v>
      </c>
      <c r="U87" s="26">
        <v>6000</v>
      </c>
      <c r="V87" s="26">
        <v>5970</v>
      </c>
      <c r="W87" s="26"/>
      <c r="X87" s="26"/>
      <c r="Y87" s="26"/>
      <c r="AA87" s="112"/>
    </row>
    <row r="88" spans="1:27" s="111" customFormat="1" ht="409.5" x14ac:dyDescent="0.2">
      <c r="A88" s="2"/>
      <c r="B88" s="20"/>
      <c r="C88" s="20"/>
      <c r="D88" s="19"/>
      <c r="E88" s="1"/>
      <c r="F88" s="38"/>
      <c r="G88" s="6"/>
      <c r="H88" s="87">
        <v>481</v>
      </c>
      <c r="I88" s="51" t="s">
        <v>112</v>
      </c>
      <c r="J88" s="49" t="s">
        <v>687</v>
      </c>
      <c r="K88" s="66"/>
      <c r="L88" s="51" t="s">
        <v>69</v>
      </c>
      <c r="M88" s="51" t="s">
        <v>704</v>
      </c>
      <c r="N88" s="51" t="s">
        <v>1096</v>
      </c>
      <c r="O88" s="52" t="s">
        <v>1097</v>
      </c>
      <c r="P88" s="52" t="s">
        <v>1098</v>
      </c>
      <c r="Q88" s="25">
        <v>5</v>
      </c>
      <c r="R88" s="25">
        <v>2</v>
      </c>
      <c r="S88" s="26"/>
      <c r="T88" s="26"/>
      <c r="U88" s="26">
        <v>5898.9063200000001</v>
      </c>
      <c r="V88" s="26">
        <v>3048.9063200000001</v>
      </c>
      <c r="W88" s="26"/>
      <c r="X88" s="26"/>
      <c r="Y88" s="26"/>
      <c r="AA88" s="112"/>
    </row>
    <row r="89" spans="1:27" s="111" customFormat="1" ht="409.5" x14ac:dyDescent="0.2">
      <c r="A89" s="2"/>
      <c r="B89" s="20"/>
      <c r="C89" s="20"/>
      <c r="D89" s="19"/>
      <c r="E89" s="1"/>
      <c r="F89" s="38"/>
      <c r="G89" s="6"/>
      <c r="H89" s="87">
        <v>481</v>
      </c>
      <c r="I89" s="51" t="s">
        <v>112</v>
      </c>
      <c r="J89" s="49" t="s">
        <v>687</v>
      </c>
      <c r="K89" s="66"/>
      <c r="L89" s="51" t="s">
        <v>69</v>
      </c>
      <c r="M89" s="51" t="s">
        <v>704</v>
      </c>
      <c r="N89" s="51" t="s">
        <v>1096</v>
      </c>
      <c r="O89" s="52" t="s">
        <v>1097</v>
      </c>
      <c r="P89" s="52" t="s">
        <v>1098</v>
      </c>
      <c r="Q89" s="25">
        <v>6</v>
      </c>
      <c r="R89" s="25">
        <v>5</v>
      </c>
      <c r="S89" s="26"/>
      <c r="T89" s="26"/>
      <c r="U89" s="26">
        <v>2384.02909</v>
      </c>
      <c r="V89" s="26">
        <v>2384.0284900000001</v>
      </c>
      <c r="W89" s="26">
        <v>2000</v>
      </c>
      <c r="X89" s="26">
        <v>2000</v>
      </c>
      <c r="Y89" s="26">
        <v>2000</v>
      </c>
      <c r="AA89" s="112"/>
    </row>
    <row r="90" spans="1:27" s="111" customFormat="1" ht="140.25" x14ac:dyDescent="0.2">
      <c r="A90" s="2"/>
      <c r="B90" s="89">
        <v>301010025</v>
      </c>
      <c r="C90" s="89"/>
      <c r="D90" s="89"/>
      <c r="E90" s="90"/>
      <c r="F90" s="38">
        <v>301010025</v>
      </c>
      <c r="G90" s="6" t="s">
        <v>508</v>
      </c>
      <c r="H90" s="93"/>
      <c r="I90" s="93"/>
      <c r="J90" s="93"/>
      <c r="K90" s="66">
        <v>100</v>
      </c>
      <c r="L90" s="51"/>
      <c r="M90" s="129"/>
      <c r="N90" s="129"/>
      <c r="O90" s="129"/>
      <c r="P90" s="129"/>
      <c r="Q90" s="25" t="s">
        <v>1</v>
      </c>
      <c r="R90" s="25" t="s">
        <v>1</v>
      </c>
      <c r="S90" s="26">
        <f>S91</f>
        <v>6371.61661</v>
      </c>
      <c r="T90" s="26">
        <f t="shared" ref="T90:Y90" si="17">T91</f>
        <v>6277.6074399999998</v>
      </c>
      <c r="U90" s="26">
        <f t="shared" si="17"/>
        <v>5234.1881000000003</v>
      </c>
      <c r="V90" s="26">
        <f t="shared" si="17"/>
        <v>849.84249</v>
      </c>
      <c r="W90" s="26">
        <f t="shared" si="17"/>
        <v>1513.4401</v>
      </c>
      <c r="X90" s="26">
        <f t="shared" si="17"/>
        <v>3035</v>
      </c>
      <c r="Y90" s="26">
        <f t="shared" si="17"/>
        <v>3035</v>
      </c>
      <c r="AA90" s="112"/>
    </row>
    <row r="91" spans="1:27" s="111" customFormat="1" ht="409.5" x14ac:dyDescent="0.2">
      <c r="A91" s="2"/>
      <c r="B91" s="20">
        <v>300000000</v>
      </c>
      <c r="C91" s="20">
        <v>301000000</v>
      </c>
      <c r="D91" s="19">
        <v>301010000</v>
      </c>
      <c r="E91" s="18">
        <v>301010025</v>
      </c>
      <c r="F91" s="37" t="s">
        <v>1</v>
      </c>
      <c r="G91" s="17" t="s">
        <v>1</v>
      </c>
      <c r="H91" s="60">
        <v>40</v>
      </c>
      <c r="I91" s="61" t="s">
        <v>118</v>
      </c>
      <c r="J91" s="62">
        <v>40300000</v>
      </c>
      <c r="K91" s="44">
        <v>100</v>
      </c>
      <c r="L91" s="63" t="s">
        <v>507</v>
      </c>
      <c r="M91" s="63" t="s">
        <v>704</v>
      </c>
      <c r="N91" s="64" t="s">
        <v>718</v>
      </c>
      <c r="O91" s="65" t="s">
        <v>719</v>
      </c>
      <c r="P91" s="65" t="s">
        <v>720</v>
      </c>
      <c r="Q91" s="23">
        <v>4</v>
      </c>
      <c r="R91" s="24">
        <v>12</v>
      </c>
      <c r="S91" s="26">
        <v>6371.61661</v>
      </c>
      <c r="T91" s="26">
        <v>6277.6074399999998</v>
      </c>
      <c r="U91" s="26">
        <v>5234.1881000000003</v>
      </c>
      <c r="V91" s="26">
        <v>849.84249</v>
      </c>
      <c r="W91" s="26">
        <v>1513.4401</v>
      </c>
      <c r="X91" s="26">
        <v>3035</v>
      </c>
      <c r="Y91" s="26">
        <v>3035</v>
      </c>
      <c r="AA91" s="112"/>
    </row>
    <row r="92" spans="1:27" s="111" customFormat="1" ht="38.25" x14ac:dyDescent="0.2">
      <c r="A92" s="2"/>
      <c r="B92" s="89">
        <v>301010027</v>
      </c>
      <c r="C92" s="89"/>
      <c r="D92" s="89"/>
      <c r="E92" s="90"/>
      <c r="F92" s="40">
        <v>301010027</v>
      </c>
      <c r="G92" s="13" t="s">
        <v>506</v>
      </c>
      <c r="H92" s="93"/>
      <c r="I92" s="93"/>
      <c r="J92" s="93"/>
      <c r="K92" s="58">
        <v>100</v>
      </c>
      <c r="L92" s="51"/>
      <c r="M92" s="129"/>
      <c r="N92" s="129"/>
      <c r="O92" s="129"/>
      <c r="P92" s="130"/>
      <c r="Q92" s="27" t="s">
        <v>1</v>
      </c>
      <c r="R92" s="25" t="s">
        <v>1</v>
      </c>
      <c r="S92" s="26">
        <f>S93</f>
        <v>5325.4263000000001</v>
      </c>
      <c r="T92" s="26">
        <f t="shared" ref="T92:Y92" si="18">T93</f>
        <v>5325.4263000000001</v>
      </c>
      <c r="U92" s="26">
        <f t="shared" si="18"/>
        <v>4380.2641199999998</v>
      </c>
      <c r="V92" s="26">
        <f t="shared" si="18"/>
        <v>3554.1684599999999</v>
      </c>
      <c r="W92" s="26">
        <f t="shared" si="18"/>
        <v>5617.6085199999998</v>
      </c>
      <c r="X92" s="26">
        <f t="shared" si="18"/>
        <v>5617.6085199999998</v>
      </c>
      <c r="Y92" s="26">
        <f t="shared" si="18"/>
        <v>5617.6085199999998</v>
      </c>
      <c r="AA92" s="112"/>
    </row>
    <row r="93" spans="1:27" s="111" customFormat="1" ht="409.5" x14ac:dyDescent="0.2">
      <c r="A93" s="2"/>
      <c r="B93" s="20">
        <v>300000000</v>
      </c>
      <c r="C93" s="20">
        <v>301000000</v>
      </c>
      <c r="D93" s="19">
        <v>301010000</v>
      </c>
      <c r="E93" s="18">
        <v>301010027</v>
      </c>
      <c r="F93" s="37" t="s">
        <v>1</v>
      </c>
      <c r="G93" s="17" t="s">
        <v>1</v>
      </c>
      <c r="H93" s="60">
        <v>40</v>
      </c>
      <c r="I93" s="61" t="s">
        <v>118</v>
      </c>
      <c r="J93" s="62">
        <v>40500120</v>
      </c>
      <c r="K93" s="44">
        <v>100</v>
      </c>
      <c r="L93" s="63" t="s">
        <v>505</v>
      </c>
      <c r="M93" s="63" t="s">
        <v>704</v>
      </c>
      <c r="N93" s="64" t="s">
        <v>721</v>
      </c>
      <c r="O93" s="65" t="s">
        <v>722</v>
      </c>
      <c r="P93" s="65" t="s">
        <v>723</v>
      </c>
      <c r="Q93" s="23">
        <v>8</v>
      </c>
      <c r="R93" s="24">
        <v>4</v>
      </c>
      <c r="S93" s="26">
        <v>5325.4263000000001</v>
      </c>
      <c r="T93" s="26">
        <f>5321.6306+3.7957</f>
        <v>5325.4263000000001</v>
      </c>
      <c r="U93" s="26">
        <v>4380.2641199999998</v>
      </c>
      <c r="V93" s="26">
        <v>3554.1684599999999</v>
      </c>
      <c r="W93" s="26">
        <v>5617.6085199999998</v>
      </c>
      <c r="X93" s="26">
        <v>5617.6085199999998</v>
      </c>
      <c r="Y93" s="26">
        <v>5617.6085199999998</v>
      </c>
      <c r="AA93" s="112"/>
    </row>
    <row r="94" spans="1:27" s="111" customFormat="1" ht="38.25" x14ac:dyDescent="0.2">
      <c r="A94" s="2"/>
      <c r="B94" s="89">
        <v>301010029</v>
      </c>
      <c r="C94" s="89"/>
      <c r="D94" s="89"/>
      <c r="E94" s="90"/>
      <c r="F94" s="40">
        <v>301010029</v>
      </c>
      <c r="G94" s="13" t="s">
        <v>504</v>
      </c>
      <c r="H94" s="93"/>
      <c r="I94" s="93"/>
      <c r="J94" s="93"/>
      <c r="K94" s="58">
        <v>103</v>
      </c>
      <c r="L94" s="51"/>
      <c r="M94" s="129"/>
      <c r="N94" s="129"/>
      <c r="O94" s="129"/>
      <c r="P94" s="130"/>
      <c r="Q94" s="27" t="s">
        <v>1</v>
      </c>
      <c r="R94" s="25" t="s">
        <v>1</v>
      </c>
      <c r="S94" s="26">
        <f>S95+S96</f>
        <v>33</v>
      </c>
      <c r="T94" s="26">
        <f t="shared" ref="T94:Y94" si="19">T95+T96</f>
        <v>12.660780000000001</v>
      </c>
      <c r="U94" s="26">
        <f>U95+U96+U97</f>
        <v>881.64610000000005</v>
      </c>
      <c r="V94" s="26">
        <f t="shared" si="19"/>
        <v>816.64369999999997</v>
      </c>
      <c r="W94" s="26">
        <f t="shared" si="19"/>
        <v>143.53299999999999</v>
      </c>
      <c r="X94" s="26">
        <f t="shared" si="19"/>
        <v>21</v>
      </c>
      <c r="Y94" s="26">
        <f t="shared" si="19"/>
        <v>21</v>
      </c>
      <c r="AA94" s="112"/>
    </row>
    <row r="95" spans="1:27" s="111" customFormat="1" ht="409.5" x14ac:dyDescent="0.2">
      <c r="A95" s="2"/>
      <c r="B95" s="84"/>
      <c r="C95" s="84"/>
      <c r="D95" s="12"/>
      <c r="E95" s="12"/>
      <c r="F95" s="39"/>
      <c r="G95" s="6"/>
      <c r="H95" s="87">
        <v>481</v>
      </c>
      <c r="I95" s="70" t="s">
        <v>112</v>
      </c>
      <c r="J95" s="87" t="s">
        <v>688</v>
      </c>
      <c r="K95" s="66"/>
      <c r="L95" s="51" t="s">
        <v>21</v>
      </c>
      <c r="M95" s="51" t="s">
        <v>704</v>
      </c>
      <c r="N95" s="51" t="s">
        <v>503</v>
      </c>
      <c r="O95" s="51" t="s">
        <v>502</v>
      </c>
      <c r="P95" s="51" t="s">
        <v>501</v>
      </c>
      <c r="Q95" s="25">
        <v>1</v>
      </c>
      <c r="R95" s="25">
        <v>13</v>
      </c>
      <c r="S95" s="26"/>
      <c r="T95" s="26"/>
      <c r="U95" s="26">
        <v>803.56700000000001</v>
      </c>
      <c r="V95" s="26">
        <v>803.56700000000001</v>
      </c>
      <c r="W95" s="26"/>
      <c r="X95" s="26"/>
      <c r="Y95" s="26"/>
      <c r="AA95" s="112"/>
    </row>
    <row r="96" spans="1:27" s="111" customFormat="1" ht="409.5" x14ac:dyDescent="0.2">
      <c r="A96" s="2"/>
      <c r="B96" s="84">
        <v>300000000</v>
      </c>
      <c r="C96" s="84">
        <v>301000000</v>
      </c>
      <c r="D96" s="12">
        <v>301010000</v>
      </c>
      <c r="E96" s="83">
        <v>301010029</v>
      </c>
      <c r="F96" s="39" t="s">
        <v>1</v>
      </c>
      <c r="G96" s="6" t="s">
        <v>1</v>
      </c>
      <c r="H96" s="87">
        <v>481</v>
      </c>
      <c r="I96" s="51" t="s">
        <v>112</v>
      </c>
      <c r="J96" s="49">
        <v>481481111</v>
      </c>
      <c r="K96" s="66">
        <v>100</v>
      </c>
      <c r="L96" s="51" t="s">
        <v>21</v>
      </c>
      <c r="M96" s="51" t="s">
        <v>704</v>
      </c>
      <c r="N96" s="51" t="s">
        <v>503</v>
      </c>
      <c r="O96" s="52" t="s">
        <v>502</v>
      </c>
      <c r="P96" s="52" t="s">
        <v>501</v>
      </c>
      <c r="Q96" s="25">
        <v>5</v>
      </c>
      <c r="R96" s="25">
        <v>2</v>
      </c>
      <c r="S96" s="26">
        <v>33</v>
      </c>
      <c r="T96" s="26">
        <v>12.660780000000001</v>
      </c>
      <c r="U96" s="26">
        <v>28.0791</v>
      </c>
      <c r="V96" s="26">
        <v>13.07669999999996</v>
      </c>
      <c r="W96" s="26">
        <v>143.53299999999999</v>
      </c>
      <c r="X96" s="26">
        <v>21</v>
      </c>
      <c r="Y96" s="26">
        <v>21</v>
      </c>
      <c r="AA96" s="112"/>
    </row>
    <row r="97" spans="1:27" s="111" customFormat="1" ht="409.5" x14ac:dyDescent="0.2">
      <c r="A97" s="2"/>
      <c r="B97" s="84"/>
      <c r="C97" s="84"/>
      <c r="D97" s="12"/>
      <c r="E97" s="12"/>
      <c r="F97" s="39"/>
      <c r="G97" s="13"/>
      <c r="H97" s="87">
        <v>481</v>
      </c>
      <c r="I97" s="51" t="s">
        <v>112</v>
      </c>
      <c r="J97" s="49">
        <v>481481810</v>
      </c>
      <c r="K97" s="58"/>
      <c r="L97" s="51" t="s">
        <v>1099</v>
      </c>
      <c r="M97" s="51" t="s">
        <v>704</v>
      </c>
      <c r="N97" s="51" t="s">
        <v>1100</v>
      </c>
      <c r="O97" s="52" t="s">
        <v>1101</v>
      </c>
      <c r="P97" s="67" t="s">
        <v>1102</v>
      </c>
      <c r="Q97" s="27">
        <v>5</v>
      </c>
      <c r="R97" s="25">
        <v>2</v>
      </c>
      <c r="S97" s="26"/>
      <c r="T97" s="26"/>
      <c r="U97" s="26">
        <v>50</v>
      </c>
      <c r="V97" s="26"/>
      <c r="W97" s="26"/>
      <c r="X97" s="26"/>
      <c r="Y97" s="26"/>
      <c r="AA97" s="112"/>
    </row>
    <row r="98" spans="1:27" s="111" customFormat="1" ht="51" x14ac:dyDescent="0.2">
      <c r="A98" s="2"/>
      <c r="B98" s="89">
        <v>301010030</v>
      </c>
      <c r="C98" s="89"/>
      <c r="D98" s="89"/>
      <c r="E98" s="90"/>
      <c r="F98" s="40">
        <v>301010030</v>
      </c>
      <c r="G98" s="13" t="s">
        <v>500</v>
      </c>
      <c r="H98" s="93"/>
      <c r="I98" s="93"/>
      <c r="J98" s="93"/>
      <c r="K98" s="58">
        <v>400</v>
      </c>
      <c r="L98" s="51"/>
      <c r="M98" s="129"/>
      <c r="N98" s="129"/>
      <c r="O98" s="129"/>
      <c r="P98" s="130"/>
      <c r="Q98" s="27" t="s">
        <v>1</v>
      </c>
      <c r="R98" s="25" t="s">
        <v>1</v>
      </c>
      <c r="S98" s="26">
        <f>S99+S100+S101+S102+S103</f>
        <v>27600.344130000001</v>
      </c>
      <c r="T98" s="26">
        <f t="shared" ref="T98:Y98" si="20">T99+T100+T101+T102+T103</f>
        <v>27590.957130000003</v>
      </c>
      <c r="U98" s="26">
        <f t="shared" si="20"/>
        <v>7620.4236600000004</v>
      </c>
      <c r="V98" s="26">
        <f t="shared" si="20"/>
        <v>6182.0162600000003</v>
      </c>
      <c r="W98" s="26">
        <f t="shared" si="20"/>
        <v>13319.709000000001</v>
      </c>
      <c r="X98" s="26">
        <f t="shared" si="20"/>
        <v>10920</v>
      </c>
      <c r="Y98" s="26">
        <f t="shared" si="20"/>
        <v>7990</v>
      </c>
      <c r="AA98" s="112"/>
    </row>
    <row r="99" spans="1:27" s="111" customFormat="1" ht="409.5" x14ac:dyDescent="0.2">
      <c r="A99" s="2"/>
      <c r="B99" s="84">
        <v>300000000</v>
      </c>
      <c r="C99" s="84">
        <v>301000000</v>
      </c>
      <c r="D99" s="12">
        <v>301010000</v>
      </c>
      <c r="E99" s="83">
        <v>301010030</v>
      </c>
      <c r="F99" s="33" t="s">
        <v>1</v>
      </c>
      <c r="G99" s="11" t="s">
        <v>1</v>
      </c>
      <c r="H99" s="87">
        <v>40</v>
      </c>
      <c r="I99" s="51" t="s">
        <v>118</v>
      </c>
      <c r="J99" s="49">
        <v>40301000</v>
      </c>
      <c r="K99" s="66">
        <v>100</v>
      </c>
      <c r="L99" s="51" t="s">
        <v>499</v>
      </c>
      <c r="M99" s="51" t="s">
        <v>692</v>
      </c>
      <c r="N99" s="51" t="s">
        <v>724</v>
      </c>
      <c r="O99" s="52" t="s">
        <v>725</v>
      </c>
      <c r="P99" s="52" t="s">
        <v>726</v>
      </c>
      <c r="Q99" s="25">
        <v>4</v>
      </c>
      <c r="R99" s="25">
        <v>10</v>
      </c>
      <c r="S99" s="26">
        <v>8642.8970599999993</v>
      </c>
      <c r="T99" s="26">
        <v>8633.5100600000005</v>
      </c>
      <c r="U99" s="26">
        <v>7453.2236599999997</v>
      </c>
      <c r="V99" s="26">
        <v>6050.41626</v>
      </c>
      <c r="W99" s="26">
        <v>13069.709000000001</v>
      </c>
      <c r="X99" s="26">
        <v>10670</v>
      </c>
      <c r="Y99" s="26">
        <v>7990</v>
      </c>
      <c r="AA99" s="112"/>
    </row>
    <row r="100" spans="1:27" s="111" customFormat="1" ht="409.5" x14ac:dyDescent="0.2">
      <c r="A100" s="2"/>
      <c r="B100" s="84"/>
      <c r="C100" s="84"/>
      <c r="D100" s="12"/>
      <c r="E100" s="83"/>
      <c r="F100" s="33"/>
      <c r="G100" s="11"/>
      <c r="H100" s="87">
        <v>40</v>
      </c>
      <c r="I100" s="51" t="s">
        <v>118</v>
      </c>
      <c r="J100" s="49" t="s">
        <v>655</v>
      </c>
      <c r="K100" s="66"/>
      <c r="L100" s="51" t="s">
        <v>460</v>
      </c>
      <c r="M100" s="51" t="s">
        <v>692</v>
      </c>
      <c r="N100" s="51" t="s">
        <v>727</v>
      </c>
      <c r="O100" s="52" t="s">
        <v>728</v>
      </c>
      <c r="P100" s="52" t="s">
        <v>729</v>
      </c>
      <c r="Q100" s="25">
        <v>4</v>
      </c>
      <c r="R100" s="25">
        <v>12</v>
      </c>
      <c r="S100" s="26">
        <v>0</v>
      </c>
      <c r="T100" s="26">
        <v>0</v>
      </c>
      <c r="U100" s="26">
        <v>131.6</v>
      </c>
      <c r="V100" s="26">
        <v>131.6</v>
      </c>
      <c r="W100" s="26">
        <v>250</v>
      </c>
      <c r="X100" s="26">
        <v>250</v>
      </c>
      <c r="Y100" s="26">
        <v>0</v>
      </c>
      <c r="AA100" s="112"/>
    </row>
    <row r="101" spans="1:27" s="111" customFormat="1" ht="409.5" x14ac:dyDescent="0.2">
      <c r="A101" s="2"/>
      <c r="B101" s="75">
        <v>300000000</v>
      </c>
      <c r="C101" s="75">
        <v>301000000</v>
      </c>
      <c r="D101" s="77">
        <v>301010000</v>
      </c>
      <c r="E101" s="80">
        <v>301010030</v>
      </c>
      <c r="F101" s="34" t="s">
        <v>1</v>
      </c>
      <c r="G101" s="8" t="s">
        <v>1</v>
      </c>
      <c r="H101" s="87">
        <v>241</v>
      </c>
      <c r="I101" s="48" t="s">
        <v>231</v>
      </c>
      <c r="J101" s="49">
        <v>241241134</v>
      </c>
      <c r="K101" s="44">
        <v>100</v>
      </c>
      <c r="L101" s="50" t="s">
        <v>46</v>
      </c>
      <c r="M101" s="50" t="s">
        <v>704</v>
      </c>
      <c r="N101" s="51" t="s">
        <v>1083</v>
      </c>
      <c r="O101" s="52" t="s">
        <v>888</v>
      </c>
      <c r="P101" s="52" t="s">
        <v>889</v>
      </c>
      <c r="Q101" s="21">
        <v>4</v>
      </c>
      <c r="R101" s="22">
        <v>10</v>
      </c>
      <c r="S101" s="26">
        <v>381.87599999999998</v>
      </c>
      <c r="T101" s="26">
        <v>381.87599999999998</v>
      </c>
      <c r="U101" s="26">
        <v>0</v>
      </c>
      <c r="V101" s="26">
        <v>0</v>
      </c>
      <c r="W101" s="26">
        <v>0</v>
      </c>
      <c r="X101" s="26">
        <v>0</v>
      </c>
      <c r="Y101" s="26">
        <v>0</v>
      </c>
      <c r="Z101" s="112"/>
      <c r="AA101" s="112"/>
    </row>
    <row r="102" spans="1:27" s="111" customFormat="1" ht="409.5" x14ac:dyDescent="0.2">
      <c r="A102" s="2"/>
      <c r="B102" s="75">
        <v>300000000</v>
      </c>
      <c r="C102" s="75">
        <v>301000000</v>
      </c>
      <c r="D102" s="77">
        <v>301010000</v>
      </c>
      <c r="E102" s="80">
        <v>301010030</v>
      </c>
      <c r="F102" s="34" t="s">
        <v>1</v>
      </c>
      <c r="G102" s="8" t="s">
        <v>1</v>
      </c>
      <c r="H102" s="87">
        <v>481</v>
      </c>
      <c r="I102" s="48" t="s">
        <v>112</v>
      </c>
      <c r="J102" s="49">
        <v>481481114</v>
      </c>
      <c r="K102" s="44">
        <v>100</v>
      </c>
      <c r="L102" s="50" t="s">
        <v>498</v>
      </c>
      <c r="M102" s="50" t="s">
        <v>704</v>
      </c>
      <c r="N102" s="51" t="s">
        <v>1084</v>
      </c>
      <c r="O102" s="52" t="s">
        <v>497</v>
      </c>
      <c r="P102" s="52" t="s">
        <v>496</v>
      </c>
      <c r="Q102" s="21">
        <v>4</v>
      </c>
      <c r="R102" s="22">
        <v>10</v>
      </c>
      <c r="S102" s="26">
        <v>247.11099999999999</v>
      </c>
      <c r="T102" s="26">
        <v>247.11099999999999</v>
      </c>
      <c r="U102" s="26">
        <v>35.6</v>
      </c>
      <c r="V102" s="26">
        <v>0</v>
      </c>
      <c r="W102" s="26"/>
      <c r="X102" s="26"/>
      <c r="Y102" s="26"/>
      <c r="AA102" s="112"/>
    </row>
    <row r="103" spans="1:27" s="111" customFormat="1" ht="110.25" x14ac:dyDescent="0.2">
      <c r="A103" s="2"/>
      <c r="B103" s="76">
        <v>300000000</v>
      </c>
      <c r="C103" s="76">
        <v>301000000</v>
      </c>
      <c r="D103" s="10">
        <v>301010000</v>
      </c>
      <c r="E103" s="81">
        <v>301010030</v>
      </c>
      <c r="F103" s="35" t="s">
        <v>1</v>
      </c>
      <c r="G103" s="15" t="s">
        <v>1</v>
      </c>
      <c r="H103" s="88">
        <v>481</v>
      </c>
      <c r="I103" s="53" t="s">
        <v>112</v>
      </c>
      <c r="J103" s="54">
        <v>481481800</v>
      </c>
      <c r="K103" s="44">
        <v>400</v>
      </c>
      <c r="L103" s="55" t="s">
        <v>495</v>
      </c>
      <c r="M103" s="55" t="s">
        <v>704</v>
      </c>
      <c r="N103" s="56" t="s">
        <v>970</v>
      </c>
      <c r="O103" s="57" t="s">
        <v>494</v>
      </c>
      <c r="P103" s="57" t="s">
        <v>8</v>
      </c>
      <c r="Q103" s="21">
        <v>5</v>
      </c>
      <c r="R103" s="22">
        <v>2</v>
      </c>
      <c r="S103" s="26">
        <v>18328.460070000001</v>
      </c>
      <c r="T103" s="26">
        <v>18328.460070000001</v>
      </c>
      <c r="U103" s="26"/>
      <c r="V103" s="26"/>
      <c r="W103" s="26"/>
      <c r="X103" s="26"/>
      <c r="Y103" s="26"/>
      <c r="AA103" s="112"/>
    </row>
    <row r="104" spans="1:27" s="111" customFormat="1" ht="51" x14ac:dyDescent="0.2">
      <c r="A104" s="2"/>
      <c r="B104" s="89">
        <v>301010031</v>
      </c>
      <c r="C104" s="89"/>
      <c r="D104" s="89"/>
      <c r="E104" s="90"/>
      <c r="F104" s="40">
        <v>301010031</v>
      </c>
      <c r="G104" s="13" t="s">
        <v>493</v>
      </c>
      <c r="H104" s="93"/>
      <c r="I104" s="93"/>
      <c r="J104" s="93"/>
      <c r="K104" s="58">
        <v>100</v>
      </c>
      <c r="L104" s="51"/>
      <c r="M104" s="129"/>
      <c r="N104" s="129"/>
      <c r="O104" s="129"/>
      <c r="P104" s="130"/>
      <c r="Q104" s="27" t="s">
        <v>1</v>
      </c>
      <c r="R104" s="25" t="s">
        <v>1</v>
      </c>
      <c r="S104" s="26">
        <f>S105+S106+S107+S108</f>
        <v>28449.439030000001</v>
      </c>
      <c r="T104" s="26">
        <f t="shared" ref="T104:Y104" si="21">T105+T106+T107+T108</f>
        <v>28414.105930000002</v>
      </c>
      <c r="U104" s="26">
        <f t="shared" si="21"/>
        <v>25824.49582</v>
      </c>
      <c r="V104" s="26">
        <f t="shared" si="21"/>
        <v>25542.270329999999</v>
      </c>
      <c r="W104" s="26">
        <f t="shared" si="21"/>
        <v>26645.548159999998</v>
      </c>
      <c r="X104" s="26">
        <f t="shared" si="21"/>
        <v>26236.94816</v>
      </c>
      <c r="Y104" s="26">
        <f t="shared" si="21"/>
        <v>26968.148160000001</v>
      </c>
      <c r="AA104" s="112"/>
    </row>
    <row r="105" spans="1:27" s="111" customFormat="1" ht="409.5" x14ac:dyDescent="0.2">
      <c r="A105" s="2"/>
      <c r="B105" s="84">
        <v>300000000</v>
      </c>
      <c r="C105" s="84">
        <v>301000000</v>
      </c>
      <c r="D105" s="12">
        <v>301010000</v>
      </c>
      <c r="E105" s="83">
        <v>301010031</v>
      </c>
      <c r="F105" s="33" t="s">
        <v>1</v>
      </c>
      <c r="G105" s="11" t="s">
        <v>1</v>
      </c>
      <c r="H105" s="41">
        <v>241</v>
      </c>
      <c r="I105" s="42" t="s">
        <v>231</v>
      </c>
      <c r="J105" s="43">
        <v>241022000</v>
      </c>
      <c r="K105" s="44">
        <v>100</v>
      </c>
      <c r="L105" s="45" t="s">
        <v>492</v>
      </c>
      <c r="M105" s="45" t="s">
        <v>704</v>
      </c>
      <c r="N105" s="46" t="s">
        <v>890</v>
      </c>
      <c r="O105" s="47" t="s">
        <v>891</v>
      </c>
      <c r="P105" s="47" t="s">
        <v>491</v>
      </c>
      <c r="Q105" s="23">
        <v>8</v>
      </c>
      <c r="R105" s="24">
        <v>1</v>
      </c>
      <c r="S105" s="26">
        <v>26290.82719</v>
      </c>
      <c r="T105" s="26">
        <v>26274.414390000002</v>
      </c>
      <c r="U105" s="26">
        <v>24895.933110000002</v>
      </c>
      <c r="V105" s="26">
        <v>24660.117839999999</v>
      </c>
      <c r="W105" s="26">
        <v>26119.415519999999</v>
      </c>
      <c r="X105" s="26">
        <v>25870.81552</v>
      </c>
      <c r="Y105" s="26">
        <v>26602.015520000001</v>
      </c>
      <c r="Z105" s="112"/>
      <c r="AA105" s="112"/>
    </row>
    <row r="106" spans="1:27" s="111" customFormat="1" ht="409.5" x14ac:dyDescent="0.2">
      <c r="A106" s="2"/>
      <c r="B106" s="75">
        <v>300000000</v>
      </c>
      <c r="C106" s="75">
        <v>301000000</v>
      </c>
      <c r="D106" s="77">
        <v>301010000</v>
      </c>
      <c r="E106" s="80">
        <v>301010031</v>
      </c>
      <c r="F106" s="34" t="s">
        <v>1</v>
      </c>
      <c r="G106" s="8" t="s">
        <v>1</v>
      </c>
      <c r="H106" s="87">
        <v>241</v>
      </c>
      <c r="I106" s="48" t="s">
        <v>231</v>
      </c>
      <c r="J106" s="49">
        <v>241022000</v>
      </c>
      <c r="K106" s="44">
        <v>100</v>
      </c>
      <c r="L106" s="50" t="s">
        <v>492</v>
      </c>
      <c r="M106" s="50" t="s">
        <v>704</v>
      </c>
      <c r="N106" s="51" t="s">
        <v>890</v>
      </c>
      <c r="O106" s="52" t="s">
        <v>891</v>
      </c>
      <c r="P106" s="52" t="s">
        <v>491</v>
      </c>
      <c r="Q106" s="21">
        <v>8</v>
      </c>
      <c r="R106" s="22">
        <v>4</v>
      </c>
      <c r="S106" s="26">
        <v>769.61184000000003</v>
      </c>
      <c r="T106" s="26">
        <f>746.89584+3.7957</f>
        <v>750.69154000000003</v>
      </c>
      <c r="U106" s="26">
        <v>769.56271000000004</v>
      </c>
      <c r="V106" s="26">
        <v>723.15248999999994</v>
      </c>
      <c r="W106" s="26">
        <v>266.13263999999998</v>
      </c>
      <c r="X106" s="26">
        <v>266.13263999999998</v>
      </c>
      <c r="Y106" s="26">
        <v>266.13263999999998</v>
      </c>
      <c r="AA106" s="112"/>
    </row>
    <row r="107" spans="1:27" s="111" customFormat="1" ht="409.5" x14ac:dyDescent="0.2">
      <c r="A107" s="2"/>
      <c r="B107" s="75">
        <v>300000000</v>
      </c>
      <c r="C107" s="75">
        <v>301000000</v>
      </c>
      <c r="D107" s="77">
        <v>301010000</v>
      </c>
      <c r="E107" s="80">
        <v>301010031</v>
      </c>
      <c r="F107" s="34" t="s">
        <v>1</v>
      </c>
      <c r="G107" s="8" t="s">
        <v>1</v>
      </c>
      <c r="H107" s="87">
        <v>241</v>
      </c>
      <c r="I107" s="48" t="s">
        <v>231</v>
      </c>
      <c r="J107" s="49">
        <v>241241141</v>
      </c>
      <c r="K107" s="44">
        <v>100</v>
      </c>
      <c r="L107" s="50" t="s">
        <v>490</v>
      </c>
      <c r="M107" s="50" t="s">
        <v>704</v>
      </c>
      <c r="N107" s="51" t="s">
        <v>892</v>
      </c>
      <c r="O107" s="52" t="s">
        <v>893</v>
      </c>
      <c r="P107" s="52" t="s">
        <v>894</v>
      </c>
      <c r="Q107" s="21">
        <v>8</v>
      </c>
      <c r="R107" s="22">
        <v>1</v>
      </c>
      <c r="S107" s="26">
        <v>0</v>
      </c>
      <c r="T107" s="26">
        <v>0</v>
      </c>
      <c r="U107" s="26">
        <v>159</v>
      </c>
      <c r="V107" s="26">
        <v>159</v>
      </c>
      <c r="W107" s="26">
        <v>260</v>
      </c>
      <c r="X107" s="26">
        <v>100</v>
      </c>
      <c r="Y107" s="26">
        <v>100</v>
      </c>
      <c r="AA107" s="112"/>
    </row>
    <row r="108" spans="1:27" s="111" customFormat="1" ht="409.5" x14ac:dyDescent="0.2">
      <c r="A108" s="2"/>
      <c r="B108" s="76">
        <v>300000000</v>
      </c>
      <c r="C108" s="76">
        <v>301000000</v>
      </c>
      <c r="D108" s="10">
        <v>301010000</v>
      </c>
      <c r="E108" s="81">
        <v>301010031</v>
      </c>
      <c r="F108" s="35" t="s">
        <v>1</v>
      </c>
      <c r="G108" s="15" t="s">
        <v>1</v>
      </c>
      <c r="H108" s="88">
        <v>241</v>
      </c>
      <c r="I108" s="53" t="s">
        <v>231</v>
      </c>
      <c r="J108" s="54">
        <v>241241151</v>
      </c>
      <c r="K108" s="44">
        <v>100</v>
      </c>
      <c r="L108" s="55" t="s">
        <v>489</v>
      </c>
      <c r="M108" s="55" t="s">
        <v>704</v>
      </c>
      <c r="N108" s="56" t="s">
        <v>895</v>
      </c>
      <c r="O108" s="57" t="s">
        <v>896</v>
      </c>
      <c r="P108" s="57" t="s">
        <v>897</v>
      </c>
      <c r="Q108" s="21">
        <v>8</v>
      </c>
      <c r="R108" s="22">
        <v>1</v>
      </c>
      <c r="S108" s="26">
        <v>1389</v>
      </c>
      <c r="T108" s="26">
        <v>1389</v>
      </c>
      <c r="U108" s="26">
        <v>0</v>
      </c>
      <c r="V108" s="26">
        <v>0</v>
      </c>
      <c r="W108" s="26">
        <v>0</v>
      </c>
      <c r="X108" s="26">
        <v>0</v>
      </c>
      <c r="Y108" s="26">
        <v>0</v>
      </c>
      <c r="AA108" s="112"/>
    </row>
    <row r="109" spans="1:27" s="111" customFormat="1" ht="51" x14ac:dyDescent="0.2">
      <c r="A109" s="2"/>
      <c r="B109" s="89">
        <v>301010032</v>
      </c>
      <c r="C109" s="89"/>
      <c r="D109" s="89"/>
      <c r="E109" s="90"/>
      <c r="F109" s="40">
        <v>301010032</v>
      </c>
      <c r="G109" s="13" t="s">
        <v>488</v>
      </c>
      <c r="H109" s="93"/>
      <c r="I109" s="93"/>
      <c r="J109" s="93"/>
      <c r="K109" s="58">
        <v>100</v>
      </c>
      <c r="L109" s="51"/>
      <c r="M109" s="129"/>
      <c r="N109" s="129"/>
      <c r="O109" s="129"/>
      <c r="P109" s="130"/>
      <c r="Q109" s="27" t="s">
        <v>1</v>
      </c>
      <c r="R109" s="25" t="s">
        <v>1</v>
      </c>
      <c r="S109" s="26">
        <f>S110+S111+S112+S113+S114+S115+S116+S119+S117+S118</f>
        <v>395774.80325999996</v>
      </c>
      <c r="T109" s="26">
        <f t="shared" ref="T109:Y109" si="22">T110+T111+T112+T113+T114+T115+T116+T119+T117+T118</f>
        <v>131116.39345</v>
      </c>
      <c r="U109" s="26">
        <f t="shared" si="22"/>
        <v>375195.07741999999</v>
      </c>
      <c r="V109" s="26">
        <f t="shared" si="22"/>
        <v>108525.14692</v>
      </c>
      <c r="W109" s="26">
        <f t="shared" si="22"/>
        <v>133610.54888000002</v>
      </c>
      <c r="X109" s="26">
        <f t="shared" si="22"/>
        <v>103615.97122000001</v>
      </c>
      <c r="Y109" s="26">
        <f t="shared" si="22"/>
        <v>101615.97122000001</v>
      </c>
      <c r="AA109" s="112"/>
    </row>
    <row r="110" spans="1:27" s="111" customFormat="1" ht="409.5" x14ac:dyDescent="0.2">
      <c r="A110" s="2"/>
      <c r="B110" s="84">
        <v>300000000</v>
      </c>
      <c r="C110" s="84">
        <v>301000000</v>
      </c>
      <c r="D110" s="12">
        <v>301010000</v>
      </c>
      <c r="E110" s="83">
        <v>301010032</v>
      </c>
      <c r="F110" s="33" t="s">
        <v>1</v>
      </c>
      <c r="G110" s="11" t="s">
        <v>1</v>
      </c>
      <c r="H110" s="41">
        <v>40</v>
      </c>
      <c r="I110" s="42" t="s">
        <v>118</v>
      </c>
      <c r="J110" s="43">
        <v>40048000</v>
      </c>
      <c r="K110" s="44">
        <v>100</v>
      </c>
      <c r="L110" s="45" t="s">
        <v>487</v>
      </c>
      <c r="M110" s="45" t="s">
        <v>692</v>
      </c>
      <c r="N110" s="46" t="s">
        <v>730</v>
      </c>
      <c r="O110" s="47" t="s">
        <v>731</v>
      </c>
      <c r="P110" s="47" t="s">
        <v>732</v>
      </c>
      <c r="Q110" s="23">
        <v>8</v>
      </c>
      <c r="R110" s="24">
        <v>4</v>
      </c>
      <c r="S110" s="26">
        <v>1872.46696</v>
      </c>
      <c r="T110" s="26">
        <v>1872.46696</v>
      </c>
      <c r="U110" s="26">
        <v>1025.8710599999999</v>
      </c>
      <c r="V110" s="26">
        <v>752.53791000000001</v>
      </c>
      <c r="W110" s="26">
        <v>2742.2</v>
      </c>
      <c r="X110" s="26">
        <v>2742.2</v>
      </c>
      <c r="Y110" s="26">
        <v>2742.2</v>
      </c>
      <c r="AA110" s="112"/>
    </row>
    <row r="111" spans="1:27" s="111" customFormat="1" ht="409.5" x14ac:dyDescent="0.2">
      <c r="A111" s="2"/>
      <c r="B111" s="75">
        <v>300000000</v>
      </c>
      <c r="C111" s="75">
        <v>301000000</v>
      </c>
      <c r="D111" s="77">
        <v>301010000</v>
      </c>
      <c r="E111" s="80">
        <v>301010032</v>
      </c>
      <c r="F111" s="34" t="s">
        <v>1</v>
      </c>
      <c r="G111" s="8" t="s">
        <v>1</v>
      </c>
      <c r="H111" s="87">
        <v>241</v>
      </c>
      <c r="I111" s="48" t="s">
        <v>231</v>
      </c>
      <c r="J111" s="49">
        <v>241023000</v>
      </c>
      <c r="K111" s="44">
        <v>100</v>
      </c>
      <c r="L111" s="50" t="s">
        <v>486</v>
      </c>
      <c r="M111" s="50" t="s">
        <v>704</v>
      </c>
      <c r="N111" s="51" t="s">
        <v>898</v>
      </c>
      <c r="O111" s="52" t="s">
        <v>485</v>
      </c>
      <c r="P111" s="52" t="s">
        <v>484</v>
      </c>
      <c r="Q111" s="21">
        <v>8</v>
      </c>
      <c r="R111" s="22">
        <v>1</v>
      </c>
      <c r="S111" s="26">
        <v>25066.254000000001</v>
      </c>
      <c r="T111" s="26">
        <v>25066.254000000001</v>
      </c>
      <c r="U111" s="26">
        <v>15003.58894</v>
      </c>
      <c r="V111" s="26">
        <v>14000</v>
      </c>
      <c r="W111" s="26">
        <v>8000</v>
      </c>
      <c r="X111" s="26">
        <v>7000</v>
      </c>
      <c r="Y111" s="26">
        <v>7000</v>
      </c>
      <c r="AA111" s="112"/>
    </row>
    <row r="112" spans="1:27" s="111" customFormat="1" ht="409.5" x14ac:dyDescent="0.2">
      <c r="A112" s="2"/>
      <c r="B112" s="75">
        <v>300000000</v>
      </c>
      <c r="C112" s="75">
        <v>301000000</v>
      </c>
      <c r="D112" s="77">
        <v>301010000</v>
      </c>
      <c r="E112" s="80">
        <v>301010032</v>
      </c>
      <c r="F112" s="34" t="s">
        <v>1</v>
      </c>
      <c r="G112" s="8" t="s">
        <v>1</v>
      </c>
      <c r="H112" s="87">
        <v>241</v>
      </c>
      <c r="I112" s="48" t="s">
        <v>231</v>
      </c>
      <c r="J112" s="49">
        <v>241084175</v>
      </c>
      <c r="K112" s="44">
        <v>100</v>
      </c>
      <c r="L112" s="50" t="s">
        <v>483</v>
      </c>
      <c r="M112" s="50" t="s">
        <v>704</v>
      </c>
      <c r="N112" s="51" t="s">
        <v>899</v>
      </c>
      <c r="O112" s="52" t="s">
        <v>900</v>
      </c>
      <c r="P112" s="52" t="s">
        <v>482</v>
      </c>
      <c r="Q112" s="21">
        <v>7</v>
      </c>
      <c r="R112" s="22">
        <v>3</v>
      </c>
      <c r="S112" s="26">
        <v>485.976</v>
      </c>
      <c r="T112" s="26">
        <v>485.976</v>
      </c>
      <c r="U112" s="26">
        <v>0</v>
      </c>
      <c r="V112" s="26">
        <v>0</v>
      </c>
      <c r="W112" s="26">
        <v>0</v>
      </c>
      <c r="X112" s="26">
        <v>0</v>
      </c>
      <c r="Y112" s="26">
        <v>0</v>
      </c>
      <c r="AA112" s="112"/>
    </row>
    <row r="113" spans="1:27" s="111" customFormat="1" ht="409.5" x14ac:dyDescent="0.2">
      <c r="A113" s="2"/>
      <c r="B113" s="75">
        <v>300000000</v>
      </c>
      <c r="C113" s="75">
        <v>301000000</v>
      </c>
      <c r="D113" s="77">
        <v>301010000</v>
      </c>
      <c r="E113" s="80">
        <v>301010032</v>
      </c>
      <c r="F113" s="34" t="s">
        <v>1</v>
      </c>
      <c r="G113" s="8" t="s">
        <v>1</v>
      </c>
      <c r="H113" s="87">
        <v>241</v>
      </c>
      <c r="I113" s="48" t="s">
        <v>231</v>
      </c>
      <c r="J113" s="49">
        <v>241084175</v>
      </c>
      <c r="K113" s="44">
        <v>100</v>
      </c>
      <c r="L113" s="50" t="s">
        <v>483</v>
      </c>
      <c r="M113" s="50" t="s">
        <v>704</v>
      </c>
      <c r="N113" s="51" t="s">
        <v>899</v>
      </c>
      <c r="O113" s="52" t="s">
        <v>900</v>
      </c>
      <c r="P113" s="52" t="s">
        <v>482</v>
      </c>
      <c r="Q113" s="21">
        <v>8</v>
      </c>
      <c r="R113" s="22">
        <v>1</v>
      </c>
      <c r="S113" s="26">
        <v>4100</v>
      </c>
      <c r="T113" s="26">
        <v>4100</v>
      </c>
      <c r="U113" s="26">
        <v>200</v>
      </c>
      <c r="V113" s="26">
        <v>200</v>
      </c>
      <c r="W113" s="26">
        <v>5310</v>
      </c>
      <c r="X113" s="26">
        <v>0</v>
      </c>
      <c r="Y113" s="26">
        <v>0</v>
      </c>
      <c r="AA113" s="112"/>
    </row>
    <row r="114" spans="1:27" s="111" customFormat="1" ht="409.5" x14ac:dyDescent="0.2">
      <c r="A114" s="2"/>
      <c r="B114" s="75">
        <v>300000000</v>
      </c>
      <c r="C114" s="75">
        <v>301000000</v>
      </c>
      <c r="D114" s="77">
        <v>301010000</v>
      </c>
      <c r="E114" s="80">
        <v>301010032</v>
      </c>
      <c r="F114" s="34" t="s">
        <v>1</v>
      </c>
      <c r="G114" s="8" t="s">
        <v>1</v>
      </c>
      <c r="H114" s="87">
        <v>241</v>
      </c>
      <c r="I114" s="48" t="s">
        <v>231</v>
      </c>
      <c r="J114" s="49">
        <v>241084177</v>
      </c>
      <c r="K114" s="44">
        <v>100</v>
      </c>
      <c r="L114" s="50" t="s">
        <v>481</v>
      </c>
      <c r="M114" s="50" t="s">
        <v>704</v>
      </c>
      <c r="N114" s="51" t="s">
        <v>901</v>
      </c>
      <c r="O114" s="52" t="s">
        <v>902</v>
      </c>
      <c r="P114" s="52" t="s">
        <v>903</v>
      </c>
      <c r="Q114" s="21">
        <v>8</v>
      </c>
      <c r="R114" s="22">
        <v>1</v>
      </c>
      <c r="S114" s="26">
        <v>90562.151370000007</v>
      </c>
      <c r="T114" s="26">
        <v>90562.151370000007</v>
      </c>
      <c r="U114" s="26">
        <v>86981.057230000006</v>
      </c>
      <c r="V114" s="26">
        <v>86981.057230000006</v>
      </c>
      <c r="W114" s="26">
        <v>86032.75589</v>
      </c>
      <c r="X114" s="26">
        <v>85788.305890000003</v>
      </c>
      <c r="Y114" s="26">
        <v>83788.305890000003</v>
      </c>
      <c r="AA114" s="112"/>
    </row>
    <row r="115" spans="1:27" s="111" customFormat="1" ht="409.5" x14ac:dyDescent="0.2">
      <c r="A115" s="2"/>
      <c r="B115" s="75">
        <v>300000000</v>
      </c>
      <c r="C115" s="75">
        <v>301000000</v>
      </c>
      <c r="D115" s="77">
        <v>301010000</v>
      </c>
      <c r="E115" s="80">
        <v>301010032</v>
      </c>
      <c r="F115" s="34" t="s">
        <v>1</v>
      </c>
      <c r="G115" s="8" t="s">
        <v>1</v>
      </c>
      <c r="H115" s="87">
        <v>241</v>
      </c>
      <c r="I115" s="48" t="s">
        <v>231</v>
      </c>
      <c r="J115" s="49">
        <v>241084177</v>
      </c>
      <c r="K115" s="44">
        <v>100</v>
      </c>
      <c r="L115" s="50" t="s">
        <v>481</v>
      </c>
      <c r="M115" s="50" t="s">
        <v>704</v>
      </c>
      <c r="N115" s="51" t="s">
        <v>901</v>
      </c>
      <c r="O115" s="52" t="s">
        <v>902</v>
      </c>
      <c r="P115" s="52" t="s">
        <v>903</v>
      </c>
      <c r="Q115" s="21">
        <v>8</v>
      </c>
      <c r="R115" s="22">
        <v>4</v>
      </c>
      <c r="S115" s="26">
        <v>9468.8779799999993</v>
      </c>
      <c r="T115" s="26">
        <f>8979.98652-7.5914</f>
        <v>8972.395120000001</v>
      </c>
      <c r="U115" s="26">
        <v>7732.6332400000001</v>
      </c>
      <c r="V115" s="26">
        <v>6501.5517799999998</v>
      </c>
      <c r="W115" s="26">
        <v>8015.46533</v>
      </c>
      <c r="X115" s="26">
        <v>8015.46533</v>
      </c>
      <c r="Y115" s="26">
        <v>8015.46533</v>
      </c>
      <c r="AA115" s="112"/>
    </row>
    <row r="116" spans="1:27" s="111" customFormat="1" ht="409.5" x14ac:dyDescent="0.2">
      <c r="A116" s="2"/>
      <c r="B116" s="75">
        <v>300000000</v>
      </c>
      <c r="C116" s="75">
        <v>301000000</v>
      </c>
      <c r="D116" s="77">
        <v>301010000</v>
      </c>
      <c r="E116" s="80">
        <v>301010032</v>
      </c>
      <c r="F116" s="34" t="s">
        <v>1</v>
      </c>
      <c r="G116" s="8" t="s">
        <v>1</v>
      </c>
      <c r="H116" s="87">
        <v>241</v>
      </c>
      <c r="I116" s="48" t="s">
        <v>231</v>
      </c>
      <c r="J116" s="49">
        <v>241241144</v>
      </c>
      <c r="K116" s="44">
        <v>100</v>
      </c>
      <c r="L116" s="50" t="s">
        <v>480</v>
      </c>
      <c r="M116" s="50" t="s">
        <v>704</v>
      </c>
      <c r="N116" s="51" t="s">
        <v>904</v>
      </c>
      <c r="O116" s="52" t="s">
        <v>905</v>
      </c>
      <c r="P116" s="52" t="s">
        <v>906</v>
      </c>
      <c r="Q116" s="21">
        <v>8</v>
      </c>
      <c r="R116" s="22">
        <v>1</v>
      </c>
      <c r="S116" s="26">
        <v>57.15</v>
      </c>
      <c r="T116" s="26">
        <v>57.15</v>
      </c>
      <c r="U116" s="26">
        <v>20</v>
      </c>
      <c r="V116" s="26">
        <v>20</v>
      </c>
      <c r="W116" s="26">
        <v>40</v>
      </c>
      <c r="X116" s="26">
        <v>0</v>
      </c>
      <c r="Y116" s="26">
        <v>0</v>
      </c>
      <c r="AA116" s="112"/>
    </row>
    <row r="117" spans="1:27" s="111" customFormat="1" ht="409.5" x14ac:dyDescent="0.2">
      <c r="A117" s="2"/>
      <c r="B117" s="76"/>
      <c r="C117" s="76"/>
      <c r="D117" s="10"/>
      <c r="E117" s="81"/>
      <c r="F117" s="35"/>
      <c r="G117" s="15"/>
      <c r="H117" s="88">
        <v>241</v>
      </c>
      <c r="I117" s="53" t="s">
        <v>231</v>
      </c>
      <c r="J117" s="54" t="s">
        <v>669</v>
      </c>
      <c r="K117" s="44"/>
      <c r="L117" s="55" t="s">
        <v>907</v>
      </c>
      <c r="M117" s="55" t="s">
        <v>704</v>
      </c>
      <c r="N117" s="56" t="s">
        <v>898</v>
      </c>
      <c r="O117" s="57" t="s">
        <v>485</v>
      </c>
      <c r="P117" s="57" t="s">
        <v>484</v>
      </c>
      <c r="Q117" s="21">
        <v>8</v>
      </c>
      <c r="R117" s="22">
        <v>1</v>
      </c>
      <c r="S117" s="26">
        <v>0</v>
      </c>
      <c r="T117" s="26">
        <v>0</v>
      </c>
      <c r="U117" s="26">
        <v>70</v>
      </c>
      <c r="V117" s="26">
        <v>70</v>
      </c>
      <c r="W117" s="26">
        <v>70</v>
      </c>
      <c r="X117" s="26">
        <v>70</v>
      </c>
      <c r="Y117" s="26">
        <v>70</v>
      </c>
      <c r="AA117" s="112"/>
    </row>
    <row r="118" spans="1:27" s="111" customFormat="1" ht="409.5" x14ac:dyDescent="0.2">
      <c r="A118" s="2"/>
      <c r="B118" s="76"/>
      <c r="C118" s="76"/>
      <c r="D118" s="10"/>
      <c r="E118" s="81"/>
      <c r="F118" s="35"/>
      <c r="G118" s="15"/>
      <c r="H118" s="88">
        <v>241</v>
      </c>
      <c r="I118" s="53" t="s">
        <v>231</v>
      </c>
      <c r="J118" s="54" t="s">
        <v>670</v>
      </c>
      <c r="K118" s="44"/>
      <c r="L118" s="55" t="s">
        <v>910</v>
      </c>
      <c r="M118" s="55" t="s">
        <v>704</v>
      </c>
      <c r="N118" s="56" t="s">
        <v>1086</v>
      </c>
      <c r="O118" s="57" t="s">
        <v>908</v>
      </c>
      <c r="P118" s="57" t="s">
        <v>909</v>
      </c>
      <c r="Q118" s="21">
        <v>8</v>
      </c>
      <c r="R118" s="22">
        <v>1</v>
      </c>
      <c r="S118" s="26">
        <v>0</v>
      </c>
      <c r="T118" s="26">
        <v>0</v>
      </c>
      <c r="U118" s="26">
        <v>0</v>
      </c>
      <c r="V118" s="26">
        <v>0</v>
      </c>
      <c r="W118" s="26">
        <v>2597</v>
      </c>
      <c r="X118" s="26">
        <v>0</v>
      </c>
      <c r="Y118" s="26">
        <v>0</v>
      </c>
      <c r="AA118" s="112"/>
    </row>
    <row r="119" spans="1:27" s="111" customFormat="1" ht="409.5" x14ac:dyDescent="0.2">
      <c r="A119" s="2"/>
      <c r="B119" s="76">
        <v>300000000</v>
      </c>
      <c r="C119" s="76">
        <v>301000000</v>
      </c>
      <c r="D119" s="10">
        <v>301010000</v>
      </c>
      <c r="E119" s="81">
        <v>301010032</v>
      </c>
      <c r="F119" s="35" t="s">
        <v>1</v>
      </c>
      <c r="G119" s="15" t="s">
        <v>1</v>
      </c>
      <c r="H119" s="88">
        <v>481</v>
      </c>
      <c r="I119" s="53" t="s">
        <v>112</v>
      </c>
      <c r="J119" s="54">
        <v>481481010</v>
      </c>
      <c r="K119" s="44">
        <v>100</v>
      </c>
      <c r="L119" s="55" t="s">
        <v>479</v>
      </c>
      <c r="M119" s="55" t="s">
        <v>704</v>
      </c>
      <c r="N119" s="56" t="s">
        <v>1085</v>
      </c>
      <c r="O119" s="57" t="s">
        <v>478</v>
      </c>
      <c r="P119" s="57" t="s">
        <v>477</v>
      </c>
      <c r="Q119" s="21">
        <v>8</v>
      </c>
      <c r="R119" s="22">
        <v>1</v>
      </c>
      <c r="S119" s="26">
        <v>264161.92694999999</v>
      </c>
      <c r="T119" s="26">
        <v>0</v>
      </c>
      <c r="U119" s="26">
        <v>264161.92694999999</v>
      </c>
      <c r="V119" s="26">
        <v>0</v>
      </c>
      <c r="W119" s="26">
        <v>20803.127659999998</v>
      </c>
      <c r="X119" s="26">
        <v>0</v>
      </c>
      <c r="Y119" s="26">
        <v>0</v>
      </c>
      <c r="AA119" s="112"/>
    </row>
    <row r="120" spans="1:27" s="111" customFormat="1" ht="102" x14ac:dyDescent="0.2">
      <c r="A120" s="2"/>
      <c r="B120" s="20"/>
      <c r="C120" s="20"/>
      <c r="D120" s="19"/>
      <c r="E120" s="1"/>
      <c r="F120" s="38" t="s">
        <v>671</v>
      </c>
      <c r="G120" s="6" t="s">
        <v>672</v>
      </c>
      <c r="H120" s="87"/>
      <c r="I120" s="51"/>
      <c r="J120" s="49"/>
      <c r="K120" s="66"/>
      <c r="L120" s="51"/>
      <c r="M120" s="51"/>
      <c r="N120" s="51"/>
      <c r="O120" s="52"/>
      <c r="P120" s="52"/>
      <c r="Q120" s="25"/>
      <c r="R120" s="25"/>
      <c r="S120" s="26">
        <f>S121</f>
        <v>0</v>
      </c>
      <c r="T120" s="26">
        <f t="shared" ref="T120:V120" si="23">T121</f>
        <v>0</v>
      </c>
      <c r="U120" s="26">
        <f t="shared" si="23"/>
        <v>0</v>
      </c>
      <c r="V120" s="26">
        <f t="shared" si="23"/>
        <v>0</v>
      </c>
      <c r="W120" s="26">
        <f>W121</f>
        <v>7490</v>
      </c>
      <c r="X120" s="26">
        <f t="shared" ref="X120:Y120" si="24">X121</f>
        <v>0</v>
      </c>
      <c r="Y120" s="26">
        <f t="shared" si="24"/>
        <v>0</v>
      </c>
      <c r="AA120" s="112"/>
    </row>
    <row r="121" spans="1:27" s="111" customFormat="1" ht="409.5" x14ac:dyDescent="0.2">
      <c r="A121" s="2"/>
      <c r="B121" s="20"/>
      <c r="C121" s="20"/>
      <c r="D121" s="19"/>
      <c r="E121" s="1"/>
      <c r="F121" s="38"/>
      <c r="G121" s="6"/>
      <c r="H121" s="87">
        <v>241</v>
      </c>
      <c r="I121" s="51" t="s">
        <v>231</v>
      </c>
      <c r="J121" s="49" t="s">
        <v>673</v>
      </c>
      <c r="K121" s="66"/>
      <c r="L121" s="51" t="s">
        <v>912</v>
      </c>
      <c r="M121" s="51" t="s">
        <v>704</v>
      </c>
      <c r="N121" s="51" t="s">
        <v>1086</v>
      </c>
      <c r="O121" s="52" t="s">
        <v>911</v>
      </c>
      <c r="P121" s="52" t="s">
        <v>909</v>
      </c>
      <c r="Q121" s="25">
        <v>8</v>
      </c>
      <c r="R121" s="25">
        <v>1</v>
      </c>
      <c r="S121" s="26"/>
      <c r="T121" s="26"/>
      <c r="U121" s="26"/>
      <c r="V121" s="26"/>
      <c r="W121" s="26">
        <v>7490</v>
      </c>
      <c r="X121" s="26">
        <v>0</v>
      </c>
      <c r="Y121" s="26">
        <v>0</v>
      </c>
      <c r="AA121" s="112"/>
    </row>
    <row r="122" spans="1:27" s="111" customFormat="1" ht="63.75" x14ac:dyDescent="0.2">
      <c r="A122" s="2"/>
      <c r="B122" s="89">
        <v>301010035</v>
      </c>
      <c r="C122" s="89"/>
      <c r="D122" s="89"/>
      <c r="E122" s="90"/>
      <c r="F122" s="40">
        <v>301010035</v>
      </c>
      <c r="G122" s="13" t="s">
        <v>476</v>
      </c>
      <c r="H122" s="93"/>
      <c r="I122" s="93"/>
      <c r="J122" s="93"/>
      <c r="K122" s="58">
        <v>100</v>
      </c>
      <c r="L122" s="51"/>
      <c r="M122" s="129"/>
      <c r="N122" s="129"/>
      <c r="O122" s="129"/>
      <c r="P122" s="130"/>
      <c r="Q122" s="27" t="s">
        <v>1</v>
      </c>
      <c r="R122" s="25" t="s">
        <v>1</v>
      </c>
      <c r="S122" s="26">
        <f>S123+S124+S125+S126+S127+S128+S129+S130</f>
        <v>2500.96398</v>
      </c>
      <c r="T122" s="26">
        <f t="shared" ref="T122:Y122" si="25">T123+T124+T125+T126+T127+T128+T129+T130</f>
        <v>2068.3093699999999</v>
      </c>
      <c r="U122" s="26">
        <f t="shared" si="25"/>
        <v>27763.214100000001</v>
      </c>
      <c r="V122" s="26">
        <f t="shared" si="25"/>
        <v>21199.955310000001</v>
      </c>
      <c r="W122" s="26">
        <f t="shared" si="25"/>
        <v>28853.620749999998</v>
      </c>
      <c r="X122" s="26">
        <f t="shared" si="25"/>
        <v>28865.501899999999</v>
      </c>
      <c r="Y122" s="26">
        <f t="shared" si="25"/>
        <v>28865.501899999999</v>
      </c>
      <c r="AA122" s="112"/>
    </row>
    <row r="123" spans="1:27" s="111" customFormat="1" ht="409.5" x14ac:dyDescent="0.2">
      <c r="A123" s="2"/>
      <c r="B123" s="84">
        <v>300000000</v>
      </c>
      <c r="C123" s="84">
        <v>301000000</v>
      </c>
      <c r="D123" s="12">
        <v>301010000</v>
      </c>
      <c r="E123" s="83">
        <v>301010035</v>
      </c>
      <c r="F123" s="33" t="s">
        <v>1</v>
      </c>
      <c r="G123" s="11" t="s">
        <v>1</v>
      </c>
      <c r="H123" s="41">
        <v>40</v>
      </c>
      <c r="I123" s="42" t="s">
        <v>118</v>
      </c>
      <c r="J123" s="43">
        <v>40500110</v>
      </c>
      <c r="K123" s="44">
        <v>100</v>
      </c>
      <c r="L123" s="45" t="s">
        <v>468</v>
      </c>
      <c r="M123" s="45" t="s">
        <v>692</v>
      </c>
      <c r="N123" s="46" t="s">
        <v>475</v>
      </c>
      <c r="O123" s="47" t="s">
        <v>474</v>
      </c>
      <c r="P123" s="47" t="s">
        <v>473</v>
      </c>
      <c r="Q123" s="23">
        <v>3</v>
      </c>
      <c r="R123" s="24">
        <v>9</v>
      </c>
      <c r="S123" s="26">
        <v>114.07025</v>
      </c>
      <c r="T123" s="26">
        <v>54.043999999999997</v>
      </c>
      <c r="U123" s="26"/>
      <c r="V123" s="26"/>
      <c r="W123" s="26"/>
      <c r="X123" s="26"/>
      <c r="Y123" s="26"/>
      <c r="AA123" s="112"/>
    </row>
    <row r="124" spans="1:27" s="111" customFormat="1" ht="409.5" x14ac:dyDescent="0.2">
      <c r="A124" s="2"/>
      <c r="B124" s="75">
        <v>300000000</v>
      </c>
      <c r="C124" s="75">
        <v>301000000</v>
      </c>
      <c r="D124" s="77">
        <v>301010000</v>
      </c>
      <c r="E124" s="80">
        <v>301010035</v>
      </c>
      <c r="F124" s="34" t="s">
        <v>1</v>
      </c>
      <c r="G124" s="8" t="s">
        <v>1</v>
      </c>
      <c r="H124" s="87">
        <v>40</v>
      </c>
      <c r="I124" s="48" t="s">
        <v>118</v>
      </c>
      <c r="J124" s="49">
        <v>40500110</v>
      </c>
      <c r="K124" s="44">
        <v>100</v>
      </c>
      <c r="L124" s="50" t="s">
        <v>468</v>
      </c>
      <c r="M124" s="50" t="s">
        <v>692</v>
      </c>
      <c r="N124" s="51" t="s">
        <v>737</v>
      </c>
      <c r="O124" s="52" t="s">
        <v>738</v>
      </c>
      <c r="P124" s="52" t="s">
        <v>739</v>
      </c>
      <c r="Q124" s="21">
        <v>4</v>
      </c>
      <c r="R124" s="22">
        <v>10</v>
      </c>
      <c r="S124" s="26">
        <v>2283.67373</v>
      </c>
      <c r="T124" s="26">
        <v>1911.04537</v>
      </c>
      <c r="U124" s="26"/>
      <c r="V124" s="26"/>
      <c r="W124" s="26"/>
      <c r="X124" s="26"/>
      <c r="Y124" s="26"/>
      <c r="AA124" s="112"/>
    </row>
    <row r="125" spans="1:27" s="111" customFormat="1" ht="409.5" x14ac:dyDescent="0.2">
      <c r="A125" s="2"/>
      <c r="B125" s="75">
        <v>300000000</v>
      </c>
      <c r="C125" s="75">
        <v>301000000</v>
      </c>
      <c r="D125" s="77">
        <v>301010000</v>
      </c>
      <c r="E125" s="80">
        <v>301010035</v>
      </c>
      <c r="F125" s="34" t="s">
        <v>1</v>
      </c>
      <c r="G125" s="8" t="s">
        <v>1</v>
      </c>
      <c r="H125" s="87">
        <v>40</v>
      </c>
      <c r="I125" s="48" t="s">
        <v>118</v>
      </c>
      <c r="J125" s="49">
        <v>40500140</v>
      </c>
      <c r="K125" s="44">
        <v>100</v>
      </c>
      <c r="L125" s="50" t="s">
        <v>469</v>
      </c>
      <c r="M125" s="50" t="s">
        <v>692</v>
      </c>
      <c r="N125" s="51" t="s">
        <v>472</v>
      </c>
      <c r="O125" s="52" t="s">
        <v>471</v>
      </c>
      <c r="P125" s="52" t="s">
        <v>470</v>
      </c>
      <c r="Q125" s="21">
        <v>3</v>
      </c>
      <c r="R125" s="22">
        <v>9</v>
      </c>
      <c r="S125" s="26">
        <v>103.22</v>
      </c>
      <c r="T125" s="26">
        <v>103.22</v>
      </c>
      <c r="U125" s="26"/>
      <c r="V125" s="26"/>
      <c r="W125" s="26"/>
      <c r="X125" s="26"/>
      <c r="Y125" s="26"/>
      <c r="AA125" s="112"/>
    </row>
    <row r="126" spans="1:27" s="111" customFormat="1" ht="409.5" x14ac:dyDescent="0.2">
      <c r="A126" s="2"/>
      <c r="B126" s="75"/>
      <c r="C126" s="75"/>
      <c r="D126" s="77"/>
      <c r="E126" s="80"/>
      <c r="F126" s="34"/>
      <c r="G126" s="8"/>
      <c r="H126" s="87">
        <v>40</v>
      </c>
      <c r="I126" s="48" t="s">
        <v>118</v>
      </c>
      <c r="J126" s="49" t="s">
        <v>656</v>
      </c>
      <c r="K126" s="44"/>
      <c r="L126" s="50" t="s">
        <v>736</v>
      </c>
      <c r="M126" s="50" t="s">
        <v>692</v>
      </c>
      <c r="N126" s="51" t="s">
        <v>733</v>
      </c>
      <c r="O126" s="52" t="s">
        <v>734</v>
      </c>
      <c r="P126" s="52" t="s">
        <v>735</v>
      </c>
      <c r="Q126" s="21">
        <v>3</v>
      </c>
      <c r="R126" s="22">
        <v>10</v>
      </c>
      <c r="S126" s="26">
        <v>0</v>
      </c>
      <c r="T126" s="26">
        <v>0</v>
      </c>
      <c r="U126" s="26">
        <v>18739.2732</v>
      </c>
      <c r="V126" s="26">
        <v>15320.245989999999</v>
      </c>
      <c r="W126" s="26">
        <v>17952.94875</v>
      </c>
      <c r="X126" s="26">
        <v>18635.501899999999</v>
      </c>
      <c r="Y126" s="26">
        <v>18635.501899999999</v>
      </c>
      <c r="AA126" s="112"/>
    </row>
    <row r="127" spans="1:27" s="111" customFormat="1" ht="409.5" x14ac:dyDescent="0.2">
      <c r="A127" s="2"/>
      <c r="B127" s="75">
        <v>300000000</v>
      </c>
      <c r="C127" s="75">
        <v>301000000</v>
      </c>
      <c r="D127" s="77">
        <v>301010000</v>
      </c>
      <c r="E127" s="80">
        <v>301010035</v>
      </c>
      <c r="F127" s="34" t="s">
        <v>1</v>
      </c>
      <c r="G127" s="8" t="s">
        <v>1</v>
      </c>
      <c r="H127" s="87">
        <v>241</v>
      </c>
      <c r="I127" s="48" t="s">
        <v>231</v>
      </c>
      <c r="J127" s="49">
        <v>241241148</v>
      </c>
      <c r="K127" s="44">
        <v>100</v>
      </c>
      <c r="L127" s="50" t="s">
        <v>469</v>
      </c>
      <c r="M127" s="50" t="s">
        <v>704</v>
      </c>
      <c r="N127" s="51" t="s">
        <v>913</v>
      </c>
      <c r="O127" s="52" t="s">
        <v>914</v>
      </c>
      <c r="P127" s="52" t="s">
        <v>915</v>
      </c>
      <c r="Q127" s="21">
        <v>8</v>
      </c>
      <c r="R127" s="22">
        <v>1</v>
      </c>
      <c r="S127" s="26">
        <v>0</v>
      </c>
      <c r="T127" s="26">
        <v>0</v>
      </c>
      <c r="U127" s="26">
        <v>120</v>
      </c>
      <c r="V127" s="26">
        <v>120</v>
      </c>
      <c r="W127" s="26"/>
      <c r="X127" s="26"/>
      <c r="Y127" s="26"/>
      <c r="AA127" s="112"/>
    </row>
    <row r="128" spans="1:27" s="111" customFormat="1" ht="126" x14ac:dyDescent="0.2">
      <c r="A128" s="2"/>
      <c r="B128" s="75">
        <v>300000000</v>
      </c>
      <c r="C128" s="75">
        <v>301000000</v>
      </c>
      <c r="D128" s="77">
        <v>301010000</v>
      </c>
      <c r="E128" s="80">
        <v>301010035</v>
      </c>
      <c r="F128" s="34" t="s">
        <v>1</v>
      </c>
      <c r="G128" s="8" t="s">
        <v>1</v>
      </c>
      <c r="H128" s="87">
        <v>481</v>
      </c>
      <c r="I128" s="48" t="s">
        <v>112</v>
      </c>
      <c r="J128" s="49">
        <v>481481830</v>
      </c>
      <c r="K128" s="44">
        <v>100</v>
      </c>
      <c r="L128" s="50" t="s">
        <v>468</v>
      </c>
      <c r="M128" s="50" t="s">
        <v>704</v>
      </c>
      <c r="N128" s="51" t="s">
        <v>970</v>
      </c>
      <c r="O128" s="52" t="s">
        <v>467</v>
      </c>
      <c r="P128" s="52" t="s">
        <v>8</v>
      </c>
      <c r="Q128" s="21">
        <v>3</v>
      </c>
      <c r="R128" s="22">
        <v>9</v>
      </c>
      <c r="S128" s="26">
        <v>0</v>
      </c>
      <c r="T128" s="26">
        <v>0</v>
      </c>
      <c r="U128" s="26">
        <v>6833.9923600000002</v>
      </c>
      <c r="V128" s="26">
        <v>5157.28078</v>
      </c>
      <c r="W128" s="26">
        <v>7830</v>
      </c>
      <c r="X128" s="26">
        <v>7830</v>
      </c>
      <c r="Y128" s="26">
        <v>7830</v>
      </c>
      <c r="AA128" s="112"/>
    </row>
    <row r="129" spans="1:29" s="111" customFormat="1" ht="126" x14ac:dyDescent="0.2">
      <c r="A129" s="2"/>
      <c r="B129" s="76">
        <v>300000000</v>
      </c>
      <c r="C129" s="76">
        <v>301000000</v>
      </c>
      <c r="D129" s="10">
        <v>301010000</v>
      </c>
      <c r="E129" s="81">
        <v>301010035</v>
      </c>
      <c r="F129" s="35" t="s">
        <v>1</v>
      </c>
      <c r="G129" s="15" t="s">
        <v>1</v>
      </c>
      <c r="H129" s="88">
        <v>481</v>
      </c>
      <c r="I129" s="53" t="s">
        <v>112</v>
      </c>
      <c r="J129" s="54">
        <v>481481830</v>
      </c>
      <c r="K129" s="44">
        <v>100</v>
      </c>
      <c r="L129" s="55" t="s">
        <v>468</v>
      </c>
      <c r="M129" s="55" t="s">
        <v>704</v>
      </c>
      <c r="N129" s="56" t="s">
        <v>970</v>
      </c>
      <c r="O129" s="57" t="s">
        <v>467</v>
      </c>
      <c r="P129" s="57" t="s">
        <v>8</v>
      </c>
      <c r="Q129" s="21">
        <v>3</v>
      </c>
      <c r="R129" s="22">
        <v>10</v>
      </c>
      <c r="S129" s="26">
        <v>0</v>
      </c>
      <c r="T129" s="26">
        <v>0</v>
      </c>
      <c r="U129" s="26">
        <v>887.94853999999998</v>
      </c>
      <c r="V129" s="26">
        <v>602.42854</v>
      </c>
      <c r="W129" s="26">
        <v>2400</v>
      </c>
      <c r="X129" s="26">
        <v>2400</v>
      </c>
      <c r="Y129" s="26">
        <v>2400</v>
      </c>
      <c r="AA129" s="112"/>
    </row>
    <row r="130" spans="1:29" s="111" customFormat="1" ht="409.5" x14ac:dyDescent="0.2">
      <c r="A130" s="2"/>
      <c r="B130" s="76"/>
      <c r="C130" s="76"/>
      <c r="D130" s="10"/>
      <c r="E130" s="10"/>
      <c r="F130" s="36"/>
      <c r="G130" s="15"/>
      <c r="H130" s="88">
        <v>481</v>
      </c>
      <c r="I130" s="53" t="s">
        <v>112</v>
      </c>
      <c r="J130" s="54" t="s">
        <v>689</v>
      </c>
      <c r="K130" s="58"/>
      <c r="L130" s="55" t="s">
        <v>469</v>
      </c>
      <c r="M130" s="55" t="s">
        <v>704</v>
      </c>
      <c r="N130" s="56" t="s">
        <v>1140</v>
      </c>
      <c r="O130" s="57" t="s">
        <v>1141</v>
      </c>
      <c r="P130" s="59" t="s">
        <v>1142</v>
      </c>
      <c r="Q130" s="21">
        <v>3</v>
      </c>
      <c r="R130" s="22">
        <v>10</v>
      </c>
      <c r="S130" s="26"/>
      <c r="T130" s="26"/>
      <c r="U130" s="26">
        <v>1182</v>
      </c>
      <c r="V130" s="26"/>
      <c r="W130" s="26">
        <v>670.67200000000003</v>
      </c>
      <c r="X130" s="26">
        <v>0</v>
      </c>
      <c r="Y130" s="26">
        <v>0</v>
      </c>
      <c r="AA130" s="112"/>
    </row>
    <row r="131" spans="1:29" s="111" customFormat="1" ht="38.25" x14ac:dyDescent="0.2">
      <c r="A131" s="2"/>
      <c r="B131" s="89">
        <v>301010039</v>
      </c>
      <c r="C131" s="89"/>
      <c r="D131" s="89"/>
      <c r="E131" s="90"/>
      <c r="F131" s="40">
        <v>301010039</v>
      </c>
      <c r="G131" s="13" t="s">
        <v>466</v>
      </c>
      <c r="H131" s="93"/>
      <c r="I131" s="93"/>
      <c r="J131" s="93"/>
      <c r="K131" s="58">
        <v>100</v>
      </c>
      <c r="L131" s="51"/>
      <c r="M131" s="129"/>
      <c r="N131" s="129"/>
      <c r="O131" s="129"/>
      <c r="P131" s="130"/>
      <c r="Q131" s="27" t="s">
        <v>1</v>
      </c>
      <c r="R131" s="25" t="s">
        <v>1</v>
      </c>
      <c r="S131" s="26">
        <f>S132</f>
        <v>400.00029000000001</v>
      </c>
      <c r="T131" s="26">
        <f t="shared" ref="T131:Y131" si="26">T132</f>
        <v>390</v>
      </c>
      <c r="U131" s="26">
        <f t="shared" si="26"/>
        <v>125.5</v>
      </c>
      <c r="V131" s="26">
        <f t="shared" si="26"/>
        <v>125.5</v>
      </c>
      <c r="W131" s="26">
        <f t="shared" si="26"/>
        <v>1053.9749999999999</v>
      </c>
      <c r="X131" s="26">
        <f t="shared" si="26"/>
        <v>1053.9749999999999</v>
      </c>
      <c r="Y131" s="26">
        <f t="shared" si="26"/>
        <v>1053.9749999999999</v>
      </c>
      <c r="AA131" s="112"/>
    </row>
    <row r="132" spans="1:29" s="111" customFormat="1" ht="409.5" x14ac:dyDescent="0.2">
      <c r="A132" s="2"/>
      <c r="B132" s="20">
        <v>300000000</v>
      </c>
      <c r="C132" s="20">
        <v>301000000</v>
      </c>
      <c r="D132" s="19">
        <v>301010000</v>
      </c>
      <c r="E132" s="18">
        <v>301010039</v>
      </c>
      <c r="F132" s="37" t="s">
        <v>1</v>
      </c>
      <c r="G132" s="17" t="s">
        <v>1</v>
      </c>
      <c r="H132" s="60">
        <v>40</v>
      </c>
      <c r="I132" s="61" t="s">
        <v>118</v>
      </c>
      <c r="J132" s="62">
        <v>40500134</v>
      </c>
      <c r="K132" s="44">
        <v>100</v>
      </c>
      <c r="L132" s="63" t="s">
        <v>465</v>
      </c>
      <c r="M132" s="63" t="s">
        <v>692</v>
      </c>
      <c r="N132" s="64" t="s">
        <v>740</v>
      </c>
      <c r="O132" s="65" t="s">
        <v>741</v>
      </c>
      <c r="P132" s="65" t="s">
        <v>742</v>
      </c>
      <c r="Q132" s="23">
        <v>4</v>
      </c>
      <c r="R132" s="24">
        <v>5</v>
      </c>
      <c r="S132" s="26">
        <v>400.00029000000001</v>
      </c>
      <c r="T132" s="26">
        <v>390</v>
      </c>
      <c r="U132" s="26">
        <v>125.5</v>
      </c>
      <c r="V132" s="26">
        <v>125.5</v>
      </c>
      <c r="W132" s="26">
        <v>1053.9749999999999</v>
      </c>
      <c r="X132" s="26">
        <v>1053.9749999999999</v>
      </c>
      <c r="Y132" s="26">
        <v>1053.9749999999999</v>
      </c>
      <c r="AA132" s="112"/>
    </row>
    <row r="133" spans="1:29" s="111" customFormat="1" ht="51" x14ac:dyDescent="0.2">
      <c r="A133" s="2"/>
      <c r="B133" s="89">
        <v>301010040</v>
      </c>
      <c r="C133" s="89"/>
      <c r="D133" s="89"/>
      <c r="E133" s="90"/>
      <c r="F133" s="40">
        <v>301010040</v>
      </c>
      <c r="G133" s="13" t="s">
        <v>464</v>
      </c>
      <c r="H133" s="93"/>
      <c r="I133" s="93"/>
      <c r="J133" s="93"/>
      <c r="K133" s="58">
        <v>100</v>
      </c>
      <c r="L133" s="51"/>
      <c r="M133" s="129"/>
      <c r="N133" s="129"/>
      <c r="O133" s="129"/>
      <c r="P133" s="130"/>
      <c r="Q133" s="27" t="s">
        <v>1</v>
      </c>
      <c r="R133" s="25" t="s">
        <v>1</v>
      </c>
      <c r="S133" s="26">
        <f>S134+S135</f>
        <v>59861.045240000007</v>
      </c>
      <c r="T133" s="26">
        <f t="shared" ref="T133:Y133" si="27">T134+T135</f>
        <v>59861.045230000003</v>
      </c>
      <c r="U133" s="26">
        <f t="shared" si="27"/>
        <v>37824.374000000003</v>
      </c>
      <c r="V133" s="26">
        <f t="shared" si="27"/>
        <v>37824.374000000003</v>
      </c>
      <c r="W133" s="26">
        <f t="shared" si="27"/>
        <v>39940.5</v>
      </c>
      <c r="X133" s="26">
        <f t="shared" si="27"/>
        <v>45540.5</v>
      </c>
      <c r="Y133" s="26">
        <f t="shared" si="27"/>
        <v>45540.5</v>
      </c>
      <c r="AA133" s="112"/>
    </row>
    <row r="134" spans="1:29" s="111" customFormat="1" ht="409.5" x14ac:dyDescent="0.2">
      <c r="A134" s="2"/>
      <c r="B134" s="84">
        <v>300000000</v>
      </c>
      <c r="C134" s="84">
        <v>301000000</v>
      </c>
      <c r="D134" s="12">
        <v>301010000</v>
      </c>
      <c r="E134" s="83">
        <v>301010040</v>
      </c>
      <c r="F134" s="33" t="s">
        <v>1</v>
      </c>
      <c r="G134" s="11" t="s">
        <v>1</v>
      </c>
      <c r="H134" s="41">
        <v>40</v>
      </c>
      <c r="I134" s="42" t="s">
        <v>118</v>
      </c>
      <c r="J134" s="43">
        <v>40000040</v>
      </c>
      <c r="K134" s="44">
        <v>400</v>
      </c>
      <c r="L134" s="45" t="s">
        <v>170</v>
      </c>
      <c r="M134" s="45" t="s">
        <v>692</v>
      </c>
      <c r="N134" s="46" t="s">
        <v>743</v>
      </c>
      <c r="O134" s="47" t="s">
        <v>744</v>
      </c>
      <c r="P134" s="47" t="s">
        <v>745</v>
      </c>
      <c r="Q134" s="23">
        <v>4</v>
      </c>
      <c r="R134" s="24">
        <v>5</v>
      </c>
      <c r="S134" s="26">
        <v>34920.814400000003</v>
      </c>
      <c r="T134" s="26">
        <v>34920.814400000003</v>
      </c>
      <c r="U134" s="26">
        <v>37824.374000000003</v>
      </c>
      <c r="V134" s="26">
        <v>37824.374000000003</v>
      </c>
      <c r="W134" s="26">
        <v>39940.5</v>
      </c>
      <c r="X134" s="26">
        <v>45540.5</v>
      </c>
      <c r="Y134" s="26">
        <v>45540.5</v>
      </c>
      <c r="AA134" s="112"/>
    </row>
    <row r="135" spans="1:29" s="111" customFormat="1" ht="409.5" x14ac:dyDescent="0.2">
      <c r="A135" s="2"/>
      <c r="B135" s="76">
        <v>300000000</v>
      </c>
      <c r="C135" s="76">
        <v>301000000</v>
      </c>
      <c r="D135" s="10">
        <v>301010000</v>
      </c>
      <c r="E135" s="81">
        <v>301010040</v>
      </c>
      <c r="F135" s="35" t="s">
        <v>1</v>
      </c>
      <c r="G135" s="15" t="s">
        <v>1</v>
      </c>
      <c r="H135" s="88">
        <v>70</v>
      </c>
      <c r="I135" s="53" t="s">
        <v>125</v>
      </c>
      <c r="J135" s="54">
        <v>70070005</v>
      </c>
      <c r="K135" s="44">
        <v>100</v>
      </c>
      <c r="L135" s="55" t="s">
        <v>463</v>
      </c>
      <c r="M135" s="55" t="s">
        <v>704</v>
      </c>
      <c r="N135" s="56" t="s">
        <v>1034</v>
      </c>
      <c r="O135" s="57" t="s">
        <v>1035</v>
      </c>
      <c r="P135" s="57" t="s">
        <v>509</v>
      </c>
      <c r="Q135" s="21">
        <v>4</v>
      </c>
      <c r="R135" s="22">
        <v>5</v>
      </c>
      <c r="S135" s="26">
        <v>24940.23084</v>
      </c>
      <c r="T135" s="26">
        <v>24940.23083</v>
      </c>
      <c r="U135" s="26"/>
      <c r="V135" s="26"/>
      <c r="W135" s="26"/>
      <c r="X135" s="26"/>
      <c r="Y135" s="26"/>
      <c r="AA135" s="112"/>
      <c r="AC135" s="115"/>
    </row>
    <row r="136" spans="1:29" s="111" customFormat="1" ht="25.5" x14ac:dyDescent="0.2">
      <c r="A136" s="2"/>
      <c r="B136" s="89">
        <v>301010042</v>
      </c>
      <c r="C136" s="89"/>
      <c r="D136" s="89"/>
      <c r="E136" s="90"/>
      <c r="F136" s="40">
        <v>301010042</v>
      </c>
      <c r="G136" s="13" t="s">
        <v>462</v>
      </c>
      <c r="H136" s="93"/>
      <c r="I136" s="93"/>
      <c r="J136" s="93"/>
      <c r="K136" s="58">
        <v>100</v>
      </c>
      <c r="L136" s="51"/>
      <c r="M136" s="129"/>
      <c r="N136" s="129"/>
      <c r="O136" s="129"/>
      <c r="P136" s="130"/>
      <c r="Q136" s="27" t="s">
        <v>1</v>
      </c>
      <c r="R136" s="25" t="s">
        <v>1</v>
      </c>
      <c r="S136" s="26">
        <f>S137+S138</f>
        <v>6794.1814699999995</v>
      </c>
      <c r="T136" s="26">
        <f t="shared" ref="T136:Y136" si="28">T137+T138</f>
        <v>6782.4237199999998</v>
      </c>
      <c r="U136" s="26">
        <f t="shared" si="28"/>
        <v>3640.49</v>
      </c>
      <c r="V136" s="26">
        <f t="shared" si="28"/>
        <v>3531.665</v>
      </c>
      <c r="W136" s="26">
        <f t="shared" si="28"/>
        <v>4299.6899999999996</v>
      </c>
      <c r="X136" s="26">
        <f t="shared" si="28"/>
        <v>1467.4916000000001</v>
      </c>
      <c r="Y136" s="26">
        <f t="shared" si="28"/>
        <v>1467.4916000000001</v>
      </c>
      <c r="AA136" s="112"/>
    </row>
    <row r="137" spans="1:29" s="111" customFormat="1" ht="409.5" x14ac:dyDescent="0.2">
      <c r="A137" s="2"/>
      <c r="B137" s="84">
        <v>300000000</v>
      </c>
      <c r="C137" s="84">
        <v>301000000</v>
      </c>
      <c r="D137" s="12">
        <v>301010000</v>
      </c>
      <c r="E137" s="83">
        <v>301010042</v>
      </c>
      <c r="F137" s="33" t="s">
        <v>1</v>
      </c>
      <c r="G137" s="11" t="s">
        <v>1</v>
      </c>
      <c r="H137" s="41">
        <v>40</v>
      </c>
      <c r="I137" s="42" t="s">
        <v>118</v>
      </c>
      <c r="J137" s="43">
        <v>40009000</v>
      </c>
      <c r="K137" s="44">
        <v>400</v>
      </c>
      <c r="L137" s="45" t="s">
        <v>461</v>
      </c>
      <c r="M137" s="45" t="s">
        <v>692</v>
      </c>
      <c r="N137" s="46" t="s">
        <v>746</v>
      </c>
      <c r="O137" s="47" t="s">
        <v>747</v>
      </c>
      <c r="P137" s="47" t="s">
        <v>748</v>
      </c>
      <c r="Q137" s="23">
        <v>4</v>
      </c>
      <c r="R137" s="24">
        <v>12</v>
      </c>
      <c r="S137" s="26">
        <v>6661.19</v>
      </c>
      <c r="T137" s="26">
        <v>6649.4322499999998</v>
      </c>
      <c r="U137" s="26">
        <v>3640.49</v>
      </c>
      <c r="V137" s="26">
        <v>3531.665</v>
      </c>
      <c r="W137" s="26">
        <v>4299.6899999999996</v>
      </c>
      <c r="X137" s="26">
        <v>1467.4916000000001</v>
      </c>
      <c r="Y137" s="26">
        <v>1467.4916000000001</v>
      </c>
      <c r="AA137" s="112"/>
    </row>
    <row r="138" spans="1:29" s="111" customFormat="1" ht="409.5" x14ac:dyDescent="0.2">
      <c r="A138" s="2"/>
      <c r="B138" s="75">
        <v>300000000</v>
      </c>
      <c r="C138" s="75">
        <v>301000000</v>
      </c>
      <c r="D138" s="77">
        <v>301010000</v>
      </c>
      <c r="E138" s="80">
        <v>301010042</v>
      </c>
      <c r="F138" s="34" t="s">
        <v>1</v>
      </c>
      <c r="G138" s="8" t="s">
        <v>1</v>
      </c>
      <c r="H138" s="87">
        <v>40</v>
      </c>
      <c r="I138" s="48" t="s">
        <v>118</v>
      </c>
      <c r="J138" s="49">
        <v>40500150</v>
      </c>
      <c r="K138" s="44">
        <v>200</v>
      </c>
      <c r="L138" s="50" t="s">
        <v>460</v>
      </c>
      <c r="M138" s="50" t="s">
        <v>704</v>
      </c>
      <c r="N138" s="51" t="s">
        <v>459</v>
      </c>
      <c r="O138" s="52" t="s">
        <v>458</v>
      </c>
      <c r="P138" s="52" t="s">
        <v>457</v>
      </c>
      <c r="Q138" s="21">
        <v>4</v>
      </c>
      <c r="R138" s="22">
        <v>12</v>
      </c>
      <c r="S138" s="26">
        <v>132.99146999999999</v>
      </c>
      <c r="T138" s="26">
        <v>132.99146999999999</v>
      </c>
      <c r="U138" s="26"/>
      <c r="V138" s="26"/>
      <c r="W138" s="26"/>
      <c r="X138" s="26"/>
      <c r="Y138" s="26"/>
      <c r="AA138" s="112"/>
    </row>
    <row r="139" spans="1:29" s="111" customFormat="1" ht="38.25" x14ac:dyDescent="0.2">
      <c r="A139" s="2"/>
      <c r="B139" s="89">
        <v>301010043</v>
      </c>
      <c r="C139" s="89"/>
      <c r="D139" s="89"/>
      <c r="E139" s="90"/>
      <c r="F139" s="40">
        <v>301010043</v>
      </c>
      <c r="G139" s="13" t="s">
        <v>456</v>
      </c>
      <c r="H139" s="93"/>
      <c r="I139" s="93"/>
      <c r="J139" s="93"/>
      <c r="K139" s="58">
        <v>100</v>
      </c>
      <c r="L139" s="51"/>
      <c r="M139" s="129"/>
      <c r="N139" s="129"/>
      <c r="O139" s="129"/>
      <c r="P139" s="130"/>
      <c r="Q139" s="27" t="s">
        <v>1</v>
      </c>
      <c r="R139" s="25" t="s">
        <v>1</v>
      </c>
      <c r="S139" s="26">
        <f t="shared" ref="S139:T139" si="29">S140+S141+S142+S143+S144+S145</f>
        <v>5840</v>
      </c>
      <c r="T139" s="26">
        <f t="shared" si="29"/>
        <v>5840</v>
      </c>
      <c r="U139" s="26">
        <f>U140+U141+U142+U143+U144+U145</f>
        <v>9185</v>
      </c>
      <c r="V139" s="26">
        <f t="shared" ref="V139:Y139" si="30">V140+V141+V142+V143+V144+V145</f>
        <v>6450</v>
      </c>
      <c r="W139" s="26">
        <f t="shared" si="30"/>
        <v>9185</v>
      </c>
      <c r="X139" s="26">
        <f t="shared" si="30"/>
        <v>9185</v>
      </c>
      <c r="Y139" s="26">
        <f t="shared" si="30"/>
        <v>9185</v>
      </c>
      <c r="AA139" s="112"/>
    </row>
    <row r="140" spans="1:29" s="111" customFormat="1" ht="409.5" x14ac:dyDescent="0.2">
      <c r="A140" s="2"/>
      <c r="B140" s="84">
        <v>300000000</v>
      </c>
      <c r="C140" s="84">
        <v>301000000</v>
      </c>
      <c r="D140" s="12">
        <v>301010000</v>
      </c>
      <c r="E140" s="83">
        <v>301010043</v>
      </c>
      <c r="F140" s="33" t="s">
        <v>1</v>
      </c>
      <c r="G140" s="11" t="s">
        <v>1</v>
      </c>
      <c r="H140" s="41">
        <v>40</v>
      </c>
      <c r="I140" s="42" t="s">
        <v>118</v>
      </c>
      <c r="J140" s="49">
        <v>40007000</v>
      </c>
      <c r="K140" s="66">
        <v>400</v>
      </c>
      <c r="L140" s="51" t="s">
        <v>455</v>
      </c>
      <c r="M140" s="51" t="s">
        <v>692</v>
      </c>
      <c r="N140" s="51" t="s">
        <v>749</v>
      </c>
      <c r="O140" s="52" t="s">
        <v>750</v>
      </c>
      <c r="P140" s="52" t="s">
        <v>751</v>
      </c>
      <c r="Q140" s="25">
        <v>1</v>
      </c>
      <c r="R140" s="25">
        <v>13</v>
      </c>
      <c r="S140" s="26">
        <v>3950</v>
      </c>
      <c r="T140" s="26">
        <v>3950</v>
      </c>
      <c r="U140" s="26">
        <v>4500</v>
      </c>
      <c r="V140" s="26">
        <v>4500</v>
      </c>
      <c r="W140" s="26">
        <v>4500</v>
      </c>
      <c r="X140" s="26">
        <v>4500</v>
      </c>
      <c r="Y140" s="26">
        <v>4500</v>
      </c>
      <c r="AA140" s="112"/>
    </row>
    <row r="141" spans="1:29" s="111" customFormat="1" ht="409.5" x14ac:dyDescent="0.2">
      <c r="A141" s="2"/>
      <c r="B141" s="84"/>
      <c r="C141" s="84"/>
      <c r="D141" s="12"/>
      <c r="E141" s="83"/>
      <c r="F141" s="33"/>
      <c r="G141" s="11"/>
      <c r="H141" s="41">
        <v>40</v>
      </c>
      <c r="I141" s="42" t="s">
        <v>118</v>
      </c>
      <c r="J141" s="49">
        <v>40007000</v>
      </c>
      <c r="K141" s="66"/>
      <c r="L141" s="132" t="s">
        <v>455</v>
      </c>
      <c r="M141" s="51" t="s">
        <v>692</v>
      </c>
      <c r="N141" s="51" t="s">
        <v>752</v>
      </c>
      <c r="O141" s="52" t="s">
        <v>750</v>
      </c>
      <c r="P141" s="52" t="s">
        <v>753</v>
      </c>
      <c r="Q141" s="25">
        <v>1</v>
      </c>
      <c r="R141" s="25">
        <v>13</v>
      </c>
      <c r="S141" s="26"/>
      <c r="T141" s="26"/>
      <c r="U141" s="26">
        <v>1500</v>
      </c>
      <c r="V141" s="26">
        <v>1500</v>
      </c>
      <c r="W141" s="26"/>
      <c r="X141" s="26"/>
      <c r="Y141" s="26"/>
      <c r="AA141" s="112"/>
    </row>
    <row r="142" spans="1:29" s="111" customFormat="1" ht="409.5" x14ac:dyDescent="0.2">
      <c r="A142" s="2"/>
      <c r="B142" s="84"/>
      <c r="C142" s="84"/>
      <c r="D142" s="12"/>
      <c r="E142" s="83"/>
      <c r="F142" s="33"/>
      <c r="G142" s="11"/>
      <c r="H142" s="41">
        <v>40</v>
      </c>
      <c r="I142" s="42" t="s">
        <v>118</v>
      </c>
      <c r="J142" s="49" t="s">
        <v>657</v>
      </c>
      <c r="K142" s="66"/>
      <c r="L142" s="51" t="s">
        <v>455</v>
      </c>
      <c r="M142" s="51" t="s">
        <v>692</v>
      </c>
      <c r="N142" s="51" t="s">
        <v>752</v>
      </c>
      <c r="O142" s="52" t="s">
        <v>750</v>
      </c>
      <c r="P142" s="52" t="s">
        <v>753</v>
      </c>
      <c r="Q142" s="25">
        <v>4</v>
      </c>
      <c r="R142" s="25">
        <v>12</v>
      </c>
      <c r="S142" s="26">
        <v>0</v>
      </c>
      <c r="T142" s="26">
        <v>0</v>
      </c>
      <c r="U142" s="26">
        <v>0</v>
      </c>
      <c r="V142" s="26">
        <v>0</v>
      </c>
      <c r="W142" s="26">
        <v>1500</v>
      </c>
      <c r="X142" s="26">
        <v>1500</v>
      </c>
      <c r="Y142" s="26">
        <v>1500</v>
      </c>
      <c r="AA142" s="112"/>
    </row>
    <row r="143" spans="1:29" s="111" customFormat="1" ht="409.5" x14ac:dyDescent="0.2">
      <c r="A143" s="2"/>
      <c r="B143" s="75">
        <v>300000000</v>
      </c>
      <c r="C143" s="75">
        <v>301000000</v>
      </c>
      <c r="D143" s="77">
        <v>301010000</v>
      </c>
      <c r="E143" s="80">
        <v>301010043</v>
      </c>
      <c r="F143" s="34" t="s">
        <v>1</v>
      </c>
      <c r="G143" s="8" t="s">
        <v>1</v>
      </c>
      <c r="H143" s="87">
        <v>241</v>
      </c>
      <c r="I143" s="48" t="s">
        <v>231</v>
      </c>
      <c r="J143" s="49">
        <v>241241137</v>
      </c>
      <c r="K143" s="66">
        <v>100</v>
      </c>
      <c r="L143" s="51" t="s">
        <v>454</v>
      </c>
      <c r="M143" s="51" t="s">
        <v>704</v>
      </c>
      <c r="N143" s="51" t="s">
        <v>453</v>
      </c>
      <c r="O143" s="52" t="s">
        <v>916</v>
      </c>
      <c r="P143" s="52" t="s">
        <v>452</v>
      </c>
      <c r="Q143" s="25">
        <v>11</v>
      </c>
      <c r="R143" s="25">
        <v>2</v>
      </c>
      <c r="S143" s="26">
        <v>0</v>
      </c>
      <c r="T143" s="26">
        <v>0</v>
      </c>
      <c r="U143" s="26">
        <v>1298</v>
      </c>
      <c r="V143" s="26">
        <v>0</v>
      </c>
      <c r="W143" s="26">
        <v>1298</v>
      </c>
      <c r="X143" s="26">
        <v>1298</v>
      </c>
      <c r="Y143" s="26">
        <v>1298</v>
      </c>
      <c r="AA143" s="112"/>
    </row>
    <row r="144" spans="1:29" s="111" customFormat="1" ht="409.5" x14ac:dyDescent="0.2">
      <c r="A144" s="2"/>
      <c r="B144" s="75">
        <v>300000000</v>
      </c>
      <c r="C144" s="75">
        <v>301000000</v>
      </c>
      <c r="D144" s="77">
        <v>301010000</v>
      </c>
      <c r="E144" s="80">
        <v>301010043</v>
      </c>
      <c r="F144" s="34" t="s">
        <v>1</v>
      </c>
      <c r="G144" s="8" t="s">
        <v>1</v>
      </c>
      <c r="H144" s="87">
        <v>241</v>
      </c>
      <c r="I144" s="48" t="s">
        <v>231</v>
      </c>
      <c r="J144" s="49">
        <v>241241138</v>
      </c>
      <c r="K144" s="44">
        <v>100</v>
      </c>
      <c r="L144" s="50" t="s">
        <v>451</v>
      </c>
      <c r="M144" s="50" t="s">
        <v>704</v>
      </c>
      <c r="N144" s="51" t="s">
        <v>917</v>
      </c>
      <c r="O144" s="52" t="s">
        <v>918</v>
      </c>
      <c r="P144" s="52" t="s">
        <v>450</v>
      </c>
      <c r="Q144" s="21">
        <v>8</v>
      </c>
      <c r="R144" s="22">
        <v>1</v>
      </c>
      <c r="S144" s="26">
        <v>1840</v>
      </c>
      <c r="T144" s="26">
        <v>1840</v>
      </c>
      <c r="U144" s="26">
        <v>1837</v>
      </c>
      <c r="V144" s="26">
        <v>400</v>
      </c>
      <c r="W144" s="26">
        <v>1837</v>
      </c>
      <c r="X144" s="26">
        <v>1837</v>
      </c>
      <c r="Y144" s="26">
        <v>1837</v>
      </c>
      <c r="AA144" s="112"/>
    </row>
    <row r="145" spans="1:27" s="111" customFormat="1" ht="409.5" x14ac:dyDescent="0.2">
      <c r="A145" s="2"/>
      <c r="B145" s="76">
        <v>300000000</v>
      </c>
      <c r="C145" s="76">
        <v>301000000</v>
      </c>
      <c r="D145" s="10">
        <v>301010000</v>
      </c>
      <c r="E145" s="81">
        <v>301010043</v>
      </c>
      <c r="F145" s="35" t="s">
        <v>1</v>
      </c>
      <c r="G145" s="15" t="s">
        <v>1</v>
      </c>
      <c r="H145" s="88">
        <v>241</v>
      </c>
      <c r="I145" s="53" t="s">
        <v>231</v>
      </c>
      <c r="J145" s="54">
        <v>241241153</v>
      </c>
      <c r="K145" s="44">
        <v>100</v>
      </c>
      <c r="L145" s="55" t="s">
        <v>449</v>
      </c>
      <c r="M145" s="55" t="s">
        <v>704</v>
      </c>
      <c r="N145" s="56" t="s">
        <v>919</v>
      </c>
      <c r="O145" s="57" t="s">
        <v>920</v>
      </c>
      <c r="P145" s="57" t="s">
        <v>921</v>
      </c>
      <c r="Q145" s="21">
        <v>8</v>
      </c>
      <c r="R145" s="22">
        <v>1</v>
      </c>
      <c r="S145" s="26">
        <v>50</v>
      </c>
      <c r="T145" s="26">
        <v>50</v>
      </c>
      <c r="U145" s="26">
        <v>50</v>
      </c>
      <c r="V145" s="26">
        <v>50</v>
      </c>
      <c r="W145" s="26">
        <v>50</v>
      </c>
      <c r="X145" s="26">
        <v>50</v>
      </c>
      <c r="Y145" s="26">
        <v>50</v>
      </c>
      <c r="AA145" s="112"/>
    </row>
    <row r="146" spans="1:27" s="111" customFormat="1" ht="38.25" x14ac:dyDescent="0.2">
      <c r="A146" s="2"/>
      <c r="B146" s="89">
        <v>301010044</v>
      </c>
      <c r="C146" s="89"/>
      <c r="D146" s="89"/>
      <c r="E146" s="90"/>
      <c r="F146" s="40">
        <v>301010044</v>
      </c>
      <c r="G146" s="13" t="s">
        <v>448</v>
      </c>
      <c r="H146" s="93"/>
      <c r="I146" s="93"/>
      <c r="J146" s="93"/>
      <c r="K146" s="58">
        <v>100</v>
      </c>
      <c r="L146" s="51"/>
      <c r="M146" s="129"/>
      <c r="N146" s="129"/>
      <c r="O146" s="129"/>
      <c r="P146" s="130"/>
      <c r="Q146" s="27" t="s">
        <v>1</v>
      </c>
      <c r="R146" s="25" t="s">
        <v>1</v>
      </c>
      <c r="S146" s="26">
        <f>S147+S148+S149+S150+S151+S152+S153+S154</f>
        <v>148018.97260000001</v>
      </c>
      <c r="T146" s="26">
        <f t="shared" ref="T146:Y146" si="31">T147+T148+T149+T150+T151+T152+T153+T154</f>
        <v>92093.405950000015</v>
      </c>
      <c r="U146" s="26">
        <f t="shared" si="31"/>
        <v>166912.22183000002</v>
      </c>
      <c r="V146" s="26">
        <f t="shared" si="31"/>
        <v>141103.65717999998</v>
      </c>
      <c r="W146" s="26">
        <f t="shared" si="31"/>
        <v>104046.05422000001</v>
      </c>
      <c r="X146" s="26">
        <f t="shared" si="31"/>
        <v>96976.392220000009</v>
      </c>
      <c r="Y146" s="26">
        <f t="shared" si="31"/>
        <v>96444.992220000015</v>
      </c>
      <c r="AA146" s="112"/>
    </row>
    <row r="147" spans="1:27" s="111" customFormat="1" ht="409.5" x14ac:dyDescent="0.2">
      <c r="A147" s="2"/>
      <c r="B147" s="84">
        <v>300000000</v>
      </c>
      <c r="C147" s="84">
        <v>301000000</v>
      </c>
      <c r="D147" s="12">
        <v>301010000</v>
      </c>
      <c r="E147" s="83">
        <v>301010044</v>
      </c>
      <c r="F147" s="33" t="s">
        <v>1</v>
      </c>
      <c r="G147" s="11" t="s">
        <v>1</v>
      </c>
      <c r="H147" s="41">
        <v>231</v>
      </c>
      <c r="I147" s="42" t="s">
        <v>148</v>
      </c>
      <c r="J147" s="43">
        <v>231231270</v>
      </c>
      <c r="K147" s="44">
        <v>100</v>
      </c>
      <c r="L147" s="45" t="s">
        <v>447</v>
      </c>
      <c r="M147" s="45" t="s">
        <v>704</v>
      </c>
      <c r="N147" s="46" t="s">
        <v>997</v>
      </c>
      <c r="O147" s="47" t="s">
        <v>998</v>
      </c>
      <c r="P147" s="47" t="s">
        <v>999</v>
      </c>
      <c r="Q147" s="23">
        <v>7</v>
      </c>
      <c r="R147" s="24">
        <v>2</v>
      </c>
      <c r="S147" s="26">
        <v>0</v>
      </c>
      <c r="T147" s="26">
        <v>0</v>
      </c>
      <c r="U147" s="26">
        <v>1559.3</v>
      </c>
      <c r="V147" s="26">
        <v>1559.29999</v>
      </c>
      <c r="W147" s="26"/>
      <c r="X147" s="26"/>
      <c r="Y147" s="26"/>
      <c r="AA147" s="112"/>
    </row>
    <row r="148" spans="1:27" s="111" customFormat="1" ht="409.5" x14ac:dyDescent="0.2">
      <c r="A148" s="2"/>
      <c r="B148" s="75">
        <v>300000000</v>
      </c>
      <c r="C148" s="75">
        <v>301000000</v>
      </c>
      <c r="D148" s="77">
        <v>301010000</v>
      </c>
      <c r="E148" s="80">
        <v>301010044</v>
      </c>
      <c r="F148" s="34" t="s">
        <v>1</v>
      </c>
      <c r="G148" s="8" t="s">
        <v>1</v>
      </c>
      <c r="H148" s="87">
        <v>241</v>
      </c>
      <c r="I148" s="48" t="s">
        <v>231</v>
      </c>
      <c r="J148" s="49">
        <v>241080020</v>
      </c>
      <c r="K148" s="44">
        <v>100</v>
      </c>
      <c r="L148" s="50" t="s">
        <v>446</v>
      </c>
      <c r="M148" s="50" t="s">
        <v>704</v>
      </c>
      <c r="N148" s="51" t="s">
        <v>922</v>
      </c>
      <c r="O148" s="52" t="s">
        <v>923</v>
      </c>
      <c r="P148" s="52" t="s">
        <v>924</v>
      </c>
      <c r="Q148" s="21">
        <v>11</v>
      </c>
      <c r="R148" s="22">
        <v>1</v>
      </c>
      <c r="S148" s="26">
        <v>61316.084110000003</v>
      </c>
      <c r="T148" s="26">
        <v>61316.084110000003</v>
      </c>
      <c r="U148" s="26">
        <v>57815.167939999999</v>
      </c>
      <c r="V148" s="26">
        <v>57815.167939999999</v>
      </c>
      <c r="W148" s="26">
        <v>59299.6351</v>
      </c>
      <c r="X148" s="26">
        <v>59299.6351</v>
      </c>
      <c r="Y148" s="26">
        <v>59299.6351</v>
      </c>
      <c r="AA148" s="112"/>
    </row>
    <row r="149" spans="1:27" s="111" customFormat="1" ht="409.5" x14ac:dyDescent="0.2">
      <c r="A149" s="2"/>
      <c r="B149" s="75">
        <v>300000000</v>
      </c>
      <c r="C149" s="75">
        <v>301000000</v>
      </c>
      <c r="D149" s="77">
        <v>301010000</v>
      </c>
      <c r="E149" s="80">
        <v>301010044</v>
      </c>
      <c r="F149" s="34" t="s">
        <v>1</v>
      </c>
      <c r="G149" s="8" t="s">
        <v>1</v>
      </c>
      <c r="H149" s="87">
        <v>241</v>
      </c>
      <c r="I149" s="48" t="s">
        <v>231</v>
      </c>
      <c r="J149" s="49">
        <v>241084174</v>
      </c>
      <c r="K149" s="44">
        <v>100</v>
      </c>
      <c r="L149" s="50" t="s">
        <v>445</v>
      </c>
      <c r="M149" s="50" t="s">
        <v>704</v>
      </c>
      <c r="N149" s="51" t="s">
        <v>444</v>
      </c>
      <c r="O149" s="52" t="s">
        <v>925</v>
      </c>
      <c r="P149" s="52" t="s">
        <v>443</v>
      </c>
      <c r="Q149" s="21">
        <v>11</v>
      </c>
      <c r="R149" s="22">
        <v>1</v>
      </c>
      <c r="S149" s="26">
        <v>488.80430999999999</v>
      </c>
      <c r="T149" s="26">
        <v>488.80430999999999</v>
      </c>
      <c r="U149" s="26">
        <v>5465.8</v>
      </c>
      <c r="V149" s="26">
        <v>5231.2</v>
      </c>
      <c r="W149" s="26">
        <v>1093.75</v>
      </c>
      <c r="X149" s="26">
        <v>1093.75</v>
      </c>
      <c r="Y149" s="26">
        <v>429.5</v>
      </c>
      <c r="AA149" s="112"/>
    </row>
    <row r="150" spans="1:27" s="111" customFormat="1" ht="409.5" x14ac:dyDescent="0.2">
      <c r="A150" s="2"/>
      <c r="B150" s="75">
        <v>300000000</v>
      </c>
      <c r="C150" s="75">
        <v>301000000</v>
      </c>
      <c r="D150" s="77">
        <v>301010000</v>
      </c>
      <c r="E150" s="80">
        <v>301010044</v>
      </c>
      <c r="F150" s="34" t="s">
        <v>1</v>
      </c>
      <c r="G150" s="8" t="s">
        <v>1</v>
      </c>
      <c r="H150" s="87">
        <v>241</v>
      </c>
      <c r="I150" s="48" t="s">
        <v>231</v>
      </c>
      <c r="J150" s="49">
        <v>241084176</v>
      </c>
      <c r="K150" s="44">
        <v>100</v>
      </c>
      <c r="L150" s="50" t="s">
        <v>442</v>
      </c>
      <c r="M150" s="50" t="s">
        <v>704</v>
      </c>
      <c r="N150" s="51" t="s">
        <v>926</v>
      </c>
      <c r="O150" s="52" t="s">
        <v>927</v>
      </c>
      <c r="P150" s="52" t="s">
        <v>928</v>
      </c>
      <c r="Q150" s="21">
        <v>11</v>
      </c>
      <c r="R150" s="22">
        <v>1</v>
      </c>
      <c r="S150" s="26">
        <v>27885.494159999998</v>
      </c>
      <c r="T150" s="26">
        <v>27885.494159999998</v>
      </c>
      <c r="U150" s="26">
        <v>30528.963360000002</v>
      </c>
      <c r="V150" s="26">
        <v>23756.90094</v>
      </c>
      <c r="W150" s="26">
        <v>41134.557119999998</v>
      </c>
      <c r="X150" s="26">
        <v>36247.907120000003</v>
      </c>
      <c r="Y150" s="26">
        <v>36380.757120000002</v>
      </c>
      <c r="AA150" s="112"/>
    </row>
    <row r="151" spans="1:27" s="111" customFormat="1" ht="409.5" x14ac:dyDescent="0.2">
      <c r="A151" s="2"/>
      <c r="B151" s="75">
        <v>300000000</v>
      </c>
      <c r="C151" s="75">
        <v>301000000</v>
      </c>
      <c r="D151" s="77">
        <v>301010000</v>
      </c>
      <c r="E151" s="80">
        <v>301010044</v>
      </c>
      <c r="F151" s="34" t="s">
        <v>1</v>
      </c>
      <c r="G151" s="8" t="s">
        <v>1</v>
      </c>
      <c r="H151" s="87">
        <v>241</v>
      </c>
      <c r="I151" s="48" t="s">
        <v>231</v>
      </c>
      <c r="J151" s="49">
        <v>241241132</v>
      </c>
      <c r="K151" s="44">
        <v>100</v>
      </c>
      <c r="L151" s="50" t="s">
        <v>441</v>
      </c>
      <c r="M151" s="50" t="s">
        <v>704</v>
      </c>
      <c r="N151" s="51" t="s">
        <v>439</v>
      </c>
      <c r="O151" s="52" t="s">
        <v>929</v>
      </c>
      <c r="P151" s="52" t="s">
        <v>438</v>
      </c>
      <c r="Q151" s="21">
        <v>11</v>
      </c>
      <c r="R151" s="22">
        <v>1</v>
      </c>
      <c r="S151" s="26">
        <v>100</v>
      </c>
      <c r="T151" s="26">
        <v>100</v>
      </c>
      <c r="U151" s="26">
        <v>300</v>
      </c>
      <c r="V151" s="26">
        <v>159</v>
      </c>
      <c r="W151" s="26">
        <v>300</v>
      </c>
      <c r="X151" s="26">
        <v>300</v>
      </c>
      <c r="Y151" s="26">
        <v>300</v>
      </c>
      <c r="AA151" s="112"/>
    </row>
    <row r="152" spans="1:27" s="111" customFormat="1" ht="409.5" x14ac:dyDescent="0.2">
      <c r="A152" s="2"/>
      <c r="B152" s="75">
        <v>300000000</v>
      </c>
      <c r="C152" s="75">
        <v>301000000</v>
      </c>
      <c r="D152" s="77">
        <v>301010000</v>
      </c>
      <c r="E152" s="80">
        <v>301010044</v>
      </c>
      <c r="F152" s="34" t="s">
        <v>1</v>
      </c>
      <c r="G152" s="8" t="s">
        <v>1</v>
      </c>
      <c r="H152" s="87">
        <v>241</v>
      </c>
      <c r="I152" s="48" t="s">
        <v>231</v>
      </c>
      <c r="J152" s="49">
        <v>241241139</v>
      </c>
      <c r="K152" s="44">
        <v>100</v>
      </c>
      <c r="L152" s="50" t="s">
        <v>440</v>
      </c>
      <c r="M152" s="50" t="s">
        <v>704</v>
      </c>
      <c r="N152" s="51" t="s">
        <v>439</v>
      </c>
      <c r="O152" s="52" t="s">
        <v>930</v>
      </c>
      <c r="P152" s="52" t="s">
        <v>438</v>
      </c>
      <c r="Q152" s="21">
        <v>11</v>
      </c>
      <c r="R152" s="22">
        <v>1</v>
      </c>
      <c r="S152" s="26">
        <v>35.1</v>
      </c>
      <c r="T152" s="26">
        <v>35.1</v>
      </c>
      <c r="U152" s="26">
        <v>35.1</v>
      </c>
      <c r="V152" s="26">
        <v>35.1</v>
      </c>
      <c r="W152" s="26">
        <v>35.1</v>
      </c>
      <c r="X152" s="26">
        <v>35.1</v>
      </c>
      <c r="Y152" s="26">
        <v>35.1</v>
      </c>
      <c r="AA152" s="112"/>
    </row>
    <row r="153" spans="1:27" s="111" customFormat="1" ht="409.5" x14ac:dyDescent="0.2">
      <c r="A153" s="2"/>
      <c r="B153" s="75">
        <v>300000000</v>
      </c>
      <c r="C153" s="75">
        <v>301000000</v>
      </c>
      <c r="D153" s="77">
        <v>301010000</v>
      </c>
      <c r="E153" s="80">
        <v>301010044</v>
      </c>
      <c r="F153" s="34" t="s">
        <v>1</v>
      </c>
      <c r="G153" s="8" t="s">
        <v>1</v>
      </c>
      <c r="H153" s="87">
        <v>241</v>
      </c>
      <c r="I153" s="48" t="s">
        <v>231</v>
      </c>
      <c r="J153" s="49">
        <v>241241143</v>
      </c>
      <c r="K153" s="44">
        <v>100</v>
      </c>
      <c r="L153" s="50" t="s">
        <v>437</v>
      </c>
      <c r="M153" s="50" t="s">
        <v>704</v>
      </c>
      <c r="N153" s="51" t="s">
        <v>904</v>
      </c>
      <c r="O153" s="52" t="s">
        <v>931</v>
      </c>
      <c r="P153" s="52" t="s">
        <v>906</v>
      </c>
      <c r="Q153" s="21">
        <v>11</v>
      </c>
      <c r="R153" s="22">
        <v>1</v>
      </c>
      <c r="S153" s="26">
        <v>0</v>
      </c>
      <c r="T153" s="26">
        <v>0</v>
      </c>
      <c r="U153" s="26">
        <v>0</v>
      </c>
      <c r="V153" s="26">
        <v>0</v>
      </c>
      <c r="W153" s="26">
        <v>2183.0120000000002</v>
      </c>
      <c r="X153" s="26">
        <v>0</v>
      </c>
      <c r="Y153" s="26">
        <v>0</v>
      </c>
      <c r="AA153" s="112"/>
    </row>
    <row r="154" spans="1:27" s="111" customFormat="1" ht="409.5" x14ac:dyDescent="0.2">
      <c r="A154" s="2"/>
      <c r="B154" s="76">
        <v>300000000</v>
      </c>
      <c r="C154" s="76">
        <v>301000000</v>
      </c>
      <c r="D154" s="10">
        <v>301010000</v>
      </c>
      <c r="E154" s="81">
        <v>301010044</v>
      </c>
      <c r="F154" s="35" t="s">
        <v>1</v>
      </c>
      <c r="G154" s="15" t="s">
        <v>1</v>
      </c>
      <c r="H154" s="88">
        <v>481</v>
      </c>
      <c r="I154" s="53" t="s">
        <v>112</v>
      </c>
      <c r="J154" s="54">
        <v>481481020</v>
      </c>
      <c r="K154" s="44">
        <v>100</v>
      </c>
      <c r="L154" s="55" t="s">
        <v>436</v>
      </c>
      <c r="M154" s="55" t="s">
        <v>704</v>
      </c>
      <c r="N154" s="56" t="s">
        <v>435</v>
      </c>
      <c r="O154" s="57" t="s">
        <v>434</v>
      </c>
      <c r="P154" s="57" t="s">
        <v>433</v>
      </c>
      <c r="Q154" s="21">
        <v>11</v>
      </c>
      <c r="R154" s="22">
        <v>2</v>
      </c>
      <c r="S154" s="26">
        <v>58193.490019999997</v>
      </c>
      <c r="T154" s="26">
        <v>2267.92337</v>
      </c>
      <c r="U154" s="26">
        <v>71207.890530000004</v>
      </c>
      <c r="V154" s="26">
        <v>52546.988310000001</v>
      </c>
      <c r="W154" s="26"/>
      <c r="X154" s="26"/>
      <c r="Y154" s="26"/>
      <c r="AA154" s="112"/>
    </row>
    <row r="155" spans="1:27" s="111" customFormat="1" ht="38.25" x14ac:dyDescent="0.2">
      <c r="A155" s="2"/>
      <c r="B155" s="89">
        <v>301010045</v>
      </c>
      <c r="C155" s="89"/>
      <c r="D155" s="89"/>
      <c r="E155" s="90"/>
      <c r="F155" s="40">
        <v>301010045</v>
      </c>
      <c r="G155" s="13" t="s">
        <v>432</v>
      </c>
      <c r="H155" s="93"/>
      <c r="I155" s="93"/>
      <c r="J155" s="93"/>
      <c r="K155" s="58">
        <v>100</v>
      </c>
      <c r="L155" s="51"/>
      <c r="M155" s="129"/>
      <c r="N155" s="129"/>
      <c r="O155" s="129"/>
      <c r="P155" s="130"/>
      <c r="Q155" s="27" t="s">
        <v>1</v>
      </c>
      <c r="R155" s="25" t="s">
        <v>1</v>
      </c>
      <c r="S155" s="26">
        <f>S156+S157</f>
        <v>557.39107999999999</v>
      </c>
      <c r="T155" s="26">
        <f t="shared" ref="T155:Y155" si="32">T156+T157</f>
        <v>557.39107999999999</v>
      </c>
      <c r="U155" s="26">
        <f t="shared" si="32"/>
        <v>25000</v>
      </c>
      <c r="V155" s="26">
        <f t="shared" si="32"/>
        <v>25000</v>
      </c>
      <c r="W155" s="26">
        <f t="shared" si="32"/>
        <v>7055</v>
      </c>
      <c r="X155" s="26">
        <f t="shared" si="32"/>
        <v>7000</v>
      </c>
      <c r="Y155" s="26">
        <f t="shared" si="32"/>
        <v>7000</v>
      </c>
      <c r="AA155" s="112"/>
    </row>
    <row r="156" spans="1:27" s="111" customFormat="1" ht="409.5" x14ac:dyDescent="0.2">
      <c r="A156" s="2"/>
      <c r="B156" s="20">
        <v>300000000</v>
      </c>
      <c r="C156" s="20">
        <v>301000000</v>
      </c>
      <c r="D156" s="19">
        <v>301010000</v>
      </c>
      <c r="E156" s="1">
        <v>301010045</v>
      </c>
      <c r="F156" s="38" t="s">
        <v>1</v>
      </c>
      <c r="G156" s="6" t="s">
        <v>1</v>
      </c>
      <c r="H156" s="87">
        <v>241</v>
      </c>
      <c r="I156" s="51" t="s">
        <v>231</v>
      </c>
      <c r="J156" s="49">
        <v>241018000</v>
      </c>
      <c r="K156" s="66">
        <v>100</v>
      </c>
      <c r="L156" s="51" t="s">
        <v>431</v>
      </c>
      <c r="M156" s="51" t="s">
        <v>704</v>
      </c>
      <c r="N156" s="51" t="s">
        <v>430</v>
      </c>
      <c r="O156" s="52" t="s">
        <v>932</v>
      </c>
      <c r="P156" s="52" t="s">
        <v>429</v>
      </c>
      <c r="Q156" s="25">
        <v>11</v>
      </c>
      <c r="R156" s="25">
        <v>1</v>
      </c>
      <c r="S156" s="26">
        <v>557.39107999999999</v>
      </c>
      <c r="T156" s="26">
        <v>557.39107999999999</v>
      </c>
      <c r="U156" s="26">
        <v>25000</v>
      </c>
      <c r="V156" s="26">
        <v>25000</v>
      </c>
      <c r="W156" s="26">
        <v>7000</v>
      </c>
      <c r="X156" s="26">
        <v>7000</v>
      </c>
      <c r="Y156" s="26">
        <v>7000</v>
      </c>
      <c r="AA156" s="112"/>
    </row>
    <row r="157" spans="1:27" s="111" customFormat="1" ht="220.5" x14ac:dyDescent="0.2">
      <c r="A157" s="2"/>
      <c r="B157" s="20"/>
      <c r="C157" s="20"/>
      <c r="D157" s="19"/>
      <c r="E157" s="1"/>
      <c r="F157" s="38"/>
      <c r="G157" s="6"/>
      <c r="H157" s="87">
        <v>241</v>
      </c>
      <c r="I157" s="51" t="s">
        <v>231</v>
      </c>
      <c r="J157" s="49" t="s">
        <v>674</v>
      </c>
      <c r="K157" s="66"/>
      <c r="L157" s="51" t="s">
        <v>935</v>
      </c>
      <c r="M157" s="51" t="s">
        <v>704</v>
      </c>
      <c r="N157" s="51" t="s">
        <v>1082</v>
      </c>
      <c r="O157" s="52" t="s">
        <v>933</v>
      </c>
      <c r="P157" s="52" t="s">
        <v>934</v>
      </c>
      <c r="Q157" s="25">
        <v>11</v>
      </c>
      <c r="R157" s="25">
        <v>1</v>
      </c>
      <c r="S157" s="26"/>
      <c r="T157" s="26"/>
      <c r="U157" s="26"/>
      <c r="V157" s="26"/>
      <c r="W157" s="26">
        <v>55</v>
      </c>
      <c r="X157" s="26">
        <v>0</v>
      </c>
      <c r="Y157" s="26">
        <v>0</v>
      </c>
      <c r="AA157" s="112"/>
    </row>
    <row r="158" spans="1:27" s="111" customFormat="1" ht="38.25" x14ac:dyDescent="0.2">
      <c r="A158" s="2"/>
      <c r="B158" s="89">
        <v>301010046</v>
      </c>
      <c r="C158" s="89"/>
      <c r="D158" s="89"/>
      <c r="E158" s="90"/>
      <c r="F158" s="40">
        <v>301010046</v>
      </c>
      <c r="G158" s="13" t="s">
        <v>428</v>
      </c>
      <c r="H158" s="93"/>
      <c r="I158" s="93"/>
      <c r="J158" s="93"/>
      <c r="K158" s="58">
        <v>100</v>
      </c>
      <c r="L158" s="51"/>
      <c r="M158" s="129"/>
      <c r="N158" s="129"/>
      <c r="O158" s="129"/>
      <c r="P158" s="130"/>
      <c r="Q158" s="27" t="s">
        <v>1</v>
      </c>
      <c r="R158" s="25" t="s">
        <v>1</v>
      </c>
      <c r="S158" s="26">
        <f>S159+S160+S161+S162</f>
        <v>7532.7964700000002</v>
      </c>
      <c r="T158" s="26">
        <f t="shared" ref="T158:Y158" si="33">T159+T160+T161+T162</f>
        <v>7493.9086800000005</v>
      </c>
      <c r="U158" s="26">
        <f t="shared" si="33"/>
        <v>16888.606779999998</v>
      </c>
      <c r="V158" s="26">
        <f t="shared" si="33"/>
        <v>16654.32401</v>
      </c>
      <c r="W158" s="26">
        <f>W159+W160+W161+W162</f>
        <v>29437.737000000001</v>
      </c>
      <c r="X158" s="26">
        <f t="shared" si="33"/>
        <v>40627.868999999999</v>
      </c>
      <c r="Y158" s="26">
        <f t="shared" si="33"/>
        <v>39037.906000000003</v>
      </c>
      <c r="AA158" s="112"/>
    </row>
    <row r="159" spans="1:27" s="111" customFormat="1" ht="409.5" x14ac:dyDescent="0.2">
      <c r="A159" s="2"/>
      <c r="B159" s="84">
        <v>300000000</v>
      </c>
      <c r="C159" s="84">
        <v>301000000</v>
      </c>
      <c r="D159" s="12">
        <v>301010000</v>
      </c>
      <c r="E159" s="83">
        <v>301010046</v>
      </c>
      <c r="F159" s="33" t="s">
        <v>1</v>
      </c>
      <c r="G159" s="11" t="s">
        <v>1</v>
      </c>
      <c r="H159" s="41">
        <v>231</v>
      </c>
      <c r="I159" s="42" t="s">
        <v>148</v>
      </c>
      <c r="J159" s="43">
        <v>231008000</v>
      </c>
      <c r="K159" s="44">
        <v>100</v>
      </c>
      <c r="L159" s="45" t="s">
        <v>427</v>
      </c>
      <c r="M159" s="45" t="s">
        <v>704</v>
      </c>
      <c r="N159" s="46" t="s">
        <v>1000</v>
      </c>
      <c r="O159" s="47" t="s">
        <v>426</v>
      </c>
      <c r="P159" s="47" t="s">
        <v>1001</v>
      </c>
      <c r="Q159" s="23">
        <v>4</v>
      </c>
      <c r="R159" s="24">
        <v>1</v>
      </c>
      <c r="S159" s="26">
        <v>1996.3547000000001</v>
      </c>
      <c r="T159" s="26">
        <v>1991.35691</v>
      </c>
      <c r="U159" s="26">
        <v>1611.06494</v>
      </c>
      <c r="V159" s="26">
        <v>1611.00656</v>
      </c>
      <c r="W159" s="26">
        <v>2772</v>
      </c>
      <c r="X159" s="26">
        <v>2750</v>
      </c>
      <c r="Y159" s="26">
        <v>1029.9000000000001</v>
      </c>
      <c r="AA159" s="112"/>
    </row>
    <row r="160" spans="1:27" s="111" customFormat="1" ht="409.5" x14ac:dyDescent="0.2">
      <c r="A160" s="2"/>
      <c r="B160" s="75">
        <v>300000000</v>
      </c>
      <c r="C160" s="75">
        <v>301000000</v>
      </c>
      <c r="D160" s="77">
        <v>301010000</v>
      </c>
      <c r="E160" s="80">
        <v>301010046</v>
      </c>
      <c r="F160" s="34" t="s">
        <v>1</v>
      </c>
      <c r="G160" s="8" t="s">
        <v>1</v>
      </c>
      <c r="H160" s="87">
        <v>231</v>
      </c>
      <c r="I160" s="48" t="s">
        <v>148</v>
      </c>
      <c r="J160" s="49">
        <v>231231060</v>
      </c>
      <c r="K160" s="44">
        <v>100</v>
      </c>
      <c r="L160" s="50" t="s">
        <v>425</v>
      </c>
      <c r="M160" s="50" t="s">
        <v>704</v>
      </c>
      <c r="N160" s="51" t="s">
        <v>424</v>
      </c>
      <c r="O160" s="52" t="s">
        <v>423</v>
      </c>
      <c r="P160" s="52" t="s">
        <v>422</v>
      </c>
      <c r="Q160" s="21">
        <v>7</v>
      </c>
      <c r="R160" s="22">
        <v>2</v>
      </c>
      <c r="S160" s="26">
        <v>100</v>
      </c>
      <c r="T160" s="26">
        <v>100</v>
      </c>
      <c r="U160" s="26"/>
      <c r="V160" s="26"/>
      <c r="W160" s="26"/>
      <c r="X160" s="26"/>
      <c r="Y160" s="26"/>
      <c r="AA160" s="112"/>
    </row>
    <row r="161" spans="1:27" s="111" customFormat="1" ht="409.5" x14ac:dyDescent="0.2">
      <c r="A161" s="2"/>
      <c r="B161" s="76">
        <v>300000000</v>
      </c>
      <c r="C161" s="76">
        <v>301000000</v>
      </c>
      <c r="D161" s="10">
        <v>301010000</v>
      </c>
      <c r="E161" s="81">
        <v>301010046</v>
      </c>
      <c r="F161" s="35" t="s">
        <v>1</v>
      </c>
      <c r="G161" s="15" t="s">
        <v>1</v>
      </c>
      <c r="H161" s="88">
        <v>231</v>
      </c>
      <c r="I161" s="53" t="s">
        <v>148</v>
      </c>
      <c r="J161" s="54">
        <v>231231060</v>
      </c>
      <c r="K161" s="44">
        <v>100</v>
      </c>
      <c r="L161" s="55" t="s">
        <v>425</v>
      </c>
      <c r="M161" s="55" t="s">
        <v>704</v>
      </c>
      <c r="N161" s="56" t="s">
        <v>424</v>
      </c>
      <c r="O161" s="57" t="s">
        <v>423</v>
      </c>
      <c r="P161" s="57" t="s">
        <v>422</v>
      </c>
      <c r="Q161" s="21">
        <v>7</v>
      </c>
      <c r="R161" s="22">
        <v>7</v>
      </c>
      <c r="S161" s="26">
        <v>5436.4417700000004</v>
      </c>
      <c r="T161" s="26">
        <v>5402.55177</v>
      </c>
      <c r="U161" s="26">
        <v>15277.54184</v>
      </c>
      <c r="V161" s="26">
        <v>15043.31745</v>
      </c>
      <c r="W161" s="26">
        <v>24752.737000000001</v>
      </c>
      <c r="X161" s="26">
        <v>25877.868999999999</v>
      </c>
      <c r="Y161" s="26">
        <v>26008.006000000001</v>
      </c>
      <c r="AA161" s="112"/>
    </row>
    <row r="162" spans="1:27" s="111" customFormat="1" ht="409.5" x14ac:dyDescent="0.2">
      <c r="A162" s="2"/>
      <c r="B162" s="76"/>
      <c r="C162" s="76"/>
      <c r="D162" s="10"/>
      <c r="E162" s="10"/>
      <c r="F162" s="36"/>
      <c r="G162" s="15"/>
      <c r="H162" s="88">
        <v>231</v>
      </c>
      <c r="I162" s="53" t="s">
        <v>148</v>
      </c>
      <c r="J162" s="54" t="s">
        <v>677</v>
      </c>
      <c r="K162" s="58"/>
      <c r="L162" s="55" t="s">
        <v>11</v>
      </c>
      <c r="M162" s="55" t="s">
        <v>704</v>
      </c>
      <c r="N162" s="56" t="s">
        <v>1002</v>
      </c>
      <c r="O162" s="57" t="s">
        <v>1003</v>
      </c>
      <c r="P162" s="59" t="s">
        <v>1004</v>
      </c>
      <c r="Q162" s="21">
        <v>7</v>
      </c>
      <c r="R162" s="22">
        <v>7</v>
      </c>
      <c r="S162" s="26"/>
      <c r="T162" s="26"/>
      <c r="U162" s="26"/>
      <c r="V162" s="26"/>
      <c r="W162" s="26">
        <v>1913</v>
      </c>
      <c r="X162" s="26">
        <v>12000</v>
      </c>
      <c r="Y162" s="26">
        <v>12000</v>
      </c>
      <c r="AA162" s="112"/>
    </row>
    <row r="163" spans="1:27" s="111" customFormat="1" ht="76.5" x14ac:dyDescent="0.2">
      <c r="A163" s="2"/>
      <c r="B163" s="89">
        <v>301010049</v>
      </c>
      <c r="C163" s="89"/>
      <c r="D163" s="89"/>
      <c r="E163" s="90"/>
      <c r="F163" s="40">
        <v>301010049</v>
      </c>
      <c r="G163" s="13" t="s">
        <v>421</v>
      </c>
      <c r="H163" s="93"/>
      <c r="I163" s="93"/>
      <c r="J163" s="93"/>
      <c r="K163" s="58">
        <v>100</v>
      </c>
      <c r="L163" s="51"/>
      <c r="M163" s="129"/>
      <c r="N163" s="129"/>
      <c r="O163" s="129"/>
      <c r="P163" s="130"/>
      <c r="Q163" s="27" t="s">
        <v>1</v>
      </c>
      <c r="R163" s="25" t="s">
        <v>1</v>
      </c>
      <c r="S163" s="26">
        <f>S164</f>
        <v>70.668000000000006</v>
      </c>
      <c r="T163" s="26">
        <f t="shared" ref="T163:Y163" si="34">T164</f>
        <v>70.668000000000006</v>
      </c>
      <c r="U163" s="26">
        <f t="shared" si="34"/>
        <v>0</v>
      </c>
      <c r="V163" s="26">
        <f t="shared" si="34"/>
        <v>0</v>
      </c>
      <c r="W163" s="26">
        <f t="shared" si="34"/>
        <v>0</v>
      </c>
      <c r="X163" s="26">
        <f t="shared" si="34"/>
        <v>0</v>
      </c>
      <c r="Y163" s="26">
        <f t="shared" si="34"/>
        <v>0</v>
      </c>
      <c r="AA163" s="112"/>
    </row>
    <row r="164" spans="1:27" s="111" customFormat="1" ht="378" x14ac:dyDescent="0.2">
      <c r="A164" s="2"/>
      <c r="B164" s="20">
        <v>300000000</v>
      </c>
      <c r="C164" s="20">
        <v>301000000</v>
      </c>
      <c r="D164" s="19">
        <v>301010000</v>
      </c>
      <c r="E164" s="18">
        <v>301010049</v>
      </c>
      <c r="F164" s="37" t="s">
        <v>1</v>
      </c>
      <c r="G164" s="17" t="s">
        <v>1</v>
      </c>
      <c r="H164" s="60">
        <v>40</v>
      </c>
      <c r="I164" s="61" t="s">
        <v>118</v>
      </c>
      <c r="J164" s="62">
        <v>40500260</v>
      </c>
      <c r="K164" s="68">
        <v>100</v>
      </c>
      <c r="L164" s="63" t="s">
        <v>420</v>
      </c>
      <c r="M164" s="63" t="s">
        <v>692</v>
      </c>
      <c r="N164" s="64" t="s">
        <v>754</v>
      </c>
      <c r="O164" s="65" t="s">
        <v>755</v>
      </c>
      <c r="P164" s="65" t="s">
        <v>756</v>
      </c>
      <c r="Q164" s="23">
        <v>1</v>
      </c>
      <c r="R164" s="24">
        <v>13</v>
      </c>
      <c r="S164" s="26">
        <v>70.668000000000006</v>
      </c>
      <c r="T164" s="26">
        <v>70.668000000000006</v>
      </c>
      <c r="U164" s="26">
        <v>0</v>
      </c>
      <c r="V164" s="26">
        <v>0</v>
      </c>
      <c r="W164" s="26">
        <v>0</v>
      </c>
      <c r="X164" s="26">
        <v>0</v>
      </c>
      <c r="Y164" s="26">
        <v>0</v>
      </c>
      <c r="AA164" s="112"/>
    </row>
    <row r="165" spans="1:27" s="111" customFormat="1" ht="25.5" x14ac:dyDescent="0.2">
      <c r="A165" s="2"/>
      <c r="B165" s="20"/>
      <c r="C165" s="20"/>
      <c r="D165" s="19"/>
      <c r="E165" s="1"/>
      <c r="F165" s="38">
        <v>301010050</v>
      </c>
      <c r="G165" s="6" t="s">
        <v>658</v>
      </c>
      <c r="H165" s="87"/>
      <c r="I165" s="51"/>
      <c r="J165" s="49"/>
      <c r="K165" s="66"/>
      <c r="L165" s="51"/>
      <c r="M165" s="51"/>
      <c r="N165" s="51"/>
      <c r="O165" s="52"/>
      <c r="P165" s="52"/>
      <c r="Q165" s="25"/>
      <c r="R165" s="25"/>
      <c r="S165" s="26">
        <f>S166</f>
        <v>0</v>
      </c>
      <c r="T165" s="26">
        <f t="shared" ref="T165:Y165" si="35">T166</f>
        <v>0</v>
      </c>
      <c r="U165" s="26">
        <f t="shared" si="35"/>
        <v>64.905000000000001</v>
      </c>
      <c r="V165" s="26">
        <f t="shared" si="35"/>
        <v>50.936</v>
      </c>
      <c r="W165" s="26">
        <f t="shared" si="35"/>
        <v>64.95</v>
      </c>
      <c r="X165" s="26">
        <f t="shared" si="35"/>
        <v>64.95</v>
      </c>
      <c r="Y165" s="26">
        <f t="shared" si="35"/>
        <v>64.95</v>
      </c>
      <c r="AA165" s="112"/>
    </row>
    <row r="166" spans="1:27" s="111" customFormat="1" ht="409.5" x14ac:dyDescent="0.2">
      <c r="A166" s="2"/>
      <c r="B166" s="20"/>
      <c r="C166" s="20"/>
      <c r="D166" s="19"/>
      <c r="E166" s="1"/>
      <c r="F166" s="38"/>
      <c r="G166" s="6"/>
      <c r="H166" s="87">
        <v>40</v>
      </c>
      <c r="I166" s="51" t="s">
        <v>118</v>
      </c>
      <c r="J166" s="49" t="s">
        <v>659</v>
      </c>
      <c r="K166" s="66"/>
      <c r="L166" s="51" t="s">
        <v>760</v>
      </c>
      <c r="M166" s="51" t="s">
        <v>692</v>
      </c>
      <c r="N166" s="51" t="s">
        <v>757</v>
      </c>
      <c r="O166" s="52" t="s">
        <v>758</v>
      </c>
      <c r="P166" s="52" t="s">
        <v>759</v>
      </c>
      <c r="Q166" s="25">
        <v>1</v>
      </c>
      <c r="R166" s="25">
        <v>4</v>
      </c>
      <c r="S166" s="26">
        <v>0</v>
      </c>
      <c r="T166" s="26">
        <v>0</v>
      </c>
      <c r="U166" s="26">
        <v>64.905000000000001</v>
      </c>
      <c r="V166" s="26">
        <v>50.936</v>
      </c>
      <c r="W166" s="26">
        <v>64.95</v>
      </c>
      <c r="X166" s="26">
        <v>64.95</v>
      </c>
      <c r="Y166" s="26">
        <v>64.95</v>
      </c>
      <c r="AA166" s="112"/>
    </row>
    <row r="167" spans="1:27" s="111" customFormat="1" ht="63.75" x14ac:dyDescent="0.2">
      <c r="A167" s="2"/>
      <c r="B167" s="89">
        <v>301010053</v>
      </c>
      <c r="C167" s="89"/>
      <c r="D167" s="89"/>
      <c r="E167" s="90"/>
      <c r="F167" s="40">
        <v>301010053</v>
      </c>
      <c r="G167" s="13" t="s">
        <v>419</v>
      </c>
      <c r="H167" s="93"/>
      <c r="I167" s="93"/>
      <c r="J167" s="93"/>
      <c r="K167" s="58">
        <v>100</v>
      </c>
      <c r="L167" s="51"/>
      <c r="M167" s="129"/>
      <c r="N167" s="129"/>
      <c r="O167" s="129"/>
      <c r="P167" s="130"/>
      <c r="Q167" s="27" t="s">
        <v>1</v>
      </c>
      <c r="R167" s="25" t="s">
        <v>1</v>
      </c>
      <c r="S167" s="26">
        <f>S168</f>
        <v>500</v>
      </c>
      <c r="T167" s="26">
        <f t="shared" ref="T167:Y167" si="36">T168</f>
        <v>500</v>
      </c>
      <c r="U167" s="26">
        <f t="shared" si="36"/>
        <v>0</v>
      </c>
      <c r="V167" s="26">
        <f t="shared" si="36"/>
        <v>0</v>
      </c>
      <c r="W167" s="26">
        <f t="shared" si="36"/>
        <v>0</v>
      </c>
      <c r="X167" s="26">
        <f t="shared" si="36"/>
        <v>0</v>
      </c>
      <c r="Y167" s="26">
        <f t="shared" si="36"/>
        <v>0</v>
      </c>
      <c r="AA167" s="112"/>
    </row>
    <row r="168" spans="1:27" s="111" customFormat="1" ht="409.5" x14ac:dyDescent="0.2">
      <c r="A168" s="2"/>
      <c r="B168" s="20">
        <v>300000000</v>
      </c>
      <c r="C168" s="20">
        <v>301000000</v>
      </c>
      <c r="D168" s="19">
        <v>301010000</v>
      </c>
      <c r="E168" s="18">
        <v>301010053</v>
      </c>
      <c r="F168" s="37" t="s">
        <v>1</v>
      </c>
      <c r="G168" s="17" t="s">
        <v>1</v>
      </c>
      <c r="H168" s="60">
        <v>40</v>
      </c>
      <c r="I168" s="61" t="s">
        <v>118</v>
      </c>
      <c r="J168" s="62">
        <v>40500161</v>
      </c>
      <c r="K168" s="44">
        <v>100</v>
      </c>
      <c r="L168" s="63" t="s">
        <v>418</v>
      </c>
      <c r="M168" s="63" t="s">
        <v>704</v>
      </c>
      <c r="N168" s="64" t="s">
        <v>417</v>
      </c>
      <c r="O168" s="65" t="s">
        <v>416</v>
      </c>
      <c r="P168" s="65" t="s">
        <v>415</v>
      </c>
      <c r="Q168" s="23">
        <v>1</v>
      </c>
      <c r="R168" s="24">
        <v>13</v>
      </c>
      <c r="S168" s="26">
        <v>500</v>
      </c>
      <c r="T168" s="26">
        <v>500</v>
      </c>
      <c r="U168" s="26"/>
      <c r="V168" s="26"/>
      <c r="W168" s="26"/>
      <c r="X168" s="26"/>
      <c r="Y168" s="26"/>
      <c r="AA168" s="112"/>
    </row>
    <row r="169" spans="1:27" s="111" customFormat="1" ht="63.75" x14ac:dyDescent="0.2">
      <c r="A169" s="2"/>
      <c r="B169" s="89">
        <v>301010054</v>
      </c>
      <c r="C169" s="89"/>
      <c r="D169" s="89"/>
      <c r="E169" s="90"/>
      <c r="F169" s="40">
        <v>301010054</v>
      </c>
      <c r="G169" s="13" t="s">
        <v>414</v>
      </c>
      <c r="H169" s="93"/>
      <c r="I169" s="93"/>
      <c r="J169" s="93"/>
      <c r="K169" s="58">
        <v>400</v>
      </c>
      <c r="L169" s="51"/>
      <c r="M169" s="129"/>
      <c r="N169" s="129"/>
      <c r="O169" s="129"/>
      <c r="P169" s="130"/>
      <c r="Q169" s="27" t="s">
        <v>1</v>
      </c>
      <c r="R169" s="25" t="s">
        <v>1</v>
      </c>
      <c r="S169" s="26">
        <f>S170+S171</f>
        <v>72215.273629999996</v>
      </c>
      <c r="T169" s="26">
        <f t="shared" ref="T169:Y169" si="37">T170+T171</f>
        <v>71948.043709999998</v>
      </c>
      <c r="U169" s="26">
        <f t="shared" si="37"/>
        <v>233691.89655</v>
      </c>
      <c r="V169" s="26">
        <f t="shared" si="37"/>
        <v>112469.0858</v>
      </c>
      <c r="W169" s="26">
        <f t="shared" si="37"/>
        <v>39966.724999999999</v>
      </c>
      <c r="X169" s="26">
        <f t="shared" si="37"/>
        <v>44764.925000000003</v>
      </c>
      <c r="Y169" s="26">
        <f t="shared" si="37"/>
        <v>82662.176160000003</v>
      </c>
      <c r="AA169" s="112"/>
    </row>
    <row r="170" spans="1:27" s="111" customFormat="1" ht="409.5" x14ac:dyDescent="0.2">
      <c r="A170" s="2"/>
      <c r="B170" s="20">
        <v>300000000</v>
      </c>
      <c r="C170" s="20">
        <v>301000000</v>
      </c>
      <c r="D170" s="19">
        <v>301010000</v>
      </c>
      <c r="E170" s="1">
        <v>301010054</v>
      </c>
      <c r="F170" s="38" t="s">
        <v>1</v>
      </c>
      <c r="G170" s="6" t="s">
        <v>1</v>
      </c>
      <c r="H170" s="87">
        <v>481</v>
      </c>
      <c r="I170" s="51" t="s">
        <v>112</v>
      </c>
      <c r="J170" s="49">
        <v>481481660</v>
      </c>
      <c r="K170" s="66">
        <v>400</v>
      </c>
      <c r="L170" s="51" t="s">
        <v>413</v>
      </c>
      <c r="M170" s="51" t="s">
        <v>704</v>
      </c>
      <c r="N170" s="51" t="s">
        <v>412</v>
      </c>
      <c r="O170" s="52" t="s">
        <v>411</v>
      </c>
      <c r="P170" s="52" t="s">
        <v>410</v>
      </c>
      <c r="Q170" s="25">
        <v>5</v>
      </c>
      <c r="R170" s="25">
        <v>2</v>
      </c>
      <c r="S170" s="26">
        <v>72215.273629999996</v>
      </c>
      <c r="T170" s="26">
        <v>71948.043709999998</v>
      </c>
      <c r="U170" s="26">
        <v>114229.86755</v>
      </c>
      <c r="V170" s="26">
        <v>85626.633960000006</v>
      </c>
      <c r="W170" s="26">
        <v>39966.724999999999</v>
      </c>
      <c r="X170" s="26">
        <v>44764.925000000003</v>
      </c>
      <c r="Y170" s="26">
        <v>38879.436159999997</v>
      </c>
      <c r="AA170" s="112"/>
    </row>
    <row r="171" spans="1:27" s="111" customFormat="1" ht="409.5" x14ac:dyDescent="0.2">
      <c r="A171" s="2"/>
      <c r="B171" s="20"/>
      <c r="C171" s="20"/>
      <c r="D171" s="19"/>
      <c r="E171" s="1"/>
      <c r="F171" s="38"/>
      <c r="G171" s="6"/>
      <c r="H171" s="87">
        <v>481</v>
      </c>
      <c r="I171" s="51" t="s">
        <v>112</v>
      </c>
      <c r="J171" s="49" t="s">
        <v>690</v>
      </c>
      <c r="K171" s="66"/>
      <c r="L171" s="51" t="s">
        <v>1103</v>
      </c>
      <c r="M171" s="51" t="s">
        <v>704</v>
      </c>
      <c r="N171" s="51" t="s">
        <v>1105</v>
      </c>
      <c r="O171" s="52" t="s">
        <v>1104</v>
      </c>
      <c r="P171" s="52" t="s">
        <v>1106</v>
      </c>
      <c r="Q171" s="25">
        <v>5</v>
      </c>
      <c r="R171" s="25">
        <v>2</v>
      </c>
      <c r="S171" s="26"/>
      <c r="T171" s="26"/>
      <c r="U171" s="26">
        <v>119462.02899999999</v>
      </c>
      <c r="V171" s="26">
        <v>26842.451840000002</v>
      </c>
      <c r="W171" s="26"/>
      <c r="X171" s="26"/>
      <c r="Y171" s="26">
        <v>43782.74</v>
      </c>
      <c r="AA171" s="112"/>
    </row>
    <row r="172" spans="1:27" s="111" customFormat="1" ht="38.25" x14ac:dyDescent="0.2">
      <c r="A172" s="2"/>
      <c r="B172" s="89">
        <v>301010084</v>
      </c>
      <c r="C172" s="89"/>
      <c r="D172" s="89"/>
      <c r="E172" s="90"/>
      <c r="F172" s="40">
        <v>301010084</v>
      </c>
      <c r="G172" s="13" t="s">
        <v>409</v>
      </c>
      <c r="H172" s="93"/>
      <c r="I172" s="93"/>
      <c r="J172" s="93"/>
      <c r="K172" s="58">
        <v>400</v>
      </c>
      <c r="L172" s="51"/>
      <c r="M172" s="129"/>
      <c r="N172" s="129"/>
      <c r="O172" s="129"/>
      <c r="P172" s="130"/>
      <c r="Q172" s="27" t="s">
        <v>1</v>
      </c>
      <c r="R172" s="25" t="s">
        <v>1</v>
      </c>
      <c r="S172" s="26">
        <f>S173</f>
        <v>750</v>
      </c>
      <c r="T172" s="26">
        <f t="shared" ref="T172:Y172" si="38">T173</f>
        <v>750</v>
      </c>
      <c r="U172" s="26">
        <f t="shared" si="38"/>
        <v>500</v>
      </c>
      <c r="V172" s="26">
        <f t="shared" si="38"/>
        <v>500</v>
      </c>
      <c r="W172" s="26">
        <f t="shared" si="38"/>
        <v>750</v>
      </c>
      <c r="X172" s="26">
        <f t="shared" si="38"/>
        <v>750</v>
      </c>
      <c r="Y172" s="26">
        <f t="shared" si="38"/>
        <v>750</v>
      </c>
      <c r="AA172" s="112"/>
    </row>
    <row r="173" spans="1:27" s="111" customFormat="1" ht="409.5" x14ac:dyDescent="0.2">
      <c r="A173" s="2"/>
      <c r="B173" s="20">
        <v>300000000</v>
      </c>
      <c r="C173" s="20">
        <v>301000000</v>
      </c>
      <c r="D173" s="19">
        <v>301010000</v>
      </c>
      <c r="E173" s="18">
        <v>301010084</v>
      </c>
      <c r="F173" s="37" t="s">
        <v>1</v>
      </c>
      <c r="G173" s="17" t="s">
        <v>1</v>
      </c>
      <c r="H173" s="60">
        <v>40</v>
      </c>
      <c r="I173" s="61" t="s">
        <v>118</v>
      </c>
      <c r="J173" s="62">
        <v>40000050</v>
      </c>
      <c r="K173" s="44">
        <v>400</v>
      </c>
      <c r="L173" s="63" t="s">
        <v>408</v>
      </c>
      <c r="M173" s="63" t="s">
        <v>692</v>
      </c>
      <c r="N173" s="64" t="s">
        <v>761</v>
      </c>
      <c r="O173" s="65" t="s">
        <v>762</v>
      </c>
      <c r="P173" s="65" t="s">
        <v>763</v>
      </c>
      <c r="Q173" s="23">
        <v>4</v>
      </c>
      <c r="R173" s="24">
        <v>5</v>
      </c>
      <c r="S173" s="26">
        <v>750</v>
      </c>
      <c r="T173" s="26">
        <v>750</v>
      </c>
      <c r="U173" s="26">
        <v>500</v>
      </c>
      <c r="V173" s="26">
        <v>500</v>
      </c>
      <c r="W173" s="26">
        <v>750</v>
      </c>
      <c r="X173" s="26">
        <v>750</v>
      </c>
      <c r="Y173" s="26">
        <v>750</v>
      </c>
      <c r="AA173" s="112"/>
    </row>
    <row r="174" spans="1:27" s="111" customFormat="1" ht="63.75" x14ac:dyDescent="0.2">
      <c r="A174" s="2"/>
      <c r="B174" s="91">
        <v>301020000</v>
      </c>
      <c r="C174" s="91"/>
      <c r="D174" s="91"/>
      <c r="E174" s="92"/>
      <c r="F174" s="32">
        <v>301020000</v>
      </c>
      <c r="G174" s="86" t="s">
        <v>407</v>
      </c>
      <c r="H174" s="94"/>
      <c r="I174" s="94"/>
      <c r="J174" s="94"/>
      <c r="K174" s="58">
        <v>100</v>
      </c>
      <c r="L174" s="56"/>
      <c r="M174" s="133"/>
      <c r="N174" s="133"/>
      <c r="O174" s="133"/>
      <c r="P174" s="134"/>
      <c r="Q174" s="21" t="s">
        <v>1</v>
      </c>
      <c r="R174" s="22"/>
      <c r="S174" s="26">
        <f>S175+S178+S180+S182+S185+S188+S190+S193</f>
        <v>198883.72804000002</v>
      </c>
      <c r="T174" s="26">
        <f t="shared" ref="T174:Y174" si="39">T175+T178+T180+T182+T185+T188+T190+T193</f>
        <v>197086.83563000002</v>
      </c>
      <c r="U174" s="26">
        <f t="shared" si="39"/>
        <v>205775.70376999999</v>
      </c>
      <c r="V174" s="26">
        <f t="shared" si="39"/>
        <v>186861.08143000002</v>
      </c>
      <c r="W174" s="26">
        <f t="shared" si="39"/>
        <v>199012.99862</v>
      </c>
      <c r="X174" s="26">
        <f t="shared" si="39"/>
        <v>48063.561000000002</v>
      </c>
      <c r="Y174" s="26">
        <f t="shared" si="39"/>
        <v>0</v>
      </c>
      <c r="AA174" s="112"/>
    </row>
    <row r="175" spans="1:27" s="111" customFormat="1" ht="63.75" x14ac:dyDescent="0.2">
      <c r="A175" s="2"/>
      <c r="B175" s="89">
        <v>301020004</v>
      </c>
      <c r="C175" s="89"/>
      <c r="D175" s="89"/>
      <c r="E175" s="90"/>
      <c r="F175" s="40">
        <v>301020004</v>
      </c>
      <c r="G175" s="13" t="s">
        <v>406</v>
      </c>
      <c r="H175" s="93"/>
      <c r="I175" s="93"/>
      <c r="J175" s="93"/>
      <c r="K175" s="58">
        <v>100</v>
      </c>
      <c r="L175" s="51"/>
      <c r="M175" s="129"/>
      <c r="N175" s="129"/>
      <c r="O175" s="129"/>
      <c r="P175" s="130"/>
      <c r="Q175" s="27" t="s">
        <v>1</v>
      </c>
      <c r="R175" s="25" t="s">
        <v>1</v>
      </c>
      <c r="S175" s="26">
        <f>S176+S177</f>
        <v>7014.1241299999992</v>
      </c>
      <c r="T175" s="26">
        <f t="shared" ref="T175:Y175" si="40">T176+T177</f>
        <v>6978.1282299999993</v>
      </c>
      <c r="U175" s="26">
        <f t="shared" si="40"/>
        <v>6355.6322799999998</v>
      </c>
      <c r="V175" s="26">
        <f t="shared" si="40"/>
        <v>6355.6322799999998</v>
      </c>
      <c r="W175" s="26">
        <f t="shared" si="40"/>
        <v>5652.9340000000002</v>
      </c>
      <c r="X175" s="26">
        <f t="shared" si="40"/>
        <v>0</v>
      </c>
      <c r="Y175" s="26">
        <f t="shared" si="40"/>
        <v>0</v>
      </c>
      <c r="AA175" s="112"/>
    </row>
    <row r="176" spans="1:27" s="111" customFormat="1" ht="409.5" x14ac:dyDescent="0.2">
      <c r="A176" s="2"/>
      <c r="B176" s="84">
        <v>300000000</v>
      </c>
      <c r="C176" s="84">
        <v>301000000</v>
      </c>
      <c r="D176" s="12">
        <v>301020000</v>
      </c>
      <c r="E176" s="83">
        <v>301020004</v>
      </c>
      <c r="F176" s="33" t="s">
        <v>1</v>
      </c>
      <c r="G176" s="11" t="s">
        <v>1</v>
      </c>
      <c r="H176" s="41">
        <v>481</v>
      </c>
      <c r="I176" s="42" t="s">
        <v>112</v>
      </c>
      <c r="J176" s="43">
        <v>481481504</v>
      </c>
      <c r="K176" s="44">
        <v>100</v>
      </c>
      <c r="L176" s="45" t="s">
        <v>405</v>
      </c>
      <c r="M176" s="45" t="s">
        <v>704</v>
      </c>
      <c r="N176" s="46" t="s">
        <v>402</v>
      </c>
      <c r="O176" s="47" t="s">
        <v>401</v>
      </c>
      <c r="P176" s="47" t="s">
        <v>400</v>
      </c>
      <c r="Q176" s="23">
        <v>4</v>
      </c>
      <c r="R176" s="24">
        <v>12</v>
      </c>
      <c r="S176" s="26">
        <v>6026.9129999999996</v>
      </c>
      <c r="T176" s="26">
        <v>6026.9129999999996</v>
      </c>
      <c r="U176" s="26">
        <v>6255.9340000000002</v>
      </c>
      <c r="V176" s="26">
        <v>6255.9340000000002</v>
      </c>
      <c r="W176" s="26">
        <v>5652.9340000000002</v>
      </c>
      <c r="X176" s="26"/>
      <c r="Y176" s="26"/>
      <c r="AA176" s="112"/>
    </row>
    <row r="177" spans="1:27" s="111" customFormat="1" ht="409.5" x14ac:dyDescent="0.2">
      <c r="A177" s="2"/>
      <c r="B177" s="75">
        <v>300000000</v>
      </c>
      <c r="C177" s="75">
        <v>301000000</v>
      </c>
      <c r="D177" s="77">
        <v>301020000</v>
      </c>
      <c r="E177" s="80">
        <v>301020004</v>
      </c>
      <c r="F177" s="34" t="s">
        <v>1</v>
      </c>
      <c r="G177" s="8" t="s">
        <v>1</v>
      </c>
      <c r="H177" s="87">
        <v>481</v>
      </c>
      <c r="I177" s="48" t="s">
        <v>112</v>
      </c>
      <c r="J177" s="49">
        <v>481481504</v>
      </c>
      <c r="K177" s="44">
        <v>100</v>
      </c>
      <c r="L177" s="50" t="s">
        <v>405</v>
      </c>
      <c r="M177" s="50" t="s">
        <v>704</v>
      </c>
      <c r="N177" s="51" t="s">
        <v>402</v>
      </c>
      <c r="O177" s="52" t="s">
        <v>401</v>
      </c>
      <c r="P177" s="52" t="s">
        <v>400</v>
      </c>
      <c r="Q177" s="21">
        <v>5</v>
      </c>
      <c r="R177" s="22">
        <v>2</v>
      </c>
      <c r="S177" s="26">
        <v>987.21113000000003</v>
      </c>
      <c r="T177" s="26">
        <v>951.21523000000002</v>
      </c>
      <c r="U177" s="26">
        <v>99.698279999999997</v>
      </c>
      <c r="V177" s="26">
        <v>99.698279999999997</v>
      </c>
      <c r="W177" s="26"/>
      <c r="X177" s="26"/>
      <c r="Y177" s="26"/>
      <c r="AA177" s="112"/>
    </row>
    <row r="178" spans="1:27" s="111" customFormat="1" ht="114.75" x14ac:dyDescent="0.2">
      <c r="A178" s="2"/>
      <c r="B178" s="89">
        <v>301020007</v>
      </c>
      <c r="C178" s="89"/>
      <c r="D178" s="89"/>
      <c r="E178" s="90"/>
      <c r="F178" s="40">
        <v>301020007</v>
      </c>
      <c r="G178" s="13" t="s">
        <v>404</v>
      </c>
      <c r="H178" s="93"/>
      <c r="I178" s="93"/>
      <c r="J178" s="93"/>
      <c r="K178" s="58">
        <v>100</v>
      </c>
      <c r="L178" s="51"/>
      <c r="M178" s="129"/>
      <c r="N178" s="129"/>
      <c r="O178" s="129"/>
      <c r="P178" s="130"/>
      <c r="Q178" s="27" t="s">
        <v>1</v>
      </c>
      <c r="R178" s="25" t="s">
        <v>1</v>
      </c>
      <c r="S178" s="26">
        <f>S179</f>
        <v>5919.567</v>
      </c>
      <c r="T178" s="26">
        <f t="shared" ref="T178:Y178" si="41">T179</f>
        <v>5919.567</v>
      </c>
      <c r="U178" s="26">
        <f t="shared" si="41"/>
        <v>6144.51</v>
      </c>
      <c r="V178" s="26">
        <f t="shared" si="41"/>
        <v>6144.51</v>
      </c>
      <c r="W178" s="26">
        <f t="shared" si="41"/>
        <v>5741.17</v>
      </c>
      <c r="X178" s="26">
        <f t="shared" si="41"/>
        <v>0</v>
      </c>
      <c r="Y178" s="26">
        <f t="shared" si="41"/>
        <v>0</v>
      </c>
      <c r="AA178" s="112"/>
    </row>
    <row r="179" spans="1:27" s="111" customFormat="1" ht="409.5" x14ac:dyDescent="0.2">
      <c r="A179" s="2"/>
      <c r="B179" s="20">
        <v>300000000</v>
      </c>
      <c r="C179" s="20">
        <v>301000000</v>
      </c>
      <c r="D179" s="19">
        <v>301020000</v>
      </c>
      <c r="E179" s="18">
        <v>301020007</v>
      </c>
      <c r="F179" s="37" t="s">
        <v>1</v>
      </c>
      <c r="G179" s="17" t="s">
        <v>1</v>
      </c>
      <c r="H179" s="60">
        <v>481</v>
      </c>
      <c r="I179" s="61" t="s">
        <v>112</v>
      </c>
      <c r="J179" s="62">
        <v>481481109</v>
      </c>
      <c r="K179" s="44">
        <v>100</v>
      </c>
      <c r="L179" s="63" t="s">
        <v>403</v>
      </c>
      <c r="M179" s="63" t="s">
        <v>704</v>
      </c>
      <c r="N179" s="64" t="s">
        <v>402</v>
      </c>
      <c r="O179" s="65" t="s">
        <v>401</v>
      </c>
      <c r="P179" s="65" t="s">
        <v>400</v>
      </c>
      <c r="Q179" s="23">
        <v>4</v>
      </c>
      <c r="R179" s="24">
        <v>12</v>
      </c>
      <c r="S179" s="26">
        <v>5919.567</v>
      </c>
      <c r="T179" s="26">
        <v>5919.567</v>
      </c>
      <c r="U179" s="26">
        <v>6144.51</v>
      </c>
      <c r="V179" s="26">
        <v>6144.51</v>
      </c>
      <c r="W179" s="26">
        <v>5741.17</v>
      </c>
      <c r="X179" s="26"/>
      <c r="Y179" s="26"/>
      <c r="AA179" s="112"/>
    </row>
    <row r="180" spans="1:27" s="111" customFormat="1" ht="25.5" x14ac:dyDescent="0.2">
      <c r="A180" s="2"/>
      <c r="B180" s="89">
        <v>301020016</v>
      </c>
      <c r="C180" s="89"/>
      <c r="D180" s="89"/>
      <c r="E180" s="90"/>
      <c r="F180" s="40">
        <v>301020016</v>
      </c>
      <c r="G180" s="13" t="s">
        <v>399</v>
      </c>
      <c r="H180" s="93"/>
      <c r="I180" s="93"/>
      <c r="J180" s="93"/>
      <c r="K180" s="58">
        <v>100</v>
      </c>
      <c r="L180" s="51"/>
      <c r="M180" s="129"/>
      <c r="N180" s="129"/>
      <c r="O180" s="129"/>
      <c r="P180" s="130"/>
      <c r="Q180" s="27" t="s">
        <v>1</v>
      </c>
      <c r="R180" s="25" t="s">
        <v>1</v>
      </c>
      <c r="S180" s="26">
        <f>S181</f>
        <v>1300</v>
      </c>
      <c r="T180" s="26">
        <f t="shared" ref="T180:Y180" si="42">T181</f>
        <v>0</v>
      </c>
      <c r="U180" s="26">
        <f t="shared" si="42"/>
        <v>0</v>
      </c>
      <c r="V180" s="26">
        <f t="shared" si="42"/>
        <v>0</v>
      </c>
      <c r="W180" s="26">
        <f t="shared" si="42"/>
        <v>0</v>
      </c>
      <c r="X180" s="26">
        <f t="shared" si="42"/>
        <v>0</v>
      </c>
      <c r="Y180" s="26">
        <f t="shared" si="42"/>
        <v>0</v>
      </c>
      <c r="AA180" s="112"/>
    </row>
    <row r="181" spans="1:27" s="111" customFormat="1" ht="409.5" x14ac:dyDescent="0.2">
      <c r="A181" s="2"/>
      <c r="B181" s="20">
        <v>300000000</v>
      </c>
      <c r="C181" s="20">
        <v>301000000</v>
      </c>
      <c r="D181" s="19">
        <v>301020000</v>
      </c>
      <c r="E181" s="18">
        <v>301020016</v>
      </c>
      <c r="F181" s="37" t="s">
        <v>1</v>
      </c>
      <c r="G181" s="17" t="s">
        <v>1</v>
      </c>
      <c r="H181" s="60">
        <v>481</v>
      </c>
      <c r="I181" s="61" t="s">
        <v>112</v>
      </c>
      <c r="J181" s="62">
        <v>481481008</v>
      </c>
      <c r="K181" s="44">
        <v>100</v>
      </c>
      <c r="L181" s="63" t="s">
        <v>398</v>
      </c>
      <c r="M181" s="63" t="s">
        <v>704</v>
      </c>
      <c r="N181" s="64" t="s">
        <v>397</v>
      </c>
      <c r="O181" s="65" t="s">
        <v>396</v>
      </c>
      <c r="P181" s="65" t="s">
        <v>395</v>
      </c>
      <c r="Q181" s="23">
        <v>3</v>
      </c>
      <c r="R181" s="24">
        <v>14</v>
      </c>
      <c r="S181" s="26">
        <v>1300</v>
      </c>
      <c r="T181" s="26">
        <v>0</v>
      </c>
      <c r="U181" s="26"/>
      <c r="V181" s="26"/>
      <c r="W181" s="26"/>
      <c r="X181" s="26"/>
      <c r="Y181" s="26"/>
      <c r="AA181" s="112"/>
    </row>
    <row r="182" spans="1:27" s="111" customFormat="1" ht="51" x14ac:dyDescent="0.2">
      <c r="A182" s="2"/>
      <c r="B182" s="89">
        <v>301020018</v>
      </c>
      <c r="C182" s="89"/>
      <c r="D182" s="89"/>
      <c r="E182" s="90"/>
      <c r="F182" s="40">
        <v>301020018</v>
      </c>
      <c r="G182" s="13" t="s">
        <v>394</v>
      </c>
      <c r="H182" s="93"/>
      <c r="I182" s="93"/>
      <c r="J182" s="93"/>
      <c r="K182" s="58">
        <v>100</v>
      </c>
      <c r="L182" s="51"/>
      <c r="M182" s="129"/>
      <c r="N182" s="129"/>
      <c r="O182" s="129"/>
      <c r="P182" s="130"/>
      <c r="Q182" s="27" t="s">
        <v>1</v>
      </c>
      <c r="R182" s="25" t="s">
        <v>1</v>
      </c>
      <c r="S182" s="26">
        <f>S183+S184</f>
        <v>20536.31914</v>
      </c>
      <c r="T182" s="26">
        <f t="shared" ref="T182:Y182" si="43">T183+T184</f>
        <v>20495.548719999999</v>
      </c>
      <c r="U182" s="26">
        <f t="shared" si="43"/>
        <v>20614.714760000003</v>
      </c>
      <c r="V182" s="26">
        <f t="shared" si="43"/>
        <v>18892.86969</v>
      </c>
      <c r="W182" s="26">
        <f t="shared" si="43"/>
        <v>19785.232</v>
      </c>
      <c r="X182" s="26">
        <f t="shared" si="43"/>
        <v>8987.494999999999</v>
      </c>
      <c r="Y182" s="26">
        <f t="shared" si="43"/>
        <v>0</v>
      </c>
      <c r="AA182" s="112"/>
    </row>
    <row r="183" spans="1:27" s="111" customFormat="1" ht="409.5" x14ac:dyDescent="0.2">
      <c r="A183" s="2"/>
      <c r="B183" s="84">
        <v>300000000</v>
      </c>
      <c r="C183" s="84">
        <v>301000000</v>
      </c>
      <c r="D183" s="12">
        <v>301020000</v>
      </c>
      <c r="E183" s="83">
        <v>301020018</v>
      </c>
      <c r="F183" s="33" t="s">
        <v>1</v>
      </c>
      <c r="G183" s="11" t="s">
        <v>1</v>
      </c>
      <c r="H183" s="41">
        <v>241</v>
      </c>
      <c r="I183" s="42" t="s">
        <v>231</v>
      </c>
      <c r="J183" s="43">
        <v>241084171</v>
      </c>
      <c r="K183" s="44">
        <v>100</v>
      </c>
      <c r="L183" s="45" t="s">
        <v>393</v>
      </c>
      <c r="M183" s="45" t="s">
        <v>704</v>
      </c>
      <c r="N183" s="46" t="s">
        <v>936</v>
      </c>
      <c r="O183" s="47" t="s">
        <v>937</v>
      </c>
      <c r="P183" s="47" t="s">
        <v>938</v>
      </c>
      <c r="Q183" s="23">
        <v>8</v>
      </c>
      <c r="R183" s="24">
        <v>1</v>
      </c>
      <c r="S183" s="26">
        <v>18216.603230000001</v>
      </c>
      <c r="T183" s="26">
        <v>18216.603230000001</v>
      </c>
      <c r="U183" s="26">
        <v>18463.619630000001</v>
      </c>
      <c r="V183" s="26">
        <v>17161.699560000001</v>
      </c>
      <c r="W183" s="26">
        <v>17673.780119999999</v>
      </c>
      <c r="X183" s="26">
        <v>7174.8289999999997</v>
      </c>
      <c r="Y183" s="26">
        <v>0</v>
      </c>
      <c r="AA183" s="112"/>
    </row>
    <row r="184" spans="1:27" s="111" customFormat="1" ht="409.5" x14ac:dyDescent="0.2">
      <c r="A184" s="2"/>
      <c r="B184" s="76">
        <v>300000000</v>
      </c>
      <c r="C184" s="76">
        <v>301000000</v>
      </c>
      <c r="D184" s="10">
        <v>301020000</v>
      </c>
      <c r="E184" s="81">
        <v>301020018</v>
      </c>
      <c r="F184" s="38" t="s">
        <v>1</v>
      </c>
      <c r="G184" s="6" t="s">
        <v>1</v>
      </c>
      <c r="H184" s="87">
        <v>241</v>
      </c>
      <c r="I184" s="53" t="s">
        <v>231</v>
      </c>
      <c r="J184" s="49">
        <v>241084171</v>
      </c>
      <c r="K184" s="44">
        <v>100</v>
      </c>
      <c r="L184" s="55" t="s">
        <v>393</v>
      </c>
      <c r="M184" s="55" t="s">
        <v>704</v>
      </c>
      <c r="N184" s="56" t="s">
        <v>936</v>
      </c>
      <c r="O184" s="57" t="s">
        <v>937</v>
      </c>
      <c r="P184" s="57" t="s">
        <v>938</v>
      </c>
      <c r="Q184" s="25">
        <v>8</v>
      </c>
      <c r="R184" s="25">
        <v>4</v>
      </c>
      <c r="S184" s="26">
        <v>2319.7159099999999</v>
      </c>
      <c r="T184" s="26">
        <v>2278.9454900000001</v>
      </c>
      <c r="U184" s="26">
        <v>2151.0951300000002</v>
      </c>
      <c r="V184" s="26">
        <v>1731.17013</v>
      </c>
      <c r="W184" s="26">
        <v>2111.4518800000001</v>
      </c>
      <c r="X184" s="26">
        <v>1812.6659999999999</v>
      </c>
      <c r="Y184" s="26"/>
      <c r="AA184" s="112"/>
    </row>
    <row r="185" spans="1:27" s="111" customFormat="1" ht="38.25" x14ac:dyDescent="0.2">
      <c r="A185" s="2"/>
      <c r="B185" s="89">
        <v>301020019</v>
      </c>
      <c r="C185" s="89"/>
      <c r="D185" s="89"/>
      <c r="E185" s="90"/>
      <c r="F185" s="40">
        <v>301020019</v>
      </c>
      <c r="G185" s="13" t="s">
        <v>392</v>
      </c>
      <c r="H185" s="93"/>
      <c r="I185" s="93"/>
      <c r="J185" s="93"/>
      <c r="K185" s="58">
        <v>100</v>
      </c>
      <c r="L185" s="51"/>
      <c r="M185" s="129"/>
      <c r="N185" s="129"/>
      <c r="O185" s="129"/>
      <c r="P185" s="130"/>
      <c r="Q185" s="27" t="s">
        <v>1</v>
      </c>
      <c r="R185" s="25" t="s">
        <v>1</v>
      </c>
      <c r="S185" s="26">
        <f>S186+S187</f>
        <v>75052.567670000004</v>
      </c>
      <c r="T185" s="26">
        <f t="shared" ref="T185:Y185" si="44">T186+T187</f>
        <v>74789.418340000004</v>
      </c>
      <c r="U185" s="26">
        <f t="shared" si="44"/>
        <v>76216.863729999997</v>
      </c>
      <c r="V185" s="26">
        <f t="shared" si="44"/>
        <v>66914.810929999992</v>
      </c>
      <c r="W185" s="26">
        <f t="shared" si="44"/>
        <v>71432.468500000003</v>
      </c>
      <c r="X185" s="26">
        <f t="shared" si="44"/>
        <v>0</v>
      </c>
      <c r="Y185" s="26">
        <f t="shared" si="44"/>
        <v>0</v>
      </c>
      <c r="AA185" s="112"/>
    </row>
    <row r="186" spans="1:27" s="111" customFormat="1" ht="409.5" x14ac:dyDescent="0.2">
      <c r="A186" s="2"/>
      <c r="B186" s="84">
        <v>300000000</v>
      </c>
      <c r="C186" s="84">
        <v>301000000</v>
      </c>
      <c r="D186" s="12">
        <v>301020000</v>
      </c>
      <c r="E186" s="83">
        <v>301020019</v>
      </c>
      <c r="F186" s="38" t="s">
        <v>1</v>
      </c>
      <c r="G186" s="6" t="s">
        <v>1</v>
      </c>
      <c r="H186" s="87">
        <v>241</v>
      </c>
      <c r="I186" s="42" t="s">
        <v>231</v>
      </c>
      <c r="J186" s="49">
        <v>241017000</v>
      </c>
      <c r="K186" s="44">
        <v>100</v>
      </c>
      <c r="L186" s="45" t="s">
        <v>391</v>
      </c>
      <c r="M186" s="45" t="s">
        <v>704</v>
      </c>
      <c r="N186" s="46" t="s">
        <v>939</v>
      </c>
      <c r="O186" s="47" t="s">
        <v>940</v>
      </c>
      <c r="P186" s="47" t="s">
        <v>941</v>
      </c>
      <c r="Q186" s="25">
        <v>8</v>
      </c>
      <c r="R186" s="25">
        <v>1</v>
      </c>
      <c r="S186" s="26">
        <v>48376.666700000002</v>
      </c>
      <c r="T186" s="26">
        <v>48376.666700000002</v>
      </c>
      <c r="U186" s="26">
        <v>55761.744789999997</v>
      </c>
      <c r="V186" s="26">
        <v>51996.758889999997</v>
      </c>
      <c r="W186" s="26">
        <v>54771.269469999999</v>
      </c>
      <c r="X186" s="26"/>
      <c r="Y186" s="26"/>
      <c r="AA186" s="112"/>
    </row>
    <row r="187" spans="1:27" s="111" customFormat="1" ht="409.5" x14ac:dyDescent="0.2">
      <c r="A187" s="2"/>
      <c r="B187" s="76">
        <v>300000000</v>
      </c>
      <c r="C187" s="76">
        <v>301000000</v>
      </c>
      <c r="D187" s="10">
        <v>301020000</v>
      </c>
      <c r="E187" s="81">
        <v>301020019</v>
      </c>
      <c r="F187" s="38" t="s">
        <v>1</v>
      </c>
      <c r="G187" s="6" t="s">
        <v>1</v>
      </c>
      <c r="H187" s="87">
        <v>241</v>
      </c>
      <c r="I187" s="53" t="s">
        <v>231</v>
      </c>
      <c r="J187" s="49">
        <v>241017000</v>
      </c>
      <c r="K187" s="44">
        <v>100</v>
      </c>
      <c r="L187" s="55" t="s">
        <v>391</v>
      </c>
      <c r="M187" s="55" t="s">
        <v>704</v>
      </c>
      <c r="N187" s="56" t="s">
        <v>939</v>
      </c>
      <c r="O187" s="57" t="s">
        <v>940</v>
      </c>
      <c r="P187" s="57" t="s">
        <v>941</v>
      </c>
      <c r="Q187" s="25">
        <v>8</v>
      </c>
      <c r="R187" s="25">
        <v>4</v>
      </c>
      <c r="S187" s="26">
        <v>26675.900969999999</v>
      </c>
      <c r="T187" s="26">
        <v>26412.751639999999</v>
      </c>
      <c r="U187" s="26">
        <v>20455.11894</v>
      </c>
      <c r="V187" s="26">
        <v>14918.05204</v>
      </c>
      <c r="W187" s="26">
        <v>16661.19903</v>
      </c>
      <c r="X187" s="26"/>
      <c r="Y187" s="26"/>
      <c r="AA187" s="112"/>
    </row>
    <row r="188" spans="1:27" s="111" customFormat="1" ht="63.75" x14ac:dyDescent="0.2">
      <c r="A188" s="2"/>
      <c r="B188" s="89">
        <v>301020021</v>
      </c>
      <c r="C188" s="89"/>
      <c r="D188" s="89"/>
      <c r="E188" s="90"/>
      <c r="F188" s="40">
        <v>301020021</v>
      </c>
      <c r="G188" s="13" t="s">
        <v>390</v>
      </c>
      <c r="H188" s="93"/>
      <c r="I188" s="93"/>
      <c r="J188" s="93"/>
      <c r="K188" s="58">
        <v>100</v>
      </c>
      <c r="L188" s="51"/>
      <c r="M188" s="129"/>
      <c r="N188" s="129"/>
      <c r="O188" s="129"/>
      <c r="P188" s="130"/>
      <c r="Q188" s="27" t="s">
        <v>1</v>
      </c>
      <c r="R188" s="25" t="s">
        <v>1</v>
      </c>
      <c r="S188" s="26">
        <f>S189</f>
        <v>13694.573</v>
      </c>
      <c r="T188" s="26">
        <f t="shared" ref="T188:Y188" si="45">T189</f>
        <v>13694.573</v>
      </c>
      <c r="U188" s="26">
        <f t="shared" si="45"/>
        <v>14499.121499999999</v>
      </c>
      <c r="V188" s="26">
        <f t="shared" si="45"/>
        <v>13409.3195</v>
      </c>
      <c r="W188" s="26">
        <f t="shared" si="45"/>
        <v>13478.837949999999</v>
      </c>
      <c r="X188" s="26">
        <f t="shared" si="45"/>
        <v>0</v>
      </c>
      <c r="Y188" s="26">
        <f t="shared" si="45"/>
        <v>0</v>
      </c>
      <c r="AA188" s="112"/>
    </row>
    <row r="189" spans="1:27" s="111" customFormat="1" ht="409.5" x14ac:dyDescent="0.2">
      <c r="A189" s="2"/>
      <c r="B189" s="20">
        <v>300000000</v>
      </c>
      <c r="C189" s="20">
        <v>301000000</v>
      </c>
      <c r="D189" s="19">
        <v>301020000</v>
      </c>
      <c r="E189" s="18">
        <v>301020021</v>
      </c>
      <c r="F189" s="38" t="s">
        <v>1</v>
      </c>
      <c r="G189" s="6" t="s">
        <v>1</v>
      </c>
      <c r="H189" s="87">
        <v>241</v>
      </c>
      <c r="I189" s="61" t="s">
        <v>231</v>
      </c>
      <c r="J189" s="49">
        <v>241081049</v>
      </c>
      <c r="K189" s="44">
        <v>100</v>
      </c>
      <c r="L189" s="63" t="s">
        <v>389</v>
      </c>
      <c r="M189" s="63" t="s">
        <v>704</v>
      </c>
      <c r="N189" s="64" t="s">
        <v>942</v>
      </c>
      <c r="O189" s="65" t="s">
        <v>943</v>
      </c>
      <c r="P189" s="65" t="s">
        <v>944</v>
      </c>
      <c r="Q189" s="25">
        <v>8</v>
      </c>
      <c r="R189" s="25">
        <v>1</v>
      </c>
      <c r="S189" s="26">
        <v>13694.573</v>
      </c>
      <c r="T189" s="26">
        <v>13694.573</v>
      </c>
      <c r="U189" s="26">
        <v>14499.121499999999</v>
      </c>
      <c r="V189" s="26">
        <v>13409.3195</v>
      </c>
      <c r="W189" s="26">
        <v>13478.837949999999</v>
      </c>
      <c r="X189" s="26"/>
      <c r="Y189" s="26"/>
      <c r="AA189" s="112"/>
    </row>
    <row r="190" spans="1:27" s="111" customFormat="1" ht="38.25" x14ac:dyDescent="0.2">
      <c r="A190" s="2"/>
      <c r="B190" s="89">
        <v>301020022</v>
      </c>
      <c r="C190" s="89"/>
      <c r="D190" s="89"/>
      <c r="E190" s="90"/>
      <c r="F190" s="40">
        <v>301020022</v>
      </c>
      <c r="G190" s="13" t="s">
        <v>388</v>
      </c>
      <c r="H190" s="93"/>
      <c r="I190" s="93"/>
      <c r="J190" s="93"/>
      <c r="K190" s="58">
        <v>100</v>
      </c>
      <c r="L190" s="51"/>
      <c r="M190" s="129"/>
      <c r="N190" s="129"/>
      <c r="O190" s="129"/>
      <c r="P190" s="130"/>
      <c r="Q190" s="27" t="s">
        <v>1</v>
      </c>
      <c r="R190" s="25" t="s">
        <v>1</v>
      </c>
      <c r="S190" s="26">
        <f>S191</f>
        <v>75366.577099999995</v>
      </c>
      <c r="T190" s="26">
        <f t="shared" ref="T190:Y190" si="46">T191</f>
        <v>75209.600340000005</v>
      </c>
      <c r="U190" s="26">
        <f t="shared" si="46"/>
        <v>80366.106499999994</v>
      </c>
      <c r="V190" s="26">
        <f t="shared" si="46"/>
        <v>73565.184030000004</v>
      </c>
      <c r="W190" s="26">
        <f t="shared" si="46"/>
        <v>82922.356169999999</v>
      </c>
      <c r="X190" s="26">
        <f t="shared" si="46"/>
        <v>39076.065999999999</v>
      </c>
      <c r="Y190" s="26">
        <f t="shared" si="46"/>
        <v>0</v>
      </c>
      <c r="AA190" s="112"/>
    </row>
    <row r="191" spans="1:27" s="111" customFormat="1" ht="409.5" x14ac:dyDescent="0.2">
      <c r="A191" s="2"/>
      <c r="B191" s="20">
        <v>300000000</v>
      </c>
      <c r="C191" s="20">
        <v>301000000</v>
      </c>
      <c r="D191" s="19">
        <v>301020000</v>
      </c>
      <c r="E191" s="18">
        <v>301020022</v>
      </c>
      <c r="F191" s="38" t="s">
        <v>1</v>
      </c>
      <c r="G191" s="6" t="s">
        <v>1</v>
      </c>
      <c r="H191" s="87">
        <v>241</v>
      </c>
      <c r="I191" s="61" t="s">
        <v>231</v>
      </c>
      <c r="J191" s="49">
        <v>241081127</v>
      </c>
      <c r="K191" s="44">
        <v>100</v>
      </c>
      <c r="L191" s="63" t="s">
        <v>387</v>
      </c>
      <c r="M191" s="63" t="s">
        <v>704</v>
      </c>
      <c r="N191" s="64" t="s">
        <v>945</v>
      </c>
      <c r="O191" s="65" t="s">
        <v>946</v>
      </c>
      <c r="P191" s="65" t="s">
        <v>947</v>
      </c>
      <c r="Q191" s="25">
        <v>11</v>
      </c>
      <c r="R191" s="25">
        <v>1</v>
      </c>
      <c r="S191" s="26">
        <v>75366.577099999995</v>
      </c>
      <c r="T191" s="26">
        <v>75209.600340000005</v>
      </c>
      <c r="U191" s="26">
        <v>80366.106499999994</v>
      </c>
      <c r="V191" s="26">
        <v>73565.184030000004</v>
      </c>
      <c r="W191" s="26">
        <v>82922.356169999999</v>
      </c>
      <c r="X191" s="26">
        <v>39076.065999999999</v>
      </c>
      <c r="Y191" s="26">
        <v>0</v>
      </c>
      <c r="AA191" s="112"/>
    </row>
    <row r="192" spans="1:27" s="111" customFormat="1" ht="38.25" x14ac:dyDescent="0.2">
      <c r="A192" s="2"/>
      <c r="B192" s="89">
        <v>301020027</v>
      </c>
      <c r="C192" s="89"/>
      <c r="D192" s="89"/>
      <c r="E192" s="90"/>
      <c r="F192" s="40">
        <v>301020027</v>
      </c>
      <c r="G192" s="13" t="s">
        <v>386</v>
      </c>
      <c r="H192" s="93"/>
      <c r="I192" s="93"/>
      <c r="J192" s="93"/>
      <c r="K192" s="58">
        <v>100</v>
      </c>
      <c r="L192" s="51"/>
      <c r="M192" s="129"/>
      <c r="N192" s="129"/>
      <c r="O192" s="129"/>
      <c r="P192" s="130"/>
      <c r="Q192" s="27" t="s">
        <v>1</v>
      </c>
      <c r="R192" s="25" t="s">
        <v>1</v>
      </c>
      <c r="S192" s="26">
        <f>S193</f>
        <v>0</v>
      </c>
      <c r="T192" s="26">
        <f t="shared" ref="T192:Y192" si="47">T193</f>
        <v>0</v>
      </c>
      <c r="U192" s="26">
        <f t="shared" si="47"/>
        <v>1578.7550000000001</v>
      </c>
      <c r="V192" s="26">
        <f t="shared" si="47"/>
        <v>1578.7550000000001</v>
      </c>
      <c r="W192" s="26">
        <f t="shared" si="47"/>
        <v>0</v>
      </c>
      <c r="X192" s="26">
        <f t="shared" si="47"/>
        <v>0</v>
      </c>
      <c r="Y192" s="26">
        <f t="shared" si="47"/>
        <v>0</v>
      </c>
      <c r="AA192" s="112"/>
    </row>
    <row r="193" spans="1:29" s="111" customFormat="1" ht="378" x14ac:dyDescent="0.2">
      <c r="A193" s="2"/>
      <c r="B193" s="20">
        <v>300000000</v>
      </c>
      <c r="C193" s="20">
        <v>301000000</v>
      </c>
      <c r="D193" s="19">
        <v>301020000</v>
      </c>
      <c r="E193" s="18">
        <v>301020027</v>
      </c>
      <c r="F193" s="37" t="s">
        <v>1</v>
      </c>
      <c r="G193" s="17" t="s">
        <v>1</v>
      </c>
      <c r="H193" s="60">
        <v>481</v>
      </c>
      <c r="I193" s="61" t="s">
        <v>112</v>
      </c>
      <c r="J193" s="62">
        <v>481481840</v>
      </c>
      <c r="K193" s="44">
        <v>100</v>
      </c>
      <c r="L193" s="63" t="s">
        <v>385</v>
      </c>
      <c r="M193" s="63" t="s">
        <v>704</v>
      </c>
      <c r="N193" s="64" t="s">
        <v>1143</v>
      </c>
      <c r="O193" s="65" t="s">
        <v>1144</v>
      </c>
      <c r="P193" s="65" t="s">
        <v>1145</v>
      </c>
      <c r="Q193" s="23">
        <v>5</v>
      </c>
      <c r="R193" s="24">
        <v>3</v>
      </c>
      <c r="S193" s="26">
        <v>0</v>
      </c>
      <c r="T193" s="26">
        <v>0</v>
      </c>
      <c r="U193" s="26">
        <v>1578.7550000000001</v>
      </c>
      <c r="V193" s="26">
        <v>1578.7550000000001</v>
      </c>
      <c r="W193" s="26"/>
      <c r="X193" s="26"/>
      <c r="Y193" s="26"/>
      <c r="AA193" s="112"/>
    </row>
    <row r="194" spans="1:29" s="111" customFormat="1" ht="140.25" x14ac:dyDescent="0.2">
      <c r="A194" s="2"/>
      <c r="B194" s="91">
        <v>302000000</v>
      </c>
      <c r="C194" s="91"/>
      <c r="D194" s="91"/>
      <c r="E194" s="92"/>
      <c r="F194" s="32">
        <v>302000000</v>
      </c>
      <c r="G194" s="86" t="s">
        <v>384</v>
      </c>
      <c r="H194" s="94"/>
      <c r="I194" s="94"/>
      <c r="J194" s="94"/>
      <c r="K194" s="58">
        <v>100</v>
      </c>
      <c r="L194" s="56"/>
      <c r="M194" s="133"/>
      <c r="N194" s="133"/>
      <c r="O194" s="133"/>
      <c r="P194" s="134"/>
      <c r="Q194" s="21" t="s">
        <v>1</v>
      </c>
      <c r="R194" s="22" t="s">
        <v>1</v>
      </c>
      <c r="S194" s="26">
        <f>S195</f>
        <v>1094297.83311</v>
      </c>
      <c r="T194" s="26">
        <f t="shared" ref="T194:Y194" si="48">T195</f>
        <v>1061848.1254300002</v>
      </c>
      <c r="U194" s="26">
        <f t="shared" si="48"/>
        <v>908720.25980999996</v>
      </c>
      <c r="V194" s="26">
        <f t="shared" si="48"/>
        <v>792399.16181000019</v>
      </c>
      <c r="W194" s="26">
        <f t="shared" si="48"/>
        <v>831715.17412999994</v>
      </c>
      <c r="X194" s="26">
        <f t="shared" si="48"/>
        <v>841161.62245999998</v>
      </c>
      <c r="Y194" s="26">
        <f t="shared" si="48"/>
        <v>815732.97439999995</v>
      </c>
      <c r="AA194" s="112"/>
    </row>
    <row r="195" spans="1:29" s="111" customFormat="1" ht="140.25" x14ac:dyDescent="0.2">
      <c r="A195" s="2"/>
      <c r="B195" s="91">
        <v>302000000</v>
      </c>
      <c r="C195" s="91"/>
      <c r="D195" s="91"/>
      <c r="E195" s="92"/>
      <c r="F195" s="32">
        <v>302000000</v>
      </c>
      <c r="G195" s="86" t="s">
        <v>384</v>
      </c>
      <c r="H195" s="94"/>
      <c r="I195" s="94"/>
      <c r="J195" s="94"/>
      <c r="K195" s="58">
        <v>100</v>
      </c>
      <c r="L195" s="56"/>
      <c r="M195" s="133"/>
      <c r="N195" s="133"/>
      <c r="O195" s="133"/>
      <c r="P195" s="134"/>
      <c r="Q195" s="21" t="s">
        <v>1</v>
      </c>
      <c r="R195" s="22" t="s">
        <v>1</v>
      </c>
      <c r="S195" s="26">
        <f>S196+S212+S228+S230+S233+S241+S247+S259+S262+S283+S287+S289</f>
        <v>1094297.83311</v>
      </c>
      <c r="T195" s="26">
        <f t="shared" ref="T195:Y195" si="49">T196+T212+T228+T230+T233+T241+T247+T259+T262+T283+T287+T289</f>
        <v>1061848.1254300002</v>
      </c>
      <c r="U195" s="26">
        <f t="shared" si="49"/>
        <v>908720.25980999996</v>
      </c>
      <c r="V195" s="26">
        <f t="shared" si="49"/>
        <v>792399.16181000019</v>
      </c>
      <c r="W195" s="26">
        <f t="shared" si="49"/>
        <v>831715.17412999994</v>
      </c>
      <c r="X195" s="26">
        <f t="shared" si="49"/>
        <v>841161.62245999998</v>
      </c>
      <c r="Y195" s="26">
        <f t="shared" si="49"/>
        <v>815732.97439999995</v>
      </c>
      <c r="AA195" s="112"/>
    </row>
    <row r="196" spans="1:29" s="111" customFormat="1" ht="51" x14ac:dyDescent="0.2">
      <c r="A196" s="2"/>
      <c r="B196" s="89">
        <v>302000001</v>
      </c>
      <c r="C196" s="89"/>
      <c r="D196" s="89"/>
      <c r="E196" s="90"/>
      <c r="F196" s="40">
        <v>302000001</v>
      </c>
      <c r="G196" s="13" t="s">
        <v>383</v>
      </c>
      <c r="H196" s="93"/>
      <c r="I196" s="93"/>
      <c r="J196" s="93"/>
      <c r="K196" s="58">
        <v>100</v>
      </c>
      <c r="L196" s="51"/>
      <c r="M196" s="129"/>
      <c r="N196" s="129"/>
      <c r="O196" s="129"/>
      <c r="P196" s="130"/>
      <c r="Q196" s="27" t="s">
        <v>1</v>
      </c>
      <c r="R196" s="25" t="s">
        <v>1</v>
      </c>
      <c r="S196" s="26">
        <f t="shared" ref="S196:Y196" si="50">SUM(S197:S211)</f>
        <v>122719.13298000002</v>
      </c>
      <c r="T196" s="26">
        <f t="shared" si="50"/>
        <v>120601.78408</v>
      </c>
      <c r="U196" s="26">
        <f t="shared" si="50"/>
        <v>122188.88822000001</v>
      </c>
      <c r="V196" s="26">
        <f t="shared" si="50"/>
        <v>111247.89934</v>
      </c>
      <c r="W196" s="26">
        <f t="shared" si="50"/>
        <v>115655.85535000001</v>
      </c>
      <c r="X196" s="26">
        <f t="shared" si="50"/>
        <v>116774.31235000001</v>
      </c>
      <c r="Y196" s="26">
        <f t="shared" si="50"/>
        <v>117603.91867</v>
      </c>
      <c r="AA196" s="112"/>
    </row>
    <row r="197" spans="1:29" s="111" customFormat="1" ht="409.5" x14ac:dyDescent="0.2">
      <c r="A197" s="2"/>
      <c r="B197" s="84">
        <v>300000000</v>
      </c>
      <c r="C197" s="84">
        <v>302000000</v>
      </c>
      <c r="D197" s="12">
        <v>302000000</v>
      </c>
      <c r="E197" s="83">
        <v>302000001</v>
      </c>
      <c r="F197" s="33" t="s">
        <v>1</v>
      </c>
      <c r="G197" s="11" t="s">
        <v>1</v>
      </c>
      <c r="H197" s="41">
        <v>11</v>
      </c>
      <c r="I197" s="42" t="s">
        <v>242</v>
      </c>
      <c r="J197" s="43">
        <v>11001000</v>
      </c>
      <c r="K197" s="44">
        <v>100</v>
      </c>
      <c r="L197" s="45" t="s">
        <v>372</v>
      </c>
      <c r="M197" s="45" t="s">
        <v>704</v>
      </c>
      <c r="N197" s="46" t="s">
        <v>371</v>
      </c>
      <c r="O197" s="47" t="s">
        <v>382</v>
      </c>
      <c r="P197" s="47" t="s">
        <v>369</v>
      </c>
      <c r="Q197" s="23">
        <v>1</v>
      </c>
      <c r="R197" s="24">
        <v>3</v>
      </c>
      <c r="S197" s="26">
        <v>222</v>
      </c>
      <c r="T197" s="26">
        <v>222</v>
      </c>
      <c r="U197" s="26">
        <v>222</v>
      </c>
      <c r="V197" s="26">
        <v>222</v>
      </c>
      <c r="W197" s="26">
        <v>222</v>
      </c>
      <c r="X197" s="26">
        <v>222</v>
      </c>
      <c r="Y197" s="26">
        <v>222</v>
      </c>
      <c r="AA197" s="112"/>
    </row>
    <row r="198" spans="1:29" s="111" customFormat="1" ht="409.5" x14ac:dyDescent="0.2">
      <c r="A198" s="2"/>
      <c r="B198" s="75">
        <v>300000000</v>
      </c>
      <c r="C198" s="75">
        <v>302000000</v>
      </c>
      <c r="D198" s="77">
        <v>302000000</v>
      </c>
      <c r="E198" s="80">
        <v>302000001</v>
      </c>
      <c r="F198" s="34" t="s">
        <v>1</v>
      </c>
      <c r="G198" s="8" t="s">
        <v>1</v>
      </c>
      <c r="H198" s="87">
        <v>11</v>
      </c>
      <c r="I198" s="48" t="s">
        <v>242</v>
      </c>
      <c r="J198" s="49">
        <v>11001000</v>
      </c>
      <c r="K198" s="44">
        <v>100</v>
      </c>
      <c r="L198" s="50" t="s">
        <v>372</v>
      </c>
      <c r="M198" s="50" t="s">
        <v>704</v>
      </c>
      <c r="N198" s="51" t="s">
        <v>371</v>
      </c>
      <c r="O198" s="52" t="s">
        <v>382</v>
      </c>
      <c r="P198" s="52" t="s">
        <v>369</v>
      </c>
      <c r="Q198" s="21">
        <v>1</v>
      </c>
      <c r="R198" s="22">
        <v>6</v>
      </c>
      <c r="S198" s="26">
        <v>195</v>
      </c>
      <c r="T198" s="26">
        <v>195</v>
      </c>
      <c r="U198" s="26">
        <v>260</v>
      </c>
      <c r="V198" s="26">
        <v>260</v>
      </c>
      <c r="W198" s="26">
        <v>260</v>
      </c>
      <c r="X198" s="26">
        <v>260</v>
      </c>
      <c r="Y198" s="26">
        <v>260</v>
      </c>
      <c r="AA198" s="112"/>
    </row>
    <row r="199" spans="1:29" s="111" customFormat="1" ht="409.5" x14ac:dyDescent="0.2">
      <c r="A199" s="2"/>
      <c r="B199" s="75">
        <v>300000000</v>
      </c>
      <c r="C199" s="75">
        <v>302000000</v>
      </c>
      <c r="D199" s="77">
        <v>302000000</v>
      </c>
      <c r="E199" s="80">
        <v>302000001</v>
      </c>
      <c r="F199" s="34" t="s">
        <v>1</v>
      </c>
      <c r="G199" s="8" t="s">
        <v>1</v>
      </c>
      <c r="H199" s="87">
        <v>11</v>
      </c>
      <c r="I199" s="48" t="s">
        <v>242</v>
      </c>
      <c r="J199" s="49">
        <v>11005001</v>
      </c>
      <c r="K199" s="44">
        <v>100</v>
      </c>
      <c r="L199" s="50" t="s">
        <v>381</v>
      </c>
      <c r="M199" s="50" t="s">
        <v>704</v>
      </c>
      <c r="N199" s="51" t="s">
        <v>380</v>
      </c>
      <c r="O199" s="52" t="s">
        <v>379</v>
      </c>
      <c r="P199" s="52" t="s">
        <v>378</v>
      </c>
      <c r="Q199" s="21">
        <v>1</v>
      </c>
      <c r="R199" s="22">
        <v>3</v>
      </c>
      <c r="S199" s="26">
        <v>1638.76018</v>
      </c>
      <c r="T199" s="26">
        <v>1638.76018</v>
      </c>
      <c r="U199" s="26">
        <v>1905.63798</v>
      </c>
      <c r="V199" s="26">
        <f>917.04511+763.3852</f>
        <v>1680.4303100000002</v>
      </c>
      <c r="W199" s="26">
        <v>1740.7925700000001</v>
      </c>
      <c r="X199" s="26">
        <v>1790.31161</v>
      </c>
      <c r="Y199" s="26">
        <v>1790.31161</v>
      </c>
      <c r="Z199" s="113"/>
      <c r="AA199" s="112"/>
    </row>
    <row r="200" spans="1:29" s="111" customFormat="1" ht="393.75" x14ac:dyDescent="0.2">
      <c r="A200" s="2"/>
      <c r="B200" s="75">
        <v>300000000</v>
      </c>
      <c r="C200" s="75">
        <v>302000000</v>
      </c>
      <c r="D200" s="77">
        <v>302000000</v>
      </c>
      <c r="E200" s="80">
        <v>302000001</v>
      </c>
      <c r="F200" s="34" t="s">
        <v>1</v>
      </c>
      <c r="G200" s="8" t="s">
        <v>1</v>
      </c>
      <c r="H200" s="87">
        <v>11</v>
      </c>
      <c r="I200" s="48" t="s">
        <v>242</v>
      </c>
      <c r="J200" s="49">
        <v>11010000</v>
      </c>
      <c r="K200" s="44">
        <v>100</v>
      </c>
      <c r="L200" s="50" t="s">
        <v>377</v>
      </c>
      <c r="M200" s="50" t="s">
        <v>704</v>
      </c>
      <c r="N200" s="51" t="s">
        <v>376</v>
      </c>
      <c r="O200" s="52" t="s">
        <v>375</v>
      </c>
      <c r="P200" s="52" t="s">
        <v>374</v>
      </c>
      <c r="Q200" s="21">
        <v>1</v>
      </c>
      <c r="R200" s="22">
        <v>6</v>
      </c>
      <c r="S200" s="26">
        <v>1430.4326900000001</v>
      </c>
      <c r="T200" s="26">
        <v>1430.4326900000001</v>
      </c>
      <c r="U200" s="26">
        <v>1640.9458400000001</v>
      </c>
      <c r="V200" s="26">
        <v>1440.6093800000001</v>
      </c>
      <c r="W200" s="26">
        <v>1850.7003500000001</v>
      </c>
      <c r="X200" s="26">
        <v>1969.88733</v>
      </c>
      <c r="Y200" s="26">
        <v>1969.88733</v>
      </c>
      <c r="AA200" s="112"/>
    </row>
    <row r="201" spans="1:29" s="111" customFormat="1" ht="409.5" x14ac:dyDescent="0.2">
      <c r="A201" s="2"/>
      <c r="B201" s="75">
        <v>300000000</v>
      </c>
      <c r="C201" s="75">
        <v>302000000</v>
      </c>
      <c r="D201" s="77">
        <v>302000000</v>
      </c>
      <c r="E201" s="80">
        <v>302000001</v>
      </c>
      <c r="F201" s="34" t="s">
        <v>1</v>
      </c>
      <c r="G201" s="8" t="s">
        <v>1</v>
      </c>
      <c r="H201" s="87">
        <v>40</v>
      </c>
      <c r="I201" s="48" t="s">
        <v>118</v>
      </c>
      <c r="J201" s="49">
        <v>40000065</v>
      </c>
      <c r="K201" s="44">
        <v>100</v>
      </c>
      <c r="L201" s="50" t="s">
        <v>373</v>
      </c>
      <c r="M201" s="50" t="s">
        <v>692</v>
      </c>
      <c r="N201" s="51" t="s">
        <v>865</v>
      </c>
      <c r="O201" s="52" t="s">
        <v>866</v>
      </c>
      <c r="P201" s="52" t="s">
        <v>867</v>
      </c>
      <c r="Q201" s="21">
        <v>1</v>
      </c>
      <c r="R201" s="22">
        <v>2</v>
      </c>
      <c r="S201" s="26">
        <v>93</v>
      </c>
      <c r="T201" s="26">
        <v>93</v>
      </c>
      <c r="U201" s="26">
        <v>92</v>
      </c>
      <c r="V201" s="26">
        <v>92</v>
      </c>
      <c r="W201" s="26">
        <v>92</v>
      </c>
      <c r="X201" s="26">
        <v>92</v>
      </c>
      <c r="Y201" s="26">
        <v>92</v>
      </c>
      <c r="AA201" s="112"/>
    </row>
    <row r="202" spans="1:29" s="111" customFormat="1" ht="409.5" x14ac:dyDescent="0.2">
      <c r="A202" s="2"/>
      <c r="B202" s="75">
        <v>300000000</v>
      </c>
      <c r="C202" s="75">
        <v>302000000</v>
      </c>
      <c r="D202" s="77">
        <v>302000000</v>
      </c>
      <c r="E202" s="80">
        <v>302000001</v>
      </c>
      <c r="F202" s="34" t="s">
        <v>1</v>
      </c>
      <c r="G202" s="8" t="s">
        <v>1</v>
      </c>
      <c r="H202" s="87">
        <v>40</v>
      </c>
      <c r="I202" s="48" t="s">
        <v>118</v>
      </c>
      <c r="J202" s="49">
        <v>40000065</v>
      </c>
      <c r="K202" s="44">
        <v>100</v>
      </c>
      <c r="L202" s="50" t="s">
        <v>373</v>
      </c>
      <c r="M202" s="50" t="s">
        <v>692</v>
      </c>
      <c r="N202" s="51" t="s">
        <v>764</v>
      </c>
      <c r="O202" s="52" t="s">
        <v>765</v>
      </c>
      <c r="P202" s="52" t="s">
        <v>766</v>
      </c>
      <c r="Q202" s="21">
        <v>1</v>
      </c>
      <c r="R202" s="22">
        <v>4</v>
      </c>
      <c r="S202" s="26">
        <v>10790.50907</v>
      </c>
      <c r="T202" s="26">
        <v>10790.50907</v>
      </c>
      <c r="U202" s="26">
        <v>10588</v>
      </c>
      <c r="V202" s="26">
        <v>10214.0391</v>
      </c>
      <c r="W202" s="26">
        <v>10025</v>
      </c>
      <c r="X202" s="26">
        <v>10025</v>
      </c>
      <c r="Y202" s="26">
        <v>10025</v>
      </c>
      <c r="AA202" s="112"/>
    </row>
    <row r="203" spans="1:29" s="111" customFormat="1" ht="409.5" x14ac:dyDescent="0.2">
      <c r="A203" s="2"/>
      <c r="B203" s="75">
        <v>300000000</v>
      </c>
      <c r="C203" s="75">
        <v>302000000</v>
      </c>
      <c r="D203" s="77">
        <v>302000000</v>
      </c>
      <c r="E203" s="80">
        <v>302000001</v>
      </c>
      <c r="F203" s="34" t="s">
        <v>1</v>
      </c>
      <c r="G203" s="8" t="s">
        <v>1</v>
      </c>
      <c r="H203" s="87">
        <v>40</v>
      </c>
      <c r="I203" s="48" t="s">
        <v>118</v>
      </c>
      <c r="J203" s="49">
        <v>40066000</v>
      </c>
      <c r="K203" s="44">
        <v>100</v>
      </c>
      <c r="L203" s="50" t="s">
        <v>194</v>
      </c>
      <c r="M203" s="50" t="s">
        <v>692</v>
      </c>
      <c r="N203" s="51" t="s">
        <v>767</v>
      </c>
      <c r="O203" s="52" t="s">
        <v>768</v>
      </c>
      <c r="P203" s="52" t="s">
        <v>769</v>
      </c>
      <c r="Q203" s="21">
        <v>1</v>
      </c>
      <c r="R203" s="22">
        <v>2</v>
      </c>
      <c r="S203" s="26">
        <v>916.59376999999995</v>
      </c>
      <c r="T203" s="26">
        <v>916.59376999999995</v>
      </c>
      <c r="U203" s="26">
        <v>1238.5273500000001</v>
      </c>
      <c r="V203" s="26">
        <v>952.11513000000002</v>
      </c>
      <c r="W203" s="26">
        <v>955.62013999999999</v>
      </c>
      <c r="X203" s="26">
        <v>949.97688000000005</v>
      </c>
      <c r="Y203" s="26">
        <v>949.97688000000005</v>
      </c>
      <c r="AA203" s="112"/>
    </row>
    <row r="204" spans="1:29" s="111" customFormat="1" ht="409.5" x14ac:dyDescent="0.2">
      <c r="A204" s="2"/>
      <c r="B204" s="75">
        <v>300000000</v>
      </c>
      <c r="C204" s="75">
        <v>302000000</v>
      </c>
      <c r="D204" s="77">
        <v>302000000</v>
      </c>
      <c r="E204" s="80">
        <v>302000001</v>
      </c>
      <c r="F204" s="34" t="s">
        <v>1</v>
      </c>
      <c r="G204" s="8" t="s">
        <v>1</v>
      </c>
      <c r="H204" s="87">
        <v>40</v>
      </c>
      <c r="I204" s="48" t="s">
        <v>118</v>
      </c>
      <c r="J204" s="49">
        <v>40066000</v>
      </c>
      <c r="K204" s="44">
        <v>100</v>
      </c>
      <c r="L204" s="50" t="s">
        <v>194</v>
      </c>
      <c r="M204" s="50" t="s">
        <v>692</v>
      </c>
      <c r="N204" s="51" t="s">
        <v>770</v>
      </c>
      <c r="O204" s="52" t="s">
        <v>768</v>
      </c>
      <c r="P204" s="52" t="s">
        <v>769</v>
      </c>
      <c r="Q204" s="21">
        <v>1</v>
      </c>
      <c r="R204" s="22">
        <v>4</v>
      </c>
      <c r="S204" s="26">
        <v>50973.853600000002</v>
      </c>
      <c r="T204" s="26">
        <v>50964.706989999999</v>
      </c>
      <c r="U204" s="26">
        <v>51097.517200000002</v>
      </c>
      <c r="V204" s="26">
        <v>46704.33814</v>
      </c>
      <c r="W204" s="26">
        <v>48127.026440000001</v>
      </c>
      <c r="X204" s="26">
        <v>49685.504860000001</v>
      </c>
      <c r="Y204" s="26">
        <v>50151.819009999999</v>
      </c>
      <c r="AA204" s="112"/>
    </row>
    <row r="205" spans="1:29" s="111" customFormat="1" ht="409.5" x14ac:dyDescent="0.2">
      <c r="A205" s="2"/>
      <c r="B205" s="75">
        <v>300000000</v>
      </c>
      <c r="C205" s="75">
        <v>302000000</v>
      </c>
      <c r="D205" s="77">
        <v>302000000</v>
      </c>
      <c r="E205" s="80">
        <v>302000001</v>
      </c>
      <c r="F205" s="34" t="s">
        <v>1</v>
      </c>
      <c r="G205" s="8" t="s">
        <v>1</v>
      </c>
      <c r="H205" s="87">
        <v>50</v>
      </c>
      <c r="I205" s="48" t="s">
        <v>7</v>
      </c>
      <c r="J205" s="49">
        <v>50001000</v>
      </c>
      <c r="K205" s="44">
        <v>100</v>
      </c>
      <c r="L205" s="50" t="s">
        <v>372</v>
      </c>
      <c r="M205" s="50" t="s">
        <v>704</v>
      </c>
      <c r="N205" s="51" t="s">
        <v>371</v>
      </c>
      <c r="O205" s="52" t="s">
        <v>370</v>
      </c>
      <c r="P205" s="52" t="s">
        <v>369</v>
      </c>
      <c r="Q205" s="21">
        <v>1</v>
      </c>
      <c r="R205" s="22">
        <v>6</v>
      </c>
      <c r="S205" s="26">
        <v>2185</v>
      </c>
      <c r="T205" s="26">
        <v>2185</v>
      </c>
      <c r="U205" s="26">
        <v>2299</v>
      </c>
      <c r="V205" s="26">
        <v>2298.9416000000001</v>
      </c>
      <c r="W205" s="26">
        <v>2200</v>
      </c>
      <c r="X205" s="26">
        <v>2150</v>
      </c>
      <c r="Y205" s="26">
        <v>2150</v>
      </c>
      <c r="AA205" s="112"/>
    </row>
    <row r="206" spans="1:29" s="111" customFormat="1" ht="409.5" x14ac:dyDescent="0.2">
      <c r="A206" s="2"/>
      <c r="B206" s="75">
        <v>300000000</v>
      </c>
      <c r="C206" s="75">
        <v>302000000</v>
      </c>
      <c r="D206" s="77">
        <v>302000000</v>
      </c>
      <c r="E206" s="80">
        <v>302000001</v>
      </c>
      <c r="F206" s="34" t="s">
        <v>1</v>
      </c>
      <c r="G206" s="8" t="s">
        <v>1</v>
      </c>
      <c r="H206" s="87">
        <v>50</v>
      </c>
      <c r="I206" s="48" t="s">
        <v>7</v>
      </c>
      <c r="J206" s="49">
        <v>50002000</v>
      </c>
      <c r="K206" s="44">
        <v>100</v>
      </c>
      <c r="L206" s="50" t="s">
        <v>194</v>
      </c>
      <c r="M206" s="50" t="s">
        <v>704</v>
      </c>
      <c r="N206" s="51" t="s">
        <v>368</v>
      </c>
      <c r="O206" s="52" t="s">
        <v>367</v>
      </c>
      <c r="P206" s="52" t="s">
        <v>366</v>
      </c>
      <c r="Q206" s="21">
        <v>1</v>
      </c>
      <c r="R206" s="22">
        <v>6</v>
      </c>
      <c r="S206" s="26">
        <v>13861.29945</v>
      </c>
      <c r="T206" s="26">
        <v>12869.591259999999</v>
      </c>
      <c r="U206" s="26">
        <v>12925.07812</v>
      </c>
      <c r="V206" s="26">
        <v>11896.824699999999</v>
      </c>
      <c r="W206" s="26">
        <v>12608.828579999999</v>
      </c>
      <c r="X206" s="26">
        <v>12312.64177</v>
      </c>
      <c r="Y206" s="26">
        <v>12312.64177</v>
      </c>
      <c r="AA206" s="112"/>
    </row>
    <row r="207" spans="1:29" s="111" customFormat="1" ht="409.5" x14ac:dyDescent="0.2">
      <c r="A207" s="2"/>
      <c r="B207" s="75">
        <v>300000000</v>
      </c>
      <c r="C207" s="75">
        <v>302000000</v>
      </c>
      <c r="D207" s="77">
        <v>302000000</v>
      </c>
      <c r="E207" s="80">
        <v>302000001</v>
      </c>
      <c r="F207" s="34" t="s">
        <v>1</v>
      </c>
      <c r="G207" s="8" t="s">
        <v>1</v>
      </c>
      <c r="H207" s="87">
        <v>70</v>
      </c>
      <c r="I207" s="48" t="s">
        <v>125</v>
      </c>
      <c r="J207" s="49">
        <v>70020000</v>
      </c>
      <c r="K207" s="44">
        <v>100</v>
      </c>
      <c r="L207" s="50" t="s">
        <v>365</v>
      </c>
      <c r="M207" s="50" t="s">
        <v>704</v>
      </c>
      <c r="N207" s="51" t="s">
        <v>1122</v>
      </c>
      <c r="O207" s="52" t="s">
        <v>1123</v>
      </c>
      <c r="P207" s="52" t="s">
        <v>1124</v>
      </c>
      <c r="Q207" s="21">
        <v>1</v>
      </c>
      <c r="R207" s="22">
        <v>13</v>
      </c>
      <c r="S207" s="26">
        <v>11836.825049999999</v>
      </c>
      <c r="T207" s="26">
        <v>11075.44879</v>
      </c>
      <c r="U207" s="26">
        <v>12044.70505</v>
      </c>
      <c r="V207" s="26">
        <v>10869.859979999999</v>
      </c>
      <c r="W207" s="26">
        <v>9215.9763600000006</v>
      </c>
      <c r="X207" s="26">
        <v>9303.6087900000002</v>
      </c>
      <c r="Y207" s="26">
        <v>9237.4118899999994</v>
      </c>
      <c r="AA207" s="114"/>
      <c r="AC207" s="115"/>
    </row>
    <row r="208" spans="1:29" s="111" customFormat="1" ht="409.5" x14ac:dyDescent="0.2">
      <c r="A208" s="2"/>
      <c r="B208" s="75">
        <v>300000000</v>
      </c>
      <c r="C208" s="75">
        <v>302000000</v>
      </c>
      <c r="D208" s="77">
        <v>302000000</v>
      </c>
      <c r="E208" s="80">
        <v>302000001</v>
      </c>
      <c r="F208" s="34" t="s">
        <v>1</v>
      </c>
      <c r="G208" s="8" t="s">
        <v>1</v>
      </c>
      <c r="H208" s="87">
        <v>231</v>
      </c>
      <c r="I208" s="48" t="s">
        <v>148</v>
      </c>
      <c r="J208" s="49">
        <v>231231170</v>
      </c>
      <c r="K208" s="44">
        <v>100</v>
      </c>
      <c r="L208" s="50" t="s">
        <v>364</v>
      </c>
      <c r="M208" s="50" t="s">
        <v>704</v>
      </c>
      <c r="N208" s="51" t="s">
        <v>363</v>
      </c>
      <c r="O208" s="52" t="s">
        <v>362</v>
      </c>
      <c r="P208" s="52" t="s">
        <v>361</v>
      </c>
      <c r="Q208" s="21">
        <v>7</v>
      </c>
      <c r="R208" s="22">
        <v>9</v>
      </c>
      <c r="S208" s="26">
        <v>12286.110790000001</v>
      </c>
      <c r="T208" s="26">
        <v>12286.110790000001</v>
      </c>
      <c r="U208" s="26">
        <v>11238.234640000001</v>
      </c>
      <c r="V208" s="26">
        <v>10445.4499</v>
      </c>
      <c r="W208" s="26">
        <v>11472.31776</v>
      </c>
      <c r="X208" s="26">
        <v>11472.31776</v>
      </c>
      <c r="Y208" s="26">
        <v>11472.31776</v>
      </c>
      <c r="AA208" s="112"/>
    </row>
    <row r="209" spans="1:29" s="111" customFormat="1" ht="409.5" x14ac:dyDescent="0.2">
      <c r="A209" s="2"/>
      <c r="B209" s="75">
        <v>300000000</v>
      </c>
      <c r="C209" s="75">
        <v>302000000</v>
      </c>
      <c r="D209" s="77">
        <v>302000000</v>
      </c>
      <c r="E209" s="80">
        <v>302000001</v>
      </c>
      <c r="F209" s="34" t="s">
        <v>1</v>
      </c>
      <c r="G209" s="8" t="s">
        <v>1</v>
      </c>
      <c r="H209" s="87">
        <v>241</v>
      </c>
      <c r="I209" s="48" t="s">
        <v>231</v>
      </c>
      <c r="J209" s="49">
        <v>241026000</v>
      </c>
      <c r="K209" s="44">
        <v>100</v>
      </c>
      <c r="L209" s="50" t="s">
        <v>360</v>
      </c>
      <c r="M209" s="50" t="s">
        <v>704</v>
      </c>
      <c r="N209" s="51" t="s">
        <v>359</v>
      </c>
      <c r="O209" s="52" t="s">
        <v>358</v>
      </c>
      <c r="P209" s="52" t="s">
        <v>357</v>
      </c>
      <c r="Q209" s="21">
        <v>8</v>
      </c>
      <c r="R209" s="22">
        <v>4</v>
      </c>
      <c r="S209" s="26">
        <v>7656.8272200000001</v>
      </c>
      <c r="T209" s="26">
        <v>7470.09458</v>
      </c>
      <c r="U209" s="26">
        <v>7078.8807999999999</v>
      </c>
      <c r="V209" s="26">
        <v>6092.8381200000003</v>
      </c>
      <c r="W209" s="26">
        <v>7610.82654</v>
      </c>
      <c r="X209" s="26">
        <v>7342.32654</v>
      </c>
      <c r="Y209" s="26">
        <v>7130.32654</v>
      </c>
      <c r="AA209" s="112"/>
    </row>
    <row r="210" spans="1:29" s="111" customFormat="1" ht="409.5" x14ac:dyDescent="0.2">
      <c r="A210" s="2"/>
      <c r="B210" s="75">
        <v>300000000</v>
      </c>
      <c r="C210" s="75">
        <v>302000000</v>
      </c>
      <c r="D210" s="77">
        <v>302000000</v>
      </c>
      <c r="E210" s="80">
        <v>302000001</v>
      </c>
      <c r="F210" s="34" t="s">
        <v>1</v>
      </c>
      <c r="G210" s="8" t="s">
        <v>1</v>
      </c>
      <c r="H210" s="87">
        <v>241</v>
      </c>
      <c r="I210" s="48" t="s">
        <v>231</v>
      </c>
      <c r="J210" s="49">
        <v>241241147</v>
      </c>
      <c r="K210" s="44">
        <v>100</v>
      </c>
      <c r="L210" s="50" t="s">
        <v>356</v>
      </c>
      <c r="M210" s="50" t="s">
        <v>704</v>
      </c>
      <c r="N210" s="51" t="s">
        <v>948</v>
      </c>
      <c r="O210" s="52" t="s">
        <v>949</v>
      </c>
      <c r="P210" s="52" t="s">
        <v>950</v>
      </c>
      <c r="Q210" s="21">
        <v>7</v>
      </c>
      <c r="R210" s="22">
        <v>5</v>
      </c>
      <c r="S210" s="26">
        <v>8.2799999999999994</v>
      </c>
      <c r="T210" s="26">
        <v>8.2799999999999994</v>
      </c>
      <c r="U210" s="26">
        <v>28.63</v>
      </c>
      <c r="V210" s="26">
        <v>25.63</v>
      </c>
      <c r="W210" s="26">
        <v>12</v>
      </c>
      <c r="X210" s="26">
        <v>12</v>
      </c>
      <c r="Y210" s="26">
        <v>12</v>
      </c>
      <c r="AA210" s="112"/>
    </row>
    <row r="211" spans="1:29" s="111" customFormat="1" ht="409.5" x14ac:dyDescent="0.2">
      <c r="A211" s="2"/>
      <c r="B211" s="76">
        <v>300000000</v>
      </c>
      <c r="C211" s="76">
        <v>302000000</v>
      </c>
      <c r="D211" s="10">
        <v>302000000</v>
      </c>
      <c r="E211" s="81">
        <v>302000001</v>
      </c>
      <c r="F211" s="35" t="s">
        <v>1</v>
      </c>
      <c r="G211" s="15" t="s">
        <v>1</v>
      </c>
      <c r="H211" s="88">
        <v>481</v>
      </c>
      <c r="I211" s="53" t="s">
        <v>112</v>
      </c>
      <c r="J211" s="54">
        <v>481481500</v>
      </c>
      <c r="K211" s="44">
        <v>100</v>
      </c>
      <c r="L211" s="55" t="s">
        <v>355</v>
      </c>
      <c r="M211" s="55" t="s">
        <v>704</v>
      </c>
      <c r="N211" s="56" t="s">
        <v>354</v>
      </c>
      <c r="O211" s="57" t="s">
        <v>353</v>
      </c>
      <c r="P211" s="57" t="s">
        <v>352</v>
      </c>
      <c r="Q211" s="21">
        <v>4</v>
      </c>
      <c r="R211" s="22">
        <v>12</v>
      </c>
      <c r="S211" s="26">
        <v>8624.6411599999992</v>
      </c>
      <c r="T211" s="26">
        <v>8456.2559600000004</v>
      </c>
      <c r="U211" s="26">
        <v>9529.7312399999992</v>
      </c>
      <c r="V211" s="26">
        <v>8052.8229799999999</v>
      </c>
      <c r="W211" s="26">
        <v>9262.7666100000006</v>
      </c>
      <c r="X211" s="26">
        <v>9186.7368100000003</v>
      </c>
      <c r="Y211" s="26">
        <v>9828.22588</v>
      </c>
      <c r="AA211" s="112"/>
    </row>
    <row r="212" spans="1:29" s="111" customFormat="1" ht="51" x14ac:dyDescent="0.2">
      <c r="A212" s="2"/>
      <c r="B212" s="89">
        <v>302000002</v>
      </c>
      <c r="C212" s="89"/>
      <c r="D212" s="89"/>
      <c r="E212" s="90"/>
      <c r="F212" s="40">
        <v>302000002</v>
      </c>
      <c r="G212" s="13" t="s">
        <v>351</v>
      </c>
      <c r="H212" s="93"/>
      <c r="I212" s="93"/>
      <c r="J212" s="93"/>
      <c r="K212" s="58">
        <v>100</v>
      </c>
      <c r="L212" s="51"/>
      <c r="M212" s="129"/>
      <c r="N212" s="129"/>
      <c r="O212" s="129"/>
      <c r="P212" s="130"/>
      <c r="Q212" s="27" t="s">
        <v>1</v>
      </c>
      <c r="R212" s="25" t="s">
        <v>1</v>
      </c>
      <c r="S212" s="26">
        <f>SUM(S213:S227)</f>
        <v>332741.18486000004</v>
      </c>
      <c r="T212" s="26">
        <f t="shared" ref="T212:Y212" si="51">SUM(T213:T227)</f>
        <v>328939.67147999996</v>
      </c>
      <c r="U212" s="26">
        <f t="shared" si="51"/>
        <v>344647.06692000001</v>
      </c>
      <c r="V212" s="26">
        <f t="shared" si="51"/>
        <v>311227.65664000006</v>
      </c>
      <c r="W212" s="26">
        <f t="shared" si="51"/>
        <v>332004.75652</v>
      </c>
      <c r="X212" s="26">
        <f t="shared" si="51"/>
        <v>349273.98093999998</v>
      </c>
      <c r="Y212" s="26">
        <f t="shared" si="51"/>
        <v>339189.96693999995</v>
      </c>
      <c r="AA212" s="112"/>
    </row>
    <row r="213" spans="1:29" s="111" customFormat="1" ht="409.5" x14ac:dyDescent="0.2">
      <c r="A213" s="2"/>
      <c r="B213" s="84">
        <v>300000000</v>
      </c>
      <c r="C213" s="84">
        <v>302000000</v>
      </c>
      <c r="D213" s="12">
        <v>302000000</v>
      </c>
      <c r="E213" s="83">
        <v>302000002</v>
      </c>
      <c r="F213" s="33" t="s">
        <v>1</v>
      </c>
      <c r="G213" s="11" t="s">
        <v>1</v>
      </c>
      <c r="H213" s="41">
        <v>11</v>
      </c>
      <c r="I213" s="42" t="s">
        <v>242</v>
      </c>
      <c r="J213" s="43">
        <v>11003000</v>
      </c>
      <c r="K213" s="44">
        <v>100</v>
      </c>
      <c r="L213" s="45" t="s">
        <v>350</v>
      </c>
      <c r="M213" s="45" t="s">
        <v>704</v>
      </c>
      <c r="N213" s="46" t="s">
        <v>349</v>
      </c>
      <c r="O213" s="47" t="s">
        <v>348</v>
      </c>
      <c r="P213" s="47" t="s">
        <v>347</v>
      </c>
      <c r="Q213" s="23">
        <v>1</v>
      </c>
      <c r="R213" s="24">
        <v>3</v>
      </c>
      <c r="S213" s="26">
        <v>3319.19238</v>
      </c>
      <c r="T213" s="26">
        <v>3319.19238</v>
      </c>
      <c r="U213" s="26">
        <v>3826.54412</v>
      </c>
      <c r="V213" s="26">
        <v>3565.3279699999998</v>
      </c>
      <c r="W213" s="26">
        <v>3301.7318399999999</v>
      </c>
      <c r="X213" s="26">
        <v>3536.22984</v>
      </c>
      <c r="Y213" s="26">
        <v>3536.22984</v>
      </c>
      <c r="AA213" s="112"/>
    </row>
    <row r="214" spans="1:29" s="111" customFormat="1" ht="409.5" x14ac:dyDescent="0.2">
      <c r="A214" s="2"/>
      <c r="B214" s="75">
        <v>300000000</v>
      </c>
      <c r="C214" s="75">
        <v>302000000</v>
      </c>
      <c r="D214" s="77">
        <v>302000000</v>
      </c>
      <c r="E214" s="80">
        <v>302000002</v>
      </c>
      <c r="F214" s="34" t="s">
        <v>1</v>
      </c>
      <c r="G214" s="8" t="s">
        <v>1</v>
      </c>
      <c r="H214" s="87">
        <v>11</v>
      </c>
      <c r="I214" s="48" t="s">
        <v>242</v>
      </c>
      <c r="J214" s="49">
        <v>11004000</v>
      </c>
      <c r="K214" s="44">
        <v>100</v>
      </c>
      <c r="L214" s="50" t="s">
        <v>346</v>
      </c>
      <c r="M214" s="50" t="s">
        <v>704</v>
      </c>
      <c r="N214" s="51" t="s">
        <v>345</v>
      </c>
      <c r="O214" s="52" t="s">
        <v>344</v>
      </c>
      <c r="P214" s="52" t="s">
        <v>343</v>
      </c>
      <c r="Q214" s="21">
        <v>1</v>
      </c>
      <c r="R214" s="22">
        <v>6</v>
      </c>
      <c r="S214" s="26">
        <v>2839.4992400000001</v>
      </c>
      <c r="T214" s="26">
        <v>2839.4992400000001</v>
      </c>
      <c r="U214" s="26">
        <v>3670.6402200000002</v>
      </c>
      <c r="V214" s="26">
        <v>2901.5432999999998</v>
      </c>
      <c r="W214" s="26">
        <v>3862.7441600000002</v>
      </c>
      <c r="X214" s="26">
        <v>4118.6345199999996</v>
      </c>
      <c r="Y214" s="26">
        <v>4118.6345199999996</v>
      </c>
      <c r="AA214" s="112"/>
    </row>
    <row r="215" spans="1:29" s="111" customFormat="1" ht="409.5" x14ac:dyDescent="0.2">
      <c r="A215" s="2"/>
      <c r="B215" s="75">
        <v>300000000</v>
      </c>
      <c r="C215" s="75">
        <v>302000000</v>
      </c>
      <c r="D215" s="77">
        <v>302000000</v>
      </c>
      <c r="E215" s="80">
        <v>302000002</v>
      </c>
      <c r="F215" s="34" t="s">
        <v>1</v>
      </c>
      <c r="G215" s="8" t="s">
        <v>1</v>
      </c>
      <c r="H215" s="87">
        <v>11</v>
      </c>
      <c r="I215" s="48" t="s">
        <v>242</v>
      </c>
      <c r="J215" s="49">
        <v>11005000</v>
      </c>
      <c r="K215" s="44">
        <v>100</v>
      </c>
      <c r="L215" s="50" t="s">
        <v>342</v>
      </c>
      <c r="M215" s="50" t="s">
        <v>704</v>
      </c>
      <c r="N215" s="51" t="s">
        <v>341</v>
      </c>
      <c r="O215" s="52" t="s">
        <v>340</v>
      </c>
      <c r="P215" s="52" t="s">
        <v>339</v>
      </c>
      <c r="Q215" s="21">
        <v>1</v>
      </c>
      <c r="R215" s="22">
        <v>3</v>
      </c>
      <c r="S215" s="26">
        <v>3553.3190399999999</v>
      </c>
      <c r="T215" s="26">
        <v>3553.3190399999999</v>
      </c>
      <c r="U215" s="26">
        <v>3478.2884399999998</v>
      </c>
      <c r="V215" s="26">
        <v>3150.81963</v>
      </c>
      <c r="W215" s="26">
        <v>3124.3256000000001</v>
      </c>
      <c r="X215" s="26">
        <v>3331.8656799999999</v>
      </c>
      <c r="Y215" s="26">
        <v>3331.8656799999999</v>
      </c>
      <c r="AA215" s="112"/>
    </row>
    <row r="216" spans="1:29" s="111" customFormat="1" ht="409.5" x14ac:dyDescent="0.2">
      <c r="A216" s="2"/>
      <c r="B216" s="75">
        <v>300000000</v>
      </c>
      <c r="C216" s="75">
        <v>302000000</v>
      </c>
      <c r="D216" s="77">
        <v>302000000</v>
      </c>
      <c r="E216" s="80">
        <v>302000002</v>
      </c>
      <c r="F216" s="34" t="s">
        <v>1</v>
      </c>
      <c r="G216" s="8" t="s">
        <v>1</v>
      </c>
      <c r="H216" s="87">
        <v>11</v>
      </c>
      <c r="I216" s="48" t="s">
        <v>242</v>
      </c>
      <c r="J216" s="49">
        <v>11006000</v>
      </c>
      <c r="K216" s="44">
        <v>100</v>
      </c>
      <c r="L216" s="50" t="s">
        <v>328</v>
      </c>
      <c r="M216" s="50" t="s">
        <v>704</v>
      </c>
      <c r="N216" s="51" t="s">
        <v>338</v>
      </c>
      <c r="O216" s="52" t="s">
        <v>337</v>
      </c>
      <c r="P216" s="52" t="s">
        <v>336</v>
      </c>
      <c r="Q216" s="21">
        <v>1</v>
      </c>
      <c r="R216" s="22">
        <v>6</v>
      </c>
      <c r="S216" s="26">
        <v>311.89999999999998</v>
      </c>
      <c r="T216" s="26">
        <v>311.89999999999998</v>
      </c>
      <c r="U216" s="26">
        <v>311.89999999999998</v>
      </c>
      <c r="V216" s="26">
        <v>311.89999999999998</v>
      </c>
      <c r="W216" s="26">
        <v>311.89999999999998</v>
      </c>
      <c r="X216" s="26">
        <v>0</v>
      </c>
      <c r="Y216" s="26">
        <v>0</v>
      </c>
      <c r="AA216" s="112"/>
    </row>
    <row r="217" spans="1:29" s="111" customFormat="1" ht="409.5" x14ac:dyDescent="0.2">
      <c r="A217" s="2"/>
      <c r="B217" s="75">
        <v>300000000</v>
      </c>
      <c r="C217" s="75">
        <v>302000000</v>
      </c>
      <c r="D217" s="77">
        <v>302000000</v>
      </c>
      <c r="E217" s="80">
        <v>302000002</v>
      </c>
      <c r="F217" s="34" t="s">
        <v>1</v>
      </c>
      <c r="G217" s="8" t="s">
        <v>1</v>
      </c>
      <c r="H217" s="87">
        <v>11</v>
      </c>
      <c r="I217" s="48" t="s">
        <v>242</v>
      </c>
      <c r="J217" s="49">
        <v>11008000</v>
      </c>
      <c r="K217" s="44">
        <v>100</v>
      </c>
      <c r="L217" s="50" t="s">
        <v>335</v>
      </c>
      <c r="M217" s="50" t="s">
        <v>704</v>
      </c>
      <c r="N217" s="51" t="s">
        <v>334</v>
      </c>
      <c r="O217" s="52" t="s">
        <v>333</v>
      </c>
      <c r="P217" s="52" t="s">
        <v>332</v>
      </c>
      <c r="Q217" s="21">
        <v>1</v>
      </c>
      <c r="R217" s="22">
        <v>6</v>
      </c>
      <c r="S217" s="26">
        <v>2237.7402699999998</v>
      </c>
      <c r="T217" s="26">
        <v>2237.7402699999998</v>
      </c>
      <c r="U217" s="26">
        <v>2339.2258499999998</v>
      </c>
      <c r="V217" s="26">
        <v>2137.00513</v>
      </c>
      <c r="W217" s="26">
        <v>2181.5331999999999</v>
      </c>
      <c r="X217" s="26">
        <v>2326.97102</v>
      </c>
      <c r="Y217" s="26">
        <v>2326.97102</v>
      </c>
      <c r="AA217" s="112"/>
    </row>
    <row r="218" spans="1:29" s="111" customFormat="1" ht="409.5" x14ac:dyDescent="0.2">
      <c r="A218" s="2"/>
      <c r="B218" s="75">
        <v>300000000</v>
      </c>
      <c r="C218" s="75">
        <v>302000000</v>
      </c>
      <c r="D218" s="77">
        <v>302000000</v>
      </c>
      <c r="E218" s="80">
        <v>302000002</v>
      </c>
      <c r="F218" s="34" t="s">
        <v>1</v>
      </c>
      <c r="G218" s="8" t="s">
        <v>1</v>
      </c>
      <c r="H218" s="87">
        <v>40</v>
      </c>
      <c r="I218" s="48" t="s">
        <v>118</v>
      </c>
      <c r="J218" s="49">
        <v>40053000</v>
      </c>
      <c r="K218" s="44">
        <v>100</v>
      </c>
      <c r="L218" s="50" t="s">
        <v>322</v>
      </c>
      <c r="M218" s="50" t="s">
        <v>692</v>
      </c>
      <c r="N218" s="51" t="s">
        <v>771</v>
      </c>
      <c r="O218" s="52" t="s">
        <v>772</v>
      </c>
      <c r="P218" s="52" t="s">
        <v>773</v>
      </c>
      <c r="Q218" s="21">
        <v>1</v>
      </c>
      <c r="R218" s="22">
        <v>2</v>
      </c>
      <c r="S218" s="26">
        <v>4492.0037199999997</v>
      </c>
      <c r="T218" s="26">
        <v>4486.63411</v>
      </c>
      <c r="U218" s="26">
        <v>5319.25774</v>
      </c>
      <c r="V218" s="26">
        <v>4976.8719700000001</v>
      </c>
      <c r="W218" s="26">
        <v>4264.6973600000001</v>
      </c>
      <c r="X218" s="26">
        <v>4435.7051199999996</v>
      </c>
      <c r="Y218" s="26">
        <v>4435.7051199999996</v>
      </c>
      <c r="AA218" s="112"/>
    </row>
    <row r="219" spans="1:29" s="111" customFormat="1" ht="409.5" x14ac:dyDescent="0.2">
      <c r="A219" s="2"/>
      <c r="B219" s="75">
        <v>300000000</v>
      </c>
      <c r="C219" s="75">
        <v>302000000</v>
      </c>
      <c r="D219" s="77">
        <v>302000000</v>
      </c>
      <c r="E219" s="80">
        <v>302000002</v>
      </c>
      <c r="F219" s="34" t="s">
        <v>1</v>
      </c>
      <c r="G219" s="8" t="s">
        <v>1</v>
      </c>
      <c r="H219" s="87">
        <v>40</v>
      </c>
      <c r="I219" s="48" t="s">
        <v>118</v>
      </c>
      <c r="J219" s="49">
        <v>40053000</v>
      </c>
      <c r="K219" s="44">
        <v>100</v>
      </c>
      <c r="L219" s="50" t="s">
        <v>322</v>
      </c>
      <c r="M219" s="50" t="s">
        <v>692</v>
      </c>
      <c r="N219" s="51" t="s">
        <v>771</v>
      </c>
      <c r="O219" s="52" t="s">
        <v>772</v>
      </c>
      <c r="P219" s="52" t="s">
        <v>773</v>
      </c>
      <c r="Q219" s="21">
        <v>1</v>
      </c>
      <c r="R219" s="22">
        <v>4</v>
      </c>
      <c r="S219" s="26">
        <v>163219.51027</v>
      </c>
      <c r="T219" s="26">
        <v>162786.56979000001</v>
      </c>
      <c r="U219" s="26">
        <v>171905.99239</v>
      </c>
      <c r="V219" s="26">
        <v>155343.4333</v>
      </c>
      <c r="W219" s="26">
        <v>175108.72003</v>
      </c>
      <c r="X219" s="26">
        <v>182938.22396999999</v>
      </c>
      <c r="Y219" s="26">
        <v>182938.22396999999</v>
      </c>
      <c r="AA219" s="112"/>
    </row>
    <row r="220" spans="1:29" s="111" customFormat="1" ht="409.5" x14ac:dyDescent="0.2">
      <c r="A220" s="2"/>
      <c r="B220" s="75">
        <v>300000000</v>
      </c>
      <c r="C220" s="75">
        <v>302000000</v>
      </c>
      <c r="D220" s="77">
        <v>302000000</v>
      </c>
      <c r="E220" s="80">
        <v>302000002</v>
      </c>
      <c r="F220" s="34" t="s">
        <v>1</v>
      </c>
      <c r="G220" s="8" t="s">
        <v>1</v>
      </c>
      <c r="H220" s="87">
        <v>40</v>
      </c>
      <c r="I220" s="48" t="s">
        <v>118</v>
      </c>
      <c r="J220" s="49">
        <v>40302000</v>
      </c>
      <c r="K220" s="44">
        <v>100</v>
      </c>
      <c r="L220" s="50" t="s">
        <v>331</v>
      </c>
      <c r="M220" s="50" t="s">
        <v>692</v>
      </c>
      <c r="N220" s="51" t="s">
        <v>774</v>
      </c>
      <c r="O220" s="52" t="s">
        <v>775</v>
      </c>
      <c r="P220" s="52" t="s">
        <v>776</v>
      </c>
      <c r="Q220" s="21">
        <v>1</v>
      </c>
      <c r="R220" s="22">
        <v>4</v>
      </c>
      <c r="S220" s="26">
        <v>3217.9667199999999</v>
      </c>
      <c r="T220" s="26">
        <v>3217.9667199999999</v>
      </c>
      <c r="U220" s="26">
        <v>0</v>
      </c>
      <c r="V220" s="26">
        <v>0</v>
      </c>
      <c r="W220" s="26">
        <v>2187.1390000000001</v>
      </c>
      <c r="X220" s="26">
        <v>0</v>
      </c>
      <c r="Y220" s="26">
        <v>0</v>
      </c>
      <c r="AA220" s="112"/>
    </row>
    <row r="221" spans="1:29" s="111" customFormat="1" ht="409.5" x14ac:dyDescent="0.2">
      <c r="A221" s="2"/>
      <c r="B221" s="75">
        <v>300000000</v>
      </c>
      <c r="C221" s="75">
        <v>302000000</v>
      </c>
      <c r="D221" s="77">
        <v>302000000</v>
      </c>
      <c r="E221" s="80">
        <v>302000002</v>
      </c>
      <c r="F221" s="34" t="s">
        <v>1</v>
      </c>
      <c r="G221" s="8" t="s">
        <v>1</v>
      </c>
      <c r="H221" s="87">
        <v>50</v>
      </c>
      <c r="I221" s="48" t="s">
        <v>7</v>
      </c>
      <c r="J221" s="49">
        <v>50003000</v>
      </c>
      <c r="K221" s="44">
        <v>100</v>
      </c>
      <c r="L221" s="50" t="s">
        <v>330</v>
      </c>
      <c r="M221" s="50" t="s">
        <v>704</v>
      </c>
      <c r="N221" s="51" t="s">
        <v>320</v>
      </c>
      <c r="O221" s="52" t="s">
        <v>329</v>
      </c>
      <c r="P221" s="52" t="s">
        <v>318</v>
      </c>
      <c r="Q221" s="21">
        <v>1</v>
      </c>
      <c r="R221" s="22">
        <v>6</v>
      </c>
      <c r="S221" s="26">
        <v>42507.900840000002</v>
      </c>
      <c r="T221" s="26">
        <v>40304.426939999998</v>
      </c>
      <c r="U221" s="26">
        <v>43139.856699999997</v>
      </c>
      <c r="V221" s="26">
        <v>39726.066590000002</v>
      </c>
      <c r="W221" s="26">
        <v>41066.771419999997</v>
      </c>
      <c r="X221" s="26">
        <v>43711.358229999998</v>
      </c>
      <c r="Y221" s="26">
        <v>43711.358229999998</v>
      </c>
      <c r="AA221" s="112"/>
    </row>
    <row r="222" spans="1:29" s="111" customFormat="1" ht="409.5" x14ac:dyDescent="0.2">
      <c r="A222" s="2"/>
      <c r="B222" s="75">
        <v>300000000</v>
      </c>
      <c r="C222" s="75">
        <v>302000000</v>
      </c>
      <c r="D222" s="77">
        <v>302000000</v>
      </c>
      <c r="E222" s="80">
        <v>302000002</v>
      </c>
      <c r="F222" s="34" t="s">
        <v>1</v>
      </c>
      <c r="G222" s="8" t="s">
        <v>1</v>
      </c>
      <c r="H222" s="87">
        <v>50</v>
      </c>
      <c r="I222" s="48" t="s">
        <v>7</v>
      </c>
      <c r="J222" s="49">
        <v>50106000</v>
      </c>
      <c r="K222" s="44">
        <v>100</v>
      </c>
      <c r="L222" s="50" t="s">
        <v>328</v>
      </c>
      <c r="M222" s="50" t="s">
        <v>704</v>
      </c>
      <c r="N222" s="51" t="s">
        <v>327</v>
      </c>
      <c r="O222" s="52" t="s">
        <v>326</v>
      </c>
      <c r="P222" s="52" t="s">
        <v>325</v>
      </c>
      <c r="Q222" s="21">
        <v>1</v>
      </c>
      <c r="R222" s="22">
        <v>6</v>
      </c>
      <c r="S222" s="26">
        <v>730.74</v>
      </c>
      <c r="T222" s="26">
        <v>730.74</v>
      </c>
      <c r="U222" s="26">
        <v>764.30399999999997</v>
      </c>
      <c r="V222" s="26">
        <v>764.30399999999997</v>
      </c>
      <c r="W222" s="26">
        <v>770.01599999999996</v>
      </c>
      <c r="X222" s="26">
        <v>0</v>
      </c>
      <c r="Y222" s="26">
        <v>0</v>
      </c>
      <c r="AA222" s="112"/>
    </row>
    <row r="223" spans="1:29" s="111" customFormat="1" ht="409.5" x14ac:dyDescent="0.2">
      <c r="A223" s="2"/>
      <c r="B223" s="75">
        <v>300000000</v>
      </c>
      <c r="C223" s="75">
        <v>302000000</v>
      </c>
      <c r="D223" s="77">
        <v>302000000</v>
      </c>
      <c r="E223" s="80">
        <v>302000002</v>
      </c>
      <c r="F223" s="34" t="s">
        <v>1</v>
      </c>
      <c r="G223" s="8" t="s">
        <v>1</v>
      </c>
      <c r="H223" s="87">
        <v>70</v>
      </c>
      <c r="I223" s="48" t="s">
        <v>125</v>
      </c>
      <c r="J223" s="49">
        <v>70020001</v>
      </c>
      <c r="K223" s="44">
        <v>100</v>
      </c>
      <c r="L223" s="50" t="s">
        <v>324</v>
      </c>
      <c r="M223" s="50" t="s">
        <v>704</v>
      </c>
      <c r="N223" s="51" t="s">
        <v>1122</v>
      </c>
      <c r="O223" s="52" t="s">
        <v>1123</v>
      </c>
      <c r="P223" s="52" t="s">
        <v>1124</v>
      </c>
      <c r="Q223" s="21">
        <v>1</v>
      </c>
      <c r="R223" s="22">
        <v>13</v>
      </c>
      <c r="S223" s="26">
        <v>29998.70232</v>
      </c>
      <c r="T223" s="26">
        <v>29410.53139</v>
      </c>
      <c r="U223" s="26">
        <f>30996.54955-2.9</f>
        <v>30993.649549999998</v>
      </c>
      <c r="V223" s="26">
        <v>28361.64602</v>
      </c>
      <c r="W223" s="26">
        <v>29652.878390000002</v>
      </c>
      <c r="X223" s="26">
        <v>30371.719679999998</v>
      </c>
      <c r="Y223" s="26">
        <v>30371.719679999998</v>
      </c>
      <c r="AA223" s="112"/>
      <c r="AC223" s="115"/>
    </row>
    <row r="224" spans="1:29" s="111" customFormat="1" ht="409.5" x14ac:dyDescent="0.2">
      <c r="A224" s="2"/>
      <c r="B224" s="75">
        <v>300000000</v>
      </c>
      <c r="C224" s="75">
        <v>302000000</v>
      </c>
      <c r="D224" s="77">
        <v>302000000</v>
      </c>
      <c r="E224" s="80">
        <v>302000002</v>
      </c>
      <c r="F224" s="34" t="s">
        <v>1</v>
      </c>
      <c r="G224" s="8" t="s">
        <v>1</v>
      </c>
      <c r="H224" s="87">
        <v>231</v>
      </c>
      <c r="I224" s="48" t="s">
        <v>148</v>
      </c>
      <c r="J224" s="49">
        <v>231231172</v>
      </c>
      <c r="K224" s="44">
        <v>100</v>
      </c>
      <c r="L224" s="50" t="s">
        <v>323</v>
      </c>
      <c r="M224" s="50" t="s">
        <v>704</v>
      </c>
      <c r="N224" s="51" t="s">
        <v>1005</v>
      </c>
      <c r="O224" s="52" t="s">
        <v>1006</v>
      </c>
      <c r="P224" s="52" t="s">
        <v>1007</v>
      </c>
      <c r="Q224" s="21">
        <v>7</v>
      </c>
      <c r="R224" s="22">
        <v>9</v>
      </c>
      <c r="S224" s="26">
        <v>33324.367469999997</v>
      </c>
      <c r="T224" s="26">
        <v>33324.367469999997</v>
      </c>
      <c r="U224" s="26">
        <v>32596.24179</v>
      </c>
      <c r="V224" s="26">
        <v>28993.369299999998</v>
      </c>
      <c r="W224" s="26">
        <v>29492.882239999999</v>
      </c>
      <c r="X224" s="26">
        <v>29492.882239999999</v>
      </c>
      <c r="Y224" s="26">
        <v>29492.882239999999</v>
      </c>
      <c r="AA224" s="112"/>
    </row>
    <row r="225" spans="1:27" s="111" customFormat="1" ht="409.5" x14ac:dyDescent="0.2">
      <c r="A225" s="2"/>
      <c r="B225" s="75">
        <v>300000000</v>
      </c>
      <c r="C225" s="75">
        <v>302000000</v>
      </c>
      <c r="D225" s="77">
        <v>302000000</v>
      </c>
      <c r="E225" s="80">
        <v>302000002</v>
      </c>
      <c r="F225" s="34" t="s">
        <v>1</v>
      </c>
      <c r="G225" s="8" t="s">
        <v>1</v>
      </c>
      <c r="H225" s="87">
        <v>241</v>
      </c>
      <c r="I225" s="48" t="s">
        <v>231</v>
      </c>
      <c r="J225" s="49">
        <v>241241136</v>
      </c>
      <c r="K225" s="44">
        <v>100</v>
      </c>
      <c r="L225" s="50" t="s">
        <v>322</v>
      </c>
      <c r="M225" s="50" t="s">
        <v>704</v>
      </c>
      <c r="N225" s="51" t="s">
        <v>951</v>
      </c>
      <c r="O225" s="52" t="s">
        <v>952</v>
      </c>
      <c r="P225" s="52" t="s">
        <v>953</v>
      </c>
      <c r="Q225" s="21">
        <v>8</v>
      </c>
      <c r="R225" s="22">
        <v>4</v>
      </c>
      <c r="S225" s="26">
        <v>17987.08869</v>
      </c>
      <c r="T225" s="26">
        <v>17914.86636</v>
      </c>
      <c r="U225" s="26">
        <v>19484.830569999998</v>
      </c>
      <c r="V225" s="26">
        <v>17092.597709999998</v>
      </c>
      <c r="W225" s="26">
        <v>19088.778679999999</v>
      </c>
      <c r="X225" s="26">
        <v>19088.778679999999</v>
      </c>
      <c r="Y225" s="26">
        <v>18369.22868</v>
      </c>
      <c r="AA225" s="112"/>
    </row>
    <row r="226" spans="1:27" s="111" customFormat="1" ht="409.5" x14ac:dyDescent="0.2">
      <c r="A226" s="2"/>
      <c r="B226" s="75">
        <v>300000000</v>
      </c>
      <c r="C226" s="75">
        <v>302000000</v>
      </c>
      <c r="D226" s="77">
        <v>302000000</v>
      </c>
      <c r="E226" s="80">
        <v>302000002</v>
      </c>
      <c r="F226" s="34" t="s">
        <v>1</v>
      </c>
      <c r="G226" s="8" t="s">
        <v>1</v>
      </c>
      <c r="H226" s="87">
        <v>481</v>
      </c>
      <c r="I226" s="48" t="s">
        <v>112</v>
      </c>
      <c r="J226" s="49">
        <v>481481505</v>
      </c>
      <c r="K226" s="44">
        <v>100</v>
      </c>
      <c r="L226" s="50" t="s">
        <v>321</v>
      </c>
      <c r="M226" s="50" t="s">
        <v>704</v>
      </c>
      <c r="N226" s="51" t="s">
        <v>320</v>
      </c>
      <c r="O226" s="52" t="s">
        <v>319</v>
      </c>
      <c r="P226" s="52" t="s">
        <v>318</v>
      </c>
      <c r="Q226" s="21">
        <v>4</v>
      </c>
      <c r="R226" s="22">
        <v>12</v>
      </c>
      <c r="S226" s="26">
        <v>1883.9359999999999</v>
      </c>
      <c r="T226" s="26">
        <v>1883.9359999999999</v>
      </c>
      <c r="U226" s="26">
        <v>1955.52</v>
      </c>
      <c r="V226" s="26">
        <v>1955.52</v>
      </c>
      <c r="W226" s="26">
        <v>2961.86</v>
      </c>
      <c r="X226" s="26">
        <v>0</v>
      </c>
      <c r="Y226" s="26"/>
      <c r="AA226" s="112"/>
    </row>
    <row r="227" spans="1:27" s="111" customFormat="1" ht="409.5" x14ac:dyDescent="0.2">
      <c r="A227" s="2"/>
      <c r="B227" s="76">
        <v>300000000</v>
      </c>
      <c r="C227" s="76">
        <v>302000000</v>
      </c>
      <c r="D227" s="10">
        <v>302000000</v>
      </c>
      <c r="E227" s="81">
        <v>302000002</v>
      </c>
      <c r="F227" s="35" t="s">
        <v>1</v>
      </c>
      <c r="G227" s="15" t="s">
        <v>1</v>
      </c>
      <c r="H227" s="88">
        <v>481</v>
      </c>
      <c r="I227" s="53" t="s">
        <v>112</v>
      </c>
      <c r="J227" s="54">
        <v>481481690</v>
      </c>
      <c r="K227" s="44">
        <v>100</v>
      </c>
      <c r="L227" s="55" t="s">
        <v>317</v>
      </c>
      <c r="M227" s="55" t="s">
        <v>704</v>
      </c>
      <c r="N227" s="56" t="s">
        <v>316</v>
      </c>
      <c r="O227" s="57" t="s">
        <v>315</v>
      </c>
      <c r="P227" s="57" t="s">
        <v>314</v>
      </c>
      <c r="Q227" s="21">
        <v>4</v>
      </c>
      <c r="R227" s="22">
        <v>12</v>
      </c>
      <c r="S227" s="26">
        <v>23117.317899999998</v>
      </c>
      <c r="T227" s="26">
        <v>22617.981769999999</v>
      </c>
      <c r="U227" s="26">
        <v>24860.815549999999</v>
      </c>
      <c r="V227" s="26">
        <v>21947.25172</v>
      </c>
      <c r="W227" s="26">
        <v>14628.7786</v>
      </c>
      <c r="X227" s="26">
        <v>25921.611959999998</v>
      </c>
      <c r="Y227" s="26">
        <v>16557.147959999998</v>
      </c>
      <c r="AA227" s="112"/>
    </row>
    <row r="228" spans="1:27" s="111" customFormat="1" ht="63.75" x14ac:dyDescent="0.2">
      <c r="A228" s="2"/>
      <c r="B228" s="89">
        <v>302000003</v>
      </c>
      <c r="C228" s="89"/>
      <c r="D228" s="89"/>
      <c r="E228" s="90"/>
      <c r="F228" s="40">
        <v>302000003</v>
      </c>
      <c r="G228" s="13" t="s">
        <v>313</v>
      </c>
      <c r="H228" s="93"/>
      <c r="I228" s="93"/>
      <c r="J228" s="93"/>
      <c r="K228" s="58">
        <v>600</v>
      </c>
      <c r="L228" s="51"/>
      <c r="M228" s="129"/>
      <c r="N228" s="129"/>
      <c r="O228" s="129"/>
      <c r="P228" s="130"/>
      <c r="Q228" s="27" t="s">
        <v>1</v>
      </c>
      <c r="R228" s="25" t="s">
        <v>1</v>
      </c>
      <c r="S228" s="26">
        <f>S229</f>
        <v>3000</v>
      </c>
      <c r="T228" s="26">
        <f t="shared" ref="T228:Y228" si="52">T229</f>
        <v>33.965159999999997</v>
      </c>
      <c r="U228" s="26">
        <f t="shared" si="52"/>
        <v>5000</v>
      </c>
      <c r="V228" s="26">
        <f t="shared" si="52"/>
        <v>1941.3185000000001</v>
      </c>
      <c r="W228" s="26">
        <f t="shared" si="52"/>
        <v>5000</v>
      </c>
      <c r="X228" s="26">
        <f t="shared" si="52"/>
        <v>8000</v>
      </c>
      <c r="Y228" s="26">
        <f t="shared" si="52"/>
        <v>8000</v>
      </c>
      <c r="AA228" s="112"/>
    </row>
    <row r="229" spans="1:27" s="111" customFormat="1" ht="236.25" x14ac:dyDescent="0.2">
      <c r="A229" s="2"/>
      <c r="B229" s="20">
        <v>300000000</v>
      </c>
      <c r="C229" s="20">
        <v>302000000</v>
      </c>
      <c r="D229" s="19">
        <v>302000000</v>
      </c>
      <c r="E229" s="18">
        <v>302000003</v>
      </c>
      <c r="F229" s="37" t="s">
        <v>1</v>
      </c>
      <c r="G229" s="17" t="s">
        <v>1</v>
      </c>
      <c r="H229" s="60">
        <v>50</v>
      </c>
      <c r="I229" s="61" t="s">
        <v>7</v>
      </c>
      <c r="J229" s="62">
        <v>50005000</v>
      </c>
      <c r="K229" s="68">
        <v>600</v>
      </c>
      <c r="L229" s="63" t="s">
        <v>312</v>
      </c>
      <c r="M229" s="63" t="s">
        <v>704</v>
      </c>
      <c r="N229" s="64" t="s">
        <v>311</v>
      </c>
      <c r="O229" s="65" t="s">
        <v>310</v>
      </c>
      <c r="P229" s="65" t="s">
        <v>309</v>
      </c>
      <c r="Q229" s="23">
        <v>13</v>
      </c>
      <c r="R229" s="24">
        <v>1</v>
      </c>
      <c r="S229" s="26">
        <v>3000</v>
      </c>
      <c r="T229" s="26">
        <v>33.965159999999997</v>
      </c>
      <c r="U229" s="26">
        <v>5000</v>
      </c>
      <c r="V229" s="26">
        <v>1941.3185000000001</v>
      </c>
      <c r="W229" s="26">
        <v>5000</v>
      </c>
      <c r="X229" s="26">
        <v>8000</v>
      </c>
      <c r="Y229" s="26">
        <v>8000</v>
      </c>
      <c r="AA229" s="112"/>
    </row>
    <row r="230" spans="1:27" s="111" customFormat="1" ht="38.25" x14ac:dyDescent="0.2">
      <c r="A230" s="2"/>
      <c r="B230" s="20"/>
      <c r="C230" s="20"/>
      <c r="D230" s="19"/>
      <c r="E230" s="1"/>
      <c r="F230" s="38" t="s">
        <v>662</v>
      </c>
      <c r="G230" s="6" t="s">
        <v>663</v>
      </c>
      <c r="H230" s="87"/>
      <c r="I230" s="51"/>
      <c r="J230" s="49"/>
      <c r="K230" s="66"/>
      <c r="L230" s="51"/>
      <c r="M230" s="51"/>
      <c r="N230" s="51"/>
      <c r="O230" s="52"/>
      <c r="P230" s="52"/>
      <c r="Q230" s="25"/>
      <c r="R230" s="25"/>
      <c r="S230" s="26">
        <f>S231</f>
        <v>0</v>
      </c>
      <c r="T230" s="26">
        <f t="shared" ref="T230" si="53">T231</f>
        <v>0</v>
      </c>
      <c r="U230" s="26">
        <f>U231+U232</f>
        <v>4218.1109999999999</v>
      </c>
      <c r="V230" s="26">
        <f t="shared" ref="V230:Y230" si="54">V231+V232</f>
        <v>160</v>
      </c>
      <c r="W230" s="26">
        <f t="shared" si="54"/>
        <v>6600</v>
      </c>
      <c r="X230" s="26">
        <f t="shared" si="54"/>
        <v>6600</v>
      </c>
      <c r="Y230" s="26">
        <f t="shared" si="54"/>
        <v>6600</v>
      </c>
      <c r="AA230" s="112"/>
    </row>
    <row r="231" spans="1:27" s="111" customFormat="1" ht="409.5" x14ac:dyDescent="0.2">
      <c r="A231" s="2"/>
      <c r="B231" s="20"/>
      <c r="C231" s="20"/>
      <c r="D231" s="19"/>
      <c r="E231" s="1"/>
      <c r="F231" s="38"/>
      <c r="G231" s="6"/>
      <c r="H231" s="87">
        <v>40</v>
      </c>
      <c r="I231" s="51" t="s">
        <v>118</v>
      </c>
      <c r="J231" s="49" t="s">
        <v>664</v>
      </c>
      <c r="K231" s="66"/>
      <c r="L231" s="51" t="s">
        <v>779</v>
      </c>
      <c r="M231" s="51" t="s">
        <v>704</v>
      </c>
      <c r="N231" s="51" t="s">
        <v>1081</v>
      </c>
      <c r="O231" s="52" t="s">
        <v>777</v>
      </c>
      <c r="P231" s="52" t="s">
        <v>778</v>
      </c>
      <c r="Q231" s="25">
        <v>3</v>
      </c>
      <c r="R231" s="25">
        <v>10</v>
      </c>
      <c r="S231" s="26">
        <v>0</v>
      </c>
      <c r="T231" s="26">
        <v>0</v>
      </c>
      <c r="U231" s="26">
        <v>160</v>
      </c>
      <c r="V231" s="26">
        <v>160</v>
      </c>
      <c r="W231" s="26">
        <v>0</v>
      </c>
      <c r="X231" s="26">
        <v>0</v>
      </c>
      <c r="Y231" s="26">
        <v>0</v>
      </c>
      <c r="AA231" s="112"/>
    </row>
    <row r="232" spans="1:27" s="111" customFormat="1" ht="378" x14ac:dyDescent="0.2">
      <c r="A232" s="2"/>
      <c r="B232" s="20"/>
      <c r="C232" s="20"/>
      <c r="D232" s="19"/>
      <c r="E232" s="1"/>
      <c r="F232" s="40"/>
      <c r="G232" s="13"/>
      <c r="H232" s="87">
        <v>50</v>
      </c>
      <c r="I232" s="51" t="s">
        <v>7</v>
      </c>
      <c r="J232" s="49" t="s">
        <v>680</v>
      </c>
      <c r="K232" s="58"/>
      <c r="L232" s="51" t="s">
        <v>617</v>
      </c>
      <c r="M232" s="51" t="s">
        <v>704</v>
      </c>
      <c r="N232" s="51" t="s">
        <v>1107</v>
      </c>
      <c r="O232" s="52" t="s">
        <v>1108</v>
      </c>
      <c r="P232" s="67" t="s">
        <v>1109</v>
      </c>
      <c r="Q232" s="27">
        <v>1</v>
      </c>
      <c r="R232" s="25">
        <v>11</v>
      </c>
      <c r="S232" s="26"/>
      <c r="T232" s="26"/>
      <c r="U232" s="26">
        <v>4058.1109999999999</v>
      </c>
      <c r="V232" s="26">
        <v>0</v>
      </c>
      <c r="W232" s="26">
        <v>6600</v>
      </c>
      <c r="X232" s="26">
        <v>6600</v>
      </c>
      <c r="Y232" s="26">
        <v>6600</v>
      </c>
      <c r="AA232" s="112"/>
    </row>
    <row r="233" spans="1:27" s="111" customFormat="1" ht="114.75" x14ac:dyDescent="0.2">
      <c r="A233" s="2"/>
      <c r="B233" s="89">
        <v>302000008</v>
      </c>
      <c r="C233" s="89"/>
      <c r="D233" s="89"/>
      <c r="E233" s="90"/>
      <c r="F233" s="40">
        <v>302000008</v>
      </c>
      <c r="G233" s="13" t="s">
        <v>308</v>
      </c>
      <c r="H233" s="93"/>
      <c r="I233" s="93"/>
      <c r="J233" s="93"/>
      <c r="K233" s="58">
        <v>100</v>
      </c>
      <c r="L233" s="51"/>
      <c r="M233" s="129"/>
      <c r="N233" s="129"/>
      <c r="O233" s="129"/>
      <c r="P233" s="130"/>
      <c r="Q233" s="27" t="s">
        <v>1</v>
      </c>
      <c r="R233" s="25" t="s">
        <v>1</v>
      </c>
      <c r="S233" s="26">
        <f>S234+S235+S236+S237+S238+S239+S240</f>
        <v>509661.61791999993</v>
      </c>
      <c r="T233" s="26">
        <f t="shared" ref="T233:Y233" si="55">T234+T235+T236+T237+T238+T239+T240</f>
        <v>492210.91733000003</v>
      </c>
      <c r="U233" s="26">
        <f t="shared" si="55"/>
        <v>331500.79212999996</v>
      </c>
      <c r="V233" s="26">
        <f t="shared" si="55"/>
        <v>278843.40139000001</v>
      </c>
      <c r="W233" s="26">
        <f t="shared" si="55"/>
        <v>276418.23141000001</v>
      </c>
      <c r="X233" s="26">
        <f t="shared" si="55"/>
        <v>269030.49050999997</v>
      </c>
      <c r="Y233" s="26">
        <f t="shared" si="55"/>
        <v>256425.06427999999</v>
      </c>
      <c r="AA233" s="112"/>
    </row>
    <row r="234" spans="1:27" s="111" customFormat="1" ht="409.5" x14ac:dyDescent="0.2">
      <c r="A234" s="2"/>
      <c r="B234" s="84">
        <v>300000000</v>
      </c>
      <c r="C234" s="84">
        <v>302000000</v>
      </c>
      <c r="D234" s="12">
        <v>302000000</v>
      </c>
      <c r="E234" s="83">
        <v>302000008</v>
      </c>
      <c r="F234" s="33" t="s">
        <v>1</v>
      </c>
      <c r="G234" s="11" t="s">
        <v>1</v>
      </c>
      <c r="H234" s="41">
        <v>40</v>
      </c>
      <c r="I234" s="42" t="s">
        <v>118</v>
      </c>
      <c r="J234" s="43">
        <v>40001000</v>
      </c>
      <c r="K234" s="44">
        <v>100</v>
      </c>
      <c r="L234" s="45" t="s">
        <v>307</v>
      </c>
      <c r="M234" s="45" t="s">
        <v>692</v>
      </c>
      <c r="N234" s="46" t="s">
        <v>780</v>
      </c>
      <c r="O234" s="47" t="s">
        <v>781</v>
      </c>
      <c r="P234" s="47" t="s">
        <v>782</v>
      </c>
      <c r="Q234" s="23">
        <v>4</v>
      </c>
      <c r="R234" s="24">
        <v>12</v>
      </c>
      <c r="S234" s="26">
        <v>22</v>
      </c>
      <c r="T234" s="26">
        <v>22</v>
      </c>
      <c r="U234" s="26">
        <v>22</v>
      </c>
      <c r="V234" s="26">
        <v>22</v>
      </c>
      <c r="W234" s="26">
        <v>10</v>
      </c>
      <c r="X234" s="26">
        <v>22</v>
      </c>
      <c r="Y234" s="26">
        <v>22</v>
      </c>
      <c r="AA234" s="112"/>
    </row>
    <row r="235" spans="1:27" s="111" customFormat="1" ht="409.5" x14ac:dyDescent="0.2">
      <c r="A235" s="2"/>
      <c r="B235" s="75">
        <v>300000000</v>
      </c>
      <c r="C235" s="75">
        <v>302000000</v>
      </c>
      <c r="D235" s="77">
        <v>302000000</v>
      </c>
      <c r="E235" s="80">
        <v>302000008</v>
      </c>
      <c r="F235" s="34" t="s">
        <v>1</v>
      </c>
      <c r="G235" s="8" t="s">
        <v>1</v>
      </c>
      <c r="H235" s="87">
        <v>40</v>
      </c>
      <c r="I235" s="48" t="s">
        <v>118</v>
      </c>
      <c r="J235" s="49">
        <v>40044000</v>
      </c>
      <c r="K235" s="44">
        <v>100</v>
      </c>
      <c r="L235" s="50" t="s">
        <v>306</v>
      </c>
      <c r="M235" s="50" t="s">
        <v>704</v>
      </c>
      <c r="N235" s="51" t="s">
        <v>783</v>
      </c>
      <c r="O235" s="52" t="s">
        <v>784</v>
      </c>
      <c r="P235" s="52" t="s">
        <v>785</v>
      </c>
      <c r="Q235" s="21">
        <v>1</v>
      </c>
      <c r="R235" s="22">
        <v>13</v>
      </c>
      <c r="S235" s="26">
        <v>54993.70119</v>
      </c>
      <c r="T235" s="26">
        <v>41518.640469999998</v>
      </c>
      <c r="U235" s="26">
        <v>4147.3709900000003</v>
      </c>
      <c r="V235" s="26">
        <v>4147.3709900000003</v>
      </c>
      <c r="W235" s="26">
        <v>0</v>
      </c>
      <c r="X235" s="26">
        <v>0</v>
      </c>
      <c r="Y235" s="26">
        <v>0</v>
      </c>
      <c r="AA235" s="112"/>
    </row>
    <row r="236" spans="1:27" s="111" customFormat="1" ht="409.5" x14ac:dyDescent="0.2">
      <c r="A236" s="2"/>
      <c r="B236" s="75">
        <v>300000000</v>
      </c>
      <c r="C236" s="75">
        <v>302000000</v>
      </c>
      <c r="D236" s="77">
        <v>302000000</v>
      </c>
      <c r="E236" s="80">
        <v>302000008</v>
      </c>
      <c r="F236" s="34" t="s">
        <v>1</v>
      </c>
      <c r="G236" s="8" t="s">
        <v>1</v>
      </c>
      <c r="H236" s="87">
        <v>40</v>
      </c>
      <c r="I236" s="48" t="s">
        <v>118</v>
      </c>
      <c r="J236" s="49">
        <v>40400051</v>
      </c>
      <c r="K236" s="44">
        <v>100</v>
      </c>
      <c r="L236" s="50" t="s">
        <v>305</v>
      </c>
      <c r="M236" s="50" t="s">
        <v>692</v>
      </c>
      <c r="N236" s="51" t="s">
        <v>786</v>
      </c>
      <c r="O236" s="52" t="s">
        <v>787</v>
      </c>
      <c r="P236" s="52" t="s">
        <v>788</v>
      </c>
      <c r="Q236" s="21">
        <v>1</v>
      </c>
      <c r="R236" s="22">
        <v>13</v>
      </c>
      <c r="S236" s="26">
        <v>185382.81982999999</v>
      </c>
      <c r="T236" s="26">
        <v>183789.77765999999</v>
      </c>
      <c r="U236" s="26">
        <v>187944.84331</v>
      </c>
      <c r="V236" s="26">
        <v>158841.08979</v>
      </c>
      <c r="W236" s="26">
        <v>162385.61968999999</v>
      </c>
      <c r="X236" s="26">
        <v>158288.97969000001</v>
      </c>
      <c r="Y236" s="26">
        <v>140779.07969000001</v>
      </c>
      <c r="AA236" s="112"/>
    </row>
    <row r="237" spans="1:27" s="111" customFormat="1" ht="409.5" x14ac:dyDescent="0.2">
      <c r="A237" s="2"/>
      <c r="B237" s="75">
        <v>300000000</v>
      </c>
      <c r="C237" s="75">
        <v>302000000</v>
      </c>
      <c r="D237" s="77">
        <v>302000000</v>
      </c>
      <c r="E237" s="80">
        <v>302000008</v>
      </c>
      <c r="F237" s="34" t="s">
        <v>1</v>
      </c>
      <c r="G237" s="8" t="s">
        <v>1</v>
      </c>
      <c r="H237" s="87">
        <v>40</v>
      </c>
      <c r="I237" s="48" t="s">
        <v>118</v>
      </c>
      <c r="J237" s="49">
        <v>40460423</v>
      </c>
      <c r="K237" s="44">
        <v>100</v>
      </c>
      <c r="L237" s="50" t="s">
        <v>304</v>
      </c>
      <c r="M237" s="50" t="s">
        <v>704</v>
      </c>
      <c r="N237" s="51" t="s">
        <v>303</v>
      </c>
      <c r="O237" s="52" t="s">
        <v>302</v>
      </c>
      <c r="P237" s="52" t="s">
        <v>301</v>
      </c>
      <c r="Q237" s="21">
        <v>3</v>
      </c>
      <c r="R237" s="22">
        <v>9</v>
      </c>
      <c r="S237" s="26">
        <v>30039.092629999999</v>
      </c>
      <c r="T237" s="26">
        <v>29588.342240000002</v>
      </c>
      <c r="U237" s="26"/>
      <c r="V237" s="26"/>
      <c r="W237" s="26"/>
      <c r="X237" s="26"/>
      <c r="Y237" s="26"/>
      <c r="AA237" s="112"/>
    </row>
    <row r="238" spans="1:27" s="111" customFormat="1" ht="409.5" x14ac:dyDescent="0.2">
      <c r="A238" s="2"/>
      <c r="B238" s="75">
        <v>300000000</v>
      </c>
      <c r="C238" s="75">
        <v>302000000</v>
      </c>
      <c r="D238" s="77">
        <v>302000000</v>
      </c>
      <c r="E238" s="80">
        <v>302000008</v>
      </c>
      <c r="F238" s="34" t="s">
        <v>1</v>
      </c>
      <c r="G238" s="8" t="s">
        <v>1</v>
      </c>
      <c r="H238" s="87">
        <v>40</v>
      </c>
      <c r="I238" s="48" t="s">
        <v>118</v>
      </c>
      <c r="J238" s="49">
        <v>40500130</v>
      </c>
      <c r="K238" s="44">
        <v>100</v>
      </c>
      <c r="L238" s="50" t="s">
        <v>300</v>
      </c>
      <c r="M238" s="50" t="s">
        <v>692</v>
      </c>
      <c r="N238" s="51" t="s">
        <v>789</v>
      </c>
      <c r="O238" s="52" t="s">
        <v>790</v>
      </c>
      <c r="P238" s="52" t="s">
        <v>791</v>
      </c>
      <c r="Q238" s="21">
        <v>1</v>
      </c>
      <c r="R238" s="22">
        <v>13</v>
      </c>
      <c r="S238" s="26">
        <v>111390.6</v>
      </c>
      <c r="T238" s="26">
        <v>111390.6</v>
      </c>
      <c r="U238" s="26">
        <v>0</v>
      </c>
      <c r="V238" s="26">
        <v>0</v>
      </c>
      <c r="W238" s="26">
        <v>0</v>
      </c>
      <c r="X238" s="26">
        <v>0</v>
      </c>
      <c r="Y238" s="26">
        <v>0</v>
      </c>
      <c r="AA238" s="112"/>
    </row>
    <row r="239" spans="1:27" s="111" customFormat="1" ht="409.5" x14ac:dyDescent="0.2">
      <c r="A239" s="2"/>
      <c r="B239" s="75">
        <v>300000000</v>
      </c>
      <c r="C239" s="75">
        <v>302000000</v>
      </c>
      <c r="D239" s="77">
        <v>302000000</v>
      </c>
      <c r="E239" s="80">
        <v>302000008</v>
      </c>
      <c r="F239" s="34" t="s">
        <v>1</v>
      </c>
      <c r="G239" s="8" t="s">
        <v>1</v>
      </c>
      <c r="H239" s="87">
        <v>241</v>
      </c>
      <c r="I239" s="48" t="s">
        <v>231</v>
      </c>
      <c r="J239" s="49">
        <v>241241131</v>
      </c>
      <c r="K239" s="44">
        <v>100</v>
      </c>
      <c r="L239" s="50" t="s">
        <v>299</v>
      </c>
      <c r="M239" s="50" t="s">
        <v>704</v>
      </c>
      <c r="N239" s="51" t="s">
        <v>954</v>
      </c>
      <c r="O239" s="52" t="s">
        <v>955</v>
      </c>
      <c r="P239" s="52" t="s">
        <v>956</v>
      </c>
      <c r="Q239" s="21">
        <v>8</v>
      </c>
      <c r="R239" s="22">
        <v>4</v>
      </c>
      <c r="S239" s="26">
        <v>65177.691780000001</v>
      </c>
      <c r="T239" s="26">
        <v>64180.587939999998</v>
      </c>
      <c r="U239" s="26">
        <v>69088.094870000001</v>
      </c>
      <c r="V239" s="26">
        <v>60148.250269999997</v>
      </c>
      <c r="W239" s="26">
        <v>65266.209589999999</v>
      </c>
      <c r="X239" s="26">
        <v>56878.709589999999</v>
      </c>
      <c r="Y239" s="26">
        <v>53199.034590000003</v>
      </c>
      <c r="AA239" s="112"/>
    </row>
    <row r="240" spans="1:27" s="111" customFormat="1" ht="409.5" x14ac:dyDescent="0.2">
      <c r="A240" s="2"/>
      <c r="B240" s="76">
        <v>300000000</v>
      </c>
      <c r="C240" s="76">
        <v>302000000</v>
      </c>
      <c r="D240" s="10">
        <v>302000000</v>
      </c>
      <c r="E240" s="81">
        <v>302000008</v>
      </c>
      <c r="F240" s="35" t="s">
        <v>1</v>
      </c>
      <c r="G240" s="15" t="s">
        <v>1</v>
      </c>
      <c r="H240" s="88">
        <v>481</v>
      </c>
      <c r="I240" s="53" t="s">
        <v>112</v>
      </c>
      <c r="J240" s="54">
        <v>481481050</v>
      </c>
      <c r="K240" s="44">
        <v>100</v>
      </c>
      <c r="L240" s="55" t="s">
        <v>298</v>
      </c>
      <c r="M240" s="55" t="s">
        <v>704</v>
      </c>
      <c r="N240" s="56" t="s">
        <v>297</v>
      </c>
      <c r="O240" s="57" t="s">
        <v>296</v>
      </c>
      <c r="P240" s="57" t="s">
        <v>295</v>
      </c>
      <c r="Q240" s="21">
        <v>4</v>
      </c>
      <c r="R240" s="22">
        <v>12</v>
      </c>
      <c r="S240" s="26">
        <v>62655.712489999998</v>
      </c>
      <c r="T240" s="26">
        <v>61720.969019999997</v>
      </c>
      <c r="U240" s="26">
        <v>70298.482959999994</v>
      </c>
      <c r="V240" s="26">
        <v>55684.690340000001</v>
      </c>
      <c r="W240" s="26">
        <v>48756.402130000002</v>
      </c>
      <c r="X240" s="26">
        <v>53840.801229999997</v>
      </c>
      <c r="Y240" s="26">
        <v>62424.95</v>
      </c>
      <c r="AA240" s="112"/>
    </row>
    <row r="241" spans="1:27" s="111" customFormat="1" ht="127.5" x14ac:dyDescent="0.2">
      <c r="A241" s="2"/>
      <c r="B241" s="89">
        <v>302000017</v>
      </c>
      <c r="C241" s="89"/>
      <c r="D241" s="89"/>
      <c r="E241" s="90"/>
      <c r="F241" s="38">
        <v>302000017</v>
      </c>
      <c r="G241" s="6" t="s">
        <v>294</v>
      </c>
      <c r="H241" s="93"/>
      <c r="I241" s="93"/>
      <c r="J241" s="93"/>
      <c r="K241" s="66">
        <v>100</v>
      </c>
      <c r="L241" s="51"/>
      <c r="M241" s="129"/>
      <c r="N241" s="129"/>
      <c r="O241" s="129"/>
      <c r="P241" s="129"/>
      <c r="Q241" s="25" t="s">
        <v>1</v>
      </c>
      <c r="R241" s="25" t="s">
        <v>1</v>
      </c>
      <c r="S241" s="26">
        <f>S242+S243+S244+S245+S246</f>
        <v>51658.447159999996</v>
      </c>
      <c r="T241" s="26">
        <f t="shared" ref="T241:Y241" si="56">T242+T243+T244+T245+T246</f>
        <v>51647.166160000001</v>
      </c>
      <c r="U241" s="26">
        <f t="shared" si="56"/>
        <v>31822.404559999999</v>
      </c>
      <c r="V241" s="26">
        <f t="shared" si="56"/>
        <v>30332.507559999998</v>
      </c>
      <c r="W241" s="26">
        <f t="shared" si="56"/>
        <v>32837.209419999999</v>
      </c>
      <c r="X241" s="26">
        <f t="shared" si="56"/>
        <v>32837.209419999999</v>
      </c>
      <c r="Y241" s="26">
        <f t="shared" si="56"/>
        <v>32837.209419999999</v>
      </c>
      <c r="AA241" s="112"/>
    </row>
    <row r="242" spans="1:27" s="111" customFormat="1" ht="409.5" x14ac:dyDescent="0.2">
      <c r="A242" s="2"/>
      <c r="B242" s="84">
        <v>300000000</v>
      </c>
      <c r="C242" s="84">
        <v>302000000</v>
      </c>
      <c r="D242" s="12">
        <v>302000000</v>
      </c>
      <c r="E242" s="83">
        <v>302000017</v>
      </c>
      <c r="F242" s="33" t="s">
        <v>1</v>
      </c>
      <c r="G242" s="11" t="s">
        <v>1</v>
      </c>
      <c r="H242" s="41">
        <v>40</v>
      </c>
      <c r="I242" s="42" t="s">
        <v>118</v>
      </c>
      <c r="J242" s="43">
        <v>40043000</v>
      </c>
      <c r="K242" s="44">
        <v>100</v>
      </c>
      <c r="L242" s="45" t="s">
        <v>293</v>
      </c>
      <c r="M242" s="45" t="s">
        <v>704</v>
      </c>
      <c r="N242" s="46" t="s">
        <v>292</v>
      </c>
      <c r="O242" s="47" t="s">
        <v>291</v>
      </c>
      <c r="P242" s="47" t="s">
        <v>290</v>
      </c>
      <c r="Q242" s="23">
        <v>4</v>
      </c>
      <c r="R242" s="24">
        <v>10</v>
      </c>
      <c r="S242" s="26">
        <v>16881.500950000001</v>
      </c>
      <c r="T242" s="26">
        <v>16881.500950000001</v>
      </c>
      <c r="U242" s="26">
        <v>0</v>
      </c>
      <c r="V242" s="26">
        <v>0</v>
      </c>
      <c r="W242" s="26">
        <v>0</v>
      </c>
      <c r="X242" s="26">
        <v>0</v>
      </c>
      <c r="Y242" s="26">
        <v>0</v>
      </c>
      <c r="AA242" s="112"/>
    </row>
    <row r="243" spans="1:27" s="111" customFormat="1" ht="409.5" x14ac:dyDescent="0.2">
      <c r="A243" s="2"/>
      <c r="B243" s="75">
        <v>300000000</v>
      </c>
      <c r="C243" s="75">
        <v>302000000</v>
      </c>
      <c r="D243" s="77">
        <v>302000000</v>
      </c>
      <c r="E243" s="80">
        <v>302000017</v>
      </c>
      <c r="F243" s="34" t="s">
        <v>1</v>
      </c>
      <c r="G243" s="8" t="s">
        <v>1</v>
      </c>
      <c r="H243" s="87">
        <v>231</v>
      </c>
      <c r="I243" s="48" t="s">
        <v>148</v>
      </c>
      <c r="J243" s="49">
        <v>231027000</v>
      </c>
      <c r="K243" s="44">
        <v>100</v>
      </c>
      <c r="L243" s="50" t="s">
        <v>289</v>
      </c>
      <c r="M243" s="50" t="s">
        <v>704</v>
      </c>
      <c r="N243" s="51" t="s">
        <v>1008</v>
      </c>
      <c r="O243" s="52" t="s">
        <v>288</v>
      </c>
      <c r="P243" s="52" t="s">
        <v>1009</v>
      </c>
      <c r="Q243" s="21">
        <v>4</v>
      </c>
      <c r="R243" s="22">
        <v>10</v>
      </c>
      <c r="S243" s="26">
        <v>13200</v>
      </c>
      <c r="T243" s="26">
        <v>13193.124</v>
      </c>
      <c r="U243" s="26">
        <v>13162.6495</v>
      </c>
      <c r="V243" s="26">
        <v>12044.969499999999</v>
      </c>
      <c r="W243" s="26">
        <v>13200</v>
      </c>
      <c r="X243" s="26">
        <v>13200</v>
      </c>
      <c r="Y243" s="26">
        <v>13200</v>
      </c>
      <c r="AA243" s="112"/>
    </row>
    <row r="244" spans="1:27" s="111" customFormat="1" ht="409.5" x14ac:dyDescent="0.2">
      <c r="A244" s="2"/>
      <c r="B244" s="75">
        <v>300000000</v>
      </c>
      <c r="C244" s="75">
        <v>302000000</v>
      </c>
      <c r="D244" s="77">
        <v>302000000</v>
      </c>
      <c r="E244" s="80">
        <v>302000017</v>
      </c>
      <c r="F244" s="34" t="s">
        <v>1</v>
      </c>
      <c r="G244" s="8" t="s">
        <v>1</v>
      </c>
      <c r="H244" s="87">
        <v>241</v>
      </c>
      <c r="I244" s="48" t="s">
        <v>231</v>
      </c>
      <c r="J244" s="49">
        <v>241016000</v>
      </c>
      <c r="K244" s="44">
        <v>100</v>
      </c>
      <c r="L244" s="50" t="s">
        <v>287</v>
      </c>
      <c r="M244" s="50" t="s">
        <v>704</v>
      </c>
      <c r="N244" s="51" t="s">
        <v>957</v>
      </c>
      <c r="O244" s="52" t="s">
        <v>958</v>
      </c>
      <c r="P244" s="52" t="s">
        <v>959</v>
      </c>
      <c r="Q244" s="21">
        <v>12</v>
      </c>
      <c r="R244" s="22">
        <v>2</v>
      </c>
      <c r="S244" s="26">
        <v>11951.478709999999</v>
      </c>
      <c r="T244" s="26">
        <f>14618.47871-2667</f>
        <v>11951.478709999999</v>
      </c>
      <c r="U244" s="26">
        <v>10659.807059999999</v>
      </c>
      <c r="V244" s="26">
        <v>10659.807059999999</v>
      </c>
      <c r="W244" s="26">
        <v>13637.209419999999</v>
      </c>
      <c r="X244" s="26">
        <v>13637.209419999999</v>
      </c>
      <c r="Y244" s="26">
        <v>13637.209419999999</v>
      </c>
      <c r="AA244" s="112"/>
    </row>
    <row r="245" spans="1:27" s="111" customFormat="1" ht="409.5" x14ac:dyDescent="0.2">
      <c r="A245" s="2"/>
      <c r="B245" s="75">
        <v>300000000</v>
      </c>
      <c r="C245" s="75">
        <v>302000000</v>
      </c>
      <c r="D245" s="77">
        <v>302000000</v>
      </c>
      <c r="E245" s="80">
        <v>302000017</v>
      </c>
      <c r="F245" s="34" t="s">
        <v>1</v>
      </c>
      <c r="G245" s="8" t="s">
        <v>1</v>
      </c>
      <c r="H245" s="87">
        <v>241</v>
      </c>
      <c r="I245" s="48" t="s">
        <v>231</v>
      </c>
      <c r="J245" s="49">
        <v>241084125</v>
      </c>
      <c r="K245" s="44">
        <v>100</v>
      </c>
      <c r="L245" s="50" t="s">
        <v>286</v>
      </c>
      <c r="M245" s="50" t="s">
        <v>704</v>
      </c>
      <c r="N245" s="51" t="s">
        <v>960</v>
      </c>
      <c r="O245" s="52" t="s">
        <v>961</v>
      </c>
      <c r="P245" s="52" t="s">
        <v>962</v>
      </c>
      <c r="Q245" s="21">
        <v>4</v>
      </c>
      <c r="R245" s="22">
        <v>10</v>
      </c>
      <c r="S245" s="26">
        <v>3969.5225</v>
      </c>
      <c r="T245" s="26">
        <v>3969.5225</v>
      </c>
      <c r="U245" s="26">
        <v>4000</v>
      </c>
      <c r="V245" s="26">
        <v>3637.683</v>
      </c>
      <c r="W245" s="26">
        <v>4000</v>
      </c>
      <c r="X245" s="26">
        <v>4000</v>
      </c>
      <c r="Y245" s="26">
        <v>4000</v>
      </c>
      <c r="AA245" s="112"/>
    </row>
    <row r="246" spans="1:27" s="111" customFormat="1" ht="409.5" x14ac:dyDescent="0.2">
      <c r="A246" s="2"/>
      <c r="B246" s="76">
        <v>300000000</v>
      </c>
      <c r="C246" s="76">
        <v>302000000</v>
      </c>
      <c r="D246" s="10">
        <v>302000000</v>
      </c>
      <c r="E246" s="81">
        <v>302000017</v>
      </c>
      <c r="F246" s="35" t="s">
        <v>1</v>
      </c>
      <c r="G246" s="15" t="s">
        <v>1</v>
      </c>
      <c r="H246" s="88">
        <v>481</v>
      </c>
      <c r="I246" s="53" t="s">
        <v>112</v>
      </c>
      <c r="J246" s="54">
        <v>481481106</v>
      </c>
      <c r="K246" s="44">
        <v>100</v>
      </c>
      <c r="L246" s="55" t="s">
        <v>285</v>
      </c>
      <c r="M246" s="55" t="s">
        <v>704</v>
      </c>
      <c r="N246" s="56" t="s">
        <v>284</v>
      </c>
      <c r="O246" s="57" t="s">
        <v>283</v>
      </c>
      <c r="P246" s="57" t="s">
        <v>282</v>
      </c>
      <c r="Q246" s="21">
        <v>4</v>
      </c>
      <c r="R246" s="22">
        <v>10</v>
      </c>
      <c r="S246" s="26">
        <v>5655.9449999999997</v>
      </c>
      <c r="T246" s="26">
        <v>5651.54</v>
      </c>
      <c r="U246" s="26">
        <v>3999.9479999999999</v>
      </c>
      <c r="V246" s="26">
        <v>3990.0479999999998</v>
      </c>
      <c r="W246" s="26">
        <v>2000</v>
      </c>
      <c r="X246" s="26">
        <v>2000</v>
      </c>
      <c r="Y246" s="26">
        <v>2000</v>
      </c>
      <c r="AA246" s="112"/>
    </row>
    <row r="247" spans="1:27" s="111" customFormat="1" ht="165.75" x14ac:dyDescent="0.2">
      <c r="A247" s="2"/>
      <c r="B247" s="89">
        <v>302000019</v>
      </c>
      <c r="C247" s="89"/>
      <c r="D247" s="89"/>
      <c r="E247" s="90"/>
      <c r="F247" s="40">
        <v>302000019</v>
      </c>
      <c r="G247" s="13" t="s">
        <v>281</v>
      </c>
      <c r="H247" s="93"/>
      <c r="I247" s="93"/>
      <c r="J247" s="93"/>
      <c r="K247" s="58">
        <v>100</v>
      </c>
      <c r="L247" s="51"/>
      <c r="M247" s="129"/>
      <c r="N247" s="129"/>
      <c r="O247" s="129"/>
      <c r="P247" s="130"/>
      <c r="Q247" s="27" t="s">
        <v>1</v>
      </c>
      <c r="R247" s="25" t="s">
        <v>1</v>
      </c>
      <c r="S247" s="26">
        <f>S248+S249+S250+S251+S252+S253+S254+S255+S256+S257+S258</f>
        <v>2558.0543200000002</v>
      </c>
      <c r="T247" s="26">
        <f t="shared" ref="T247:Y247" si="57">T248+T249+T250+T251+T252+T253+T254+T255+T256+T257+T258</f>
        <v>2463.5433200000002</v>
      </c>
      <c r="U247" s="26">
        <f t="shared" si="57"/>
        <v>4687.7916599999999</v>
      </c>
      <c r="V247" s="26">
        <f t="shared" si="57"/>
        <v>4276.5450000000001</v>
      </c>
      <c r="W247" s="26">
        <f t="shared" si="57"/>
        <v>4415.1313099999998</v>
      </c>
      <c r="X247" s="26">
        <f t="shared" si="57"/>
        <v>4024.41</v>
      </c>
      <c r="Y247" s="26">
        <f t="shared" si="57"/>
        <v>4141.91</v>
      </c>
      <c r="AA247" s="112"/>
    </row>
    <row r="248" spans="1:27" s="111" customFormat="1" ht="409.5" x14ac:dyDescent="0.2">
      <c r="A248" s="2"/>
      <c r="B248" s="84">
        <v>300000000</v>
      </c>
      <c r="C248" s="84">
        <v>302000000</v>
      </c>
      <c r="D248" s="12">
        <v>302000000</v>
      </c>
      <c r="E248" s="83">
        <v>302000019</v>
      </c>
      <c r="F248" s="33" t="s">
        <v>1</v>
      </c>
      <c r="G248" s="11" t="s">
        <v>1</v>
      </c>
      <c r="H248" s="41">
        <v>11</v>
      </c>
      <c r="I248" s="42" t="s">
        <v>242</v>
      </c>
      <c r="J248" s="43">
        <v>11013000</v>
      </c>
      <c r="K248" s="44">
        <v>100</v>
      </c>
      <c r="L248" s="45" t="s">
        <v>273</v>
      </c>
      <c r="M248" s="45" t="s">
        <v>704</v>
      </c>
      <c r="N248" s="46" t="s">
        <v>280</v>
      </c>
      <c r="O248" s="47" t="s">
        <v>279</v>
      </c>
      <c r="P248" s="47" t="s">
        <v>278</v>
      </c>
      <c r="Q248" s="23">
        <v>7</v>
      </c>
      <c r="R248" s="24">
        <v>5</v>
      </c>
      <c r="S248" s="26">
        <v>0</v>
      </c>
      <c r="T248" s="26">
        <v>0</v>
      </c>
      <c r="U248" s="26"/>
      <c r="V248" s="26"/>
      <c r="W248" s="26">
        <v>6.5359999999999996</v>
      </c>
      <c r="X248" s="26"/>
      <c r="Y248" s="26"/>
      <c r="AA248" s="112"/>
    </row>
    <row r="249" spans="1:27" s="111" customFormat="1" ht="409.5" x14ac:dyDescent="0.2">
      <c r="A249" s="2"/>
      <c r="B249" s="75">
        <v>300000000</v>
      </c>
      <c r="C249" s="75">
        <v>302000000</v>
      </c>
      <c r="D249" s="77">
        <v>302000000</v>
      </c>
      <c r="E249" s="80">
        <v>302000019</v>
      </c>
      <c r="F249" s="34" t="s">
        <v>1</v>
      </c>
      <c r="G249" s="8" t="s">
        <v>1</v>
      </c>
      <c r="H249" s="87">
        <v>40</v>
      </c>
      <c r="I249" s="48" t="s">
        <v>118</v>
      </c>
      <c r="J249" s="49">
        <v>40020003</v>
      </c>
      <c r="K249" s="44">
        <v>100</v>
      </c>
      <c r="L249" s="50" t="s">
        <v>273</v>
      </c>
      <c r="M249" s="50" t="s">
        <v>692</v>
      </c>
      <c r="N249" s="51" t="s">
        <v>792</v>
      </c>
      <c r="O249" s="52" t="s">
        <v>793</v>
      </c>
      <c r="P249" s="52" t="s">
        <v>794</v>
      </c>
      <c r="Q249" s="21">
        <v>1</v>
      </c>
      <c r="R249" s="22">
        <v>4</v>
      </c>
      <c r="S249" s="26">
        <v>62.088000000000001</v>
      </c>
      <c r="T249" s="26">
        <v>62.088000000000001</v>
      </c>
      <c r="U249" s="26">
        <v>0</v>
      </c>
      <c r="V249" s="26">
        <v>0</v>
      </c>
      <c r="W249" s="26">
        <v>0</v>
      </c>
      <c r="X249" s="26">
        <v>0</v>
      </c>
      <c r="Y249" s="26">
        <v>0</v>
      </c>
      <c r="AA249" s="112"/>
    </row>
    <row r="250" spans="1:27" s="111" customFormat="1" ht="409.5" x14ac:dyDescent="0.2">
      <c r="A250" s="2"/>
      <c r="B250" s="75">
        <v>300000000</v>
      </c>
      <c r="C250" s="75">
        <v>302000000</v>
      </c>
      <c r="D250" s="77">
        <v>302000000</v>
      </c>
      <c r="E250" s="80">
        <v>302000019</v>
      </c>
      <c r="F250" s="34" t="s">
        <v>1</v>
      </c>
      <c r="G250" s="8" t="s">
        <v>1</v>
      </c>
      <c r="H250" s="87">
        <v>40</v>
      </c>
      <c r="I250" s="48" t="s">
        <v>118</v>
      </c>
      <c r="J250" s="49">
        <v>40020003</v>
      </c>
      <c r="K250" s="44">
        <v>100</v>
      </c>
      <c r="L250" s="50" t="s">
        <v>273</v>
      </c>
      <c r="M250" s="50" t="s">
        <v>692</v>
      </c>
      <c r="N250" s="51" t="s">
        <v>792</v>
      </c>
      <c r="O250" s="52" t="s">
        <v>793</v>
      </c>
      <c r="P250" s="52" t="s">
        <v>794</v>
      </c>
      <c r="Q250" s="21">
        <v>1</v>
      </c>
      <c r="R250" s="22">
        <v>13</v>
      </c>
      <c r="S250" s="26">
        <v>125</v>
      </c>
      <c r="T250" s="26">
        <v>125</v>
      </c>
      <c r="U250" s="26">
        <v>125</v>
      </c>
      <c r="V250" s="26">
        <v>75</v>
      </c>
      <c r="W250" s="26">
        <v>125</v>
      </c>
      <c r="X250" s="26">
        <v>125</v>
      </c>
      <c r="Y250" s="26">
        <v>125</v>
      </c>
      <c r="AA250" s="112"/>
    </row>
    <row r="251" spans="1:27" s="111" customFormat="1" ht="409.5" x14ac:dyDescent="0.2">
      <c r="A251" s="2"/>
      <c r="B251" s="75">
        <v>300000000</v>
      </c>
      <c r="C251" s="75">
        <v>302000000</v>
      </c>
      <c r="D251" s="77">
        <v>302000000</v>
      </c>
      <c r="E251" s="80">
        <v>302000019</v>
      </c>
      <c r="F251" s="34" t="s">
        <v>1</v>
      </c>
      <c r="G251" s="8" t="s">
        <v>1</v>
      </c>
      <c r="H251" s="87">
        <v>40</v>
      </c>
      <c r="I251" s="48" t="s">
        <v>118</v>
      </c>
      <c r="J251" s="49">
        <v>40020004</v>
      </c>
      <c r="K251" s="44">
        <v>100</v>
      </c>
      <c r="L251" s="50" t="s">
        <v>269</v>
      </c>
      <c r="M251" s="50" t="s">
        <v>692</v>
      </c>
      <c r="N251" s="51" t="s">
        <v>795</v>
      </c>
      <c r="O251" s="52" t="s">
        <v>796</v>
      </c>
      <c r="P251" s="52" t="s">
        <v>797</v>
      </c>
      <c r="Q251" s="21">
        <v>7</v>
      </c>
      <c r="R251" s="22">
        <v>5</v>
      </c>
      <c r="S251" s="26">
        <v>127.47948</v>
      </c>
      <c r="T251" s="26">
        <v>127.47948</v>
      </c>
      <c r="U251" s="26">
        <v>486.26666</v>
      </c>
      <c r="V251" s="26">
        <v>313.625</v>
      </c>
      <c r="W251" s="26">
        <v>317.58530999999999</v>
      </c>
      <c r="X251" s="26">
        <v>310</v>
      </c>
      <c r="Y251" s="26">
        <v>480</v>
      </c>
      <c r="AA251" s="112"/>
    </row>
    <row r="252" spans="1:27" s="111" customFormat="1" ht="409.5" x14ac:dyDescent="0.2">
      <c r="A252" s="2"/>
      <c r="B252" s="75">
        <v>300000000</v>
      </c>
      <c r="C252" s="75">
        <v>302000000</v>
      </c>
      <c r="D252" s="77">
        <v>302000000</v>
      </c>
      <c r="E252" s="80">
        <v>302000019</v>
      </c>
      <c r="F252" s="34" t="s">
        <v>1</v>
      </c>
      <c r="G252" s="8" t="s">
        <v>1</v>
      </c>
      <c r="H252" s="87">
        <v>50</v>
      </c>
      <c r="I252" s="48" t="s">
        <v>7</v>
      </c>
      <c r="J252" s="49">
        <v>50133000</v>
      </c>
      <c r="K252" s="44">
        <v>100</v>
      </c>
      <c r="L252" s="50" t="s">
        <v>277</v>
      </c>
      <c r="M252" s="50" t="s">
        <v>704</v>
      </c>
      <c r="N252" s="51" t="s">
        <v>276</v>
      </c>
      <c r="O252" s="52" t="s">
        <v>275</v>
      </c>
      <c r="P252" s="52" t="s">
        <v>274</v>
      </c>
      <c r="Q252" s="21">
        <v>7</v>
      </c>
      <c r="R252" s="22">
        <v>5</v>
      </c>
      <c r="S252" s="26">
        <v>133.77884</v>
      </c>
      <c r="T252" s="26">
        <v>61.178840000000001</v>
      </c>
      <c r="U252" s="26">
        <v>132</v>
      </c>
      <c r="V252" s="26">
        <v>129.9</v>
      </c>
      <c r="W252" s="26">
        <v>120</v>
      </c>
      <c r="X252" s="26">
        <v>120</v>
      </c>
      <c r="Y252" s="26">
        <v>120</v>
      </c>
      <c r="AA252" s="112"/>
    </row>
    <row r="253" spans="1:27" s="111" customFormat="1" ht="409.5" x14ac:dyDescent="0.2">
      <c r="A253" s="2"/>
      <c r="B253" s="75">
        <v>300000000</v>
      </c>
      <c r="C253" s="75">
        <v>302000000</v>
      </c>
      <c r="D253" s="77">
        <v>302000000</v>
      </c>
      <c r="E253" s="80">
        <v>302000019</v>
      </c>
      <c r="F253" s="34" t="s">
        <v>1</v>
      </c>
      <c r="G253" s="8" t="s">
        <v>1</v>
      </c>
      <c r="H253" s="87">
        <v>70</v>
      </c>
      <c r="I253" s="48" t="s">
        <v>125</v>
      </c>
      <c r="J253" s="49">
        <v>70035000</v>
      </c>
      <c r="K253" s="44">
        <v>100</v>
      </c>
      <c r="L253" s="50" t="s">
        <v>273</v>
      </c>
      <c r="M253" s="50" t="s">
        <v>704</v>
      </c>
      <c r="N253" s="51" t="s">
        <v>1036</v>
      </c>
      <c r="O253" s="52" t="s">
        <v>1037</v>
      </c>
      <c r="P253" s="52" t="s">
        <v>1038</v>
      </c>
      <c r="Q253" s="21">
        <v>7</v>
      </c>
      <c r="R253" s="22">
        <v>5</v>
      </c>
      <c r="S253" s="26">
        <v>70</v>
      </c>
      <c r="T253" s="26">
        <v>70</v>
      </c>
      <c r="U253" s="26">
        <v>55</v>
      </c>
      <c r="V253" s="26">
        <v>55</v>
      </c>
      <c r="W253" s="26">
        <v>40</v>
      </c>
      <c r="X253" s="26">
        <v>40</v>
      </c>
      <c r="Y253" s="26">
        <v>40</v>
      </c>
      <c r="AA253" s="112"/>
    </row>
    <row r="254" spans="1:27" s="111" customFormat="1" ht="409.5" x14ac:dyDescent="0.2">
      <c r="A254" s="2"/>
      <c r="B254" s="75">
        <v>300000000</v>
      </c>
      <c r="C254" s="75">
        <v>302000000</v>
      </c>
      <c r="D254" s="77">
        <v>302000000</v>
      </c>
      <c r="E254" s="80">
        <v>302000019</v>
      </c>
      <c r="F254" s="34" t="s">
        <v>1</v>
      </c>
      <c r="G254" s="8" t="s">
        <v>1</v>
      </c>
      <c r="H254" s="87">
        <v>231</v>
      </c>
      <c r="I254" s="48" t="s">
        <v>148</v>
      </c>
      <c r="J254" s="49">
        <v>231022001</v>
      </c>
      <c r="K254" s="44">
        <v>100</v>
      </c>
      <c r="L254" s="50" t="s">
        <v>269</v>
      </c>
      <c r="M254" s="50" t="s">
        <v>704</v>
      </c>
      <c r="N254" s="51" t="s">
        <v>1010</v>
      </c>
      <c r="O254" s="52" t="s">
        <v>1011</v>
      </c>
      <c r="P254" s="52" t="s">
        <v>1012</v>
      </c>
      <c r="Q254" s="21">
        <v>7</v>
      </c>
      <c r="R254" s="22">
        <v>5</v>
      </c>
      <c r="S254" s="26">
        <v>1211.6880000000001</v>
      </c>
      <c r="T254" s="26">
        <v>1211.6880000000001</v>
      </c>
      <c r="U254" s="26">
        <v>2279.84</v>
      </c>
      <c r="V254" s="26">
        <v>2271.54</v>
      </c>
      <c r="W254" s="26">
        <v>2226.6999999999998</v>
      </c>
      <c r="X254" s="26">
        <v>2194.1999999999998</v>
      </c>
      <c r="Y254" s="26">
        <v>2203.6999999999998</v>
      </c>
      <c r="AA254" s="112"/>
    </row>
    <row r="255" spans="1:27" s="111" customFormat="1" ht="409.5" x14ac:dyDescent="0.2">
      <c r="A255" s="2"/>
      <c r="B255" s="75">
        <v>300000000</v>
      </c>
      <c r="C255" s="75">
        <v>302000000</v>
      </c>
      <c r="D255" s="77">
        <v>302000000</v>
      </c>
      <c r="E255" s="80">
        <v>302000019</v>
      </c>
      <c r="F255" s="34" t="s">
        <v>1</v>
      </c>
      <c r="G255" s="8" t="s">
        <v>1</v>
      </c>
      <c r="H255" s="87">
        <v>231</v>
      </c>
      <c r="I255" s="48" t="s">
        <v>148</v>
      </c>
      <c r="J255" s="49">
        <v>231231090</v>
      </c>
      <c r="K255" s="44">
        <v>100</v>
      </c>
      <c r="L255" s="50" t="s">
        <v>272</v>
      </c>
      <c r="M255" s="50" t="s">
        <v>704</v>
      </c>
      <c r="N255" s="51" t="s">
        <v>1013</v>
      </c>
      <c r="O255" s="52" t="s">
        <v>271</v>
      </c>
      <c r="P255" s="52" t="s">
        <v>1014</v>
      </c>
      <c r="Q255" s="21">
        <v>7</v>
      </c>
      <c r="R255" s="22">
        <v>5</v>
      </c>
      <c r="S255" s="26">
        <v>51.4</v>
      </c>
      <c r="T255" s="26">
        <v>51.4</v>
      </c>
      <c r="U255" s="26">
        <v>212.13200000000001</v>
      </c>
      <c r="V255" s="26">
        <v>172.63200000000001</v>
      </c>
      <c r="W255" s="26">
        <v>205</v>
      </c>
      <c r="X255" s="26">
        <v>205</v>
      </c>
      <c r="Y255" s="26">
        <v>205</v>
      </c>
      <c r="AA255" s="112"/>
    </row>
    <row r="256" spans="1:27" s="111" customFormat="1" ht="409.5" x14ac:dyDescent="0.2">
      <c r="A256" s="2"/>
      <c r="B256" s="75">
        <v>300000000</v>
      </c>
      <c r="C256" s="75">
        <v>302000000</v>
      </c>
      <c r="D256" s="77">
        <v>302000000</v>
      </c>
      <c r="E256" s="80">
        <v>302000019</v>
      </c>
      <c r="F256" s="34" t="s">
        <v>1</v>
      </c>
      <c r="G256" s="8" t="s">
        <v>1</v>
      </c>
      <c r="H256" s="87">
        <v>231</v>
      </c>
      <c r="I256" s="48" t="s">
        <v>148</v>
      </c>
      <c r="J256" s="49">
        <v>231231090</v>
      </c>
      <c r="K256" s="44">
        <v>100</v>
      </c>
      <c r="L256" s="50" t="s">
        <v>272</v>
      </c>
      <c r="M256" s="50" t="s">
        <v>704</v>
      </c>
      <c r="N256" s="51" t="s">
        <v>1013</v>
      </c>
      <c r="O256" s="52" t="s">
        <v>271</v>
      </c>
      <c r="P256" s="52" t="s">
        <v>1014</v>
      </c>
      <c r="Q256" s="21">
        <v>7</v>
      </c>
      <c r="R256" s="22">
        <v>9</v>
      </c>
      <c r="S256" s="26">
        <v>6</v>
      </c>
      <c r="T256" s="26">
        <v>6</v>
      </c>
      <c r="U256" s="26"/>
      <c r="V256" s="26"/>
      <c r="W256" s="26"/>
      <c r="X256" s="26"/>
      <c r="Y256" s="26"/>
      <c r="AA256" s="112"/>
    </row>
    <row r="257" spans="1:27" s="111" customFormat="1" ht="409.5" x14ac:dyDescent="0.2">
      <c r="A257" s="2"/>
      <c r="B257" s="75">
        <v>300000000</v>
      </c>
      <c r="C257" s="75">
        <v>302000000</v>
      </c>
      <c r="D257" s="77">
        <v>302000000</v>
      </c>
      <c r="E257" s="80">
        <v>302000019</v>
      </c>
      <c r="F257" s="34" t="s">
        <v>1</v>
      </c>
      <c r="G257" s="8" t="s">
        <v>1</v>
      </c>
      <c r="H257" s="87">
        <v>241</v>
      </c>
      <c r="I257" s="48" t="s">
        <v>231</v>
      </c>
      <c r="J257" s="49">
        <v>241241135</v>
      </c>
      <c r="K257" s="44">
        <v>100</v>
      </c>
      <c r="L257" s="50" t="s">
        <v>270</v>
      </c>
      <c r="M257" s="50" t="s">
        <v>704</v>
      </c>
      <c r="N257" s="51" t="s">
        <v>963</v>
      </c>
      <c r="O257" s="52" t="s">
        <v>964</v>
      </c>
      <c r="P257" s="52" t="s">
        <v>965</v>
      </c>
      <c r="Q257" s="21">
        <v>7</v>
      </c>
      <c r="R257" s="22">
        <v>5</v>
      </c>
      <c r="S257" s="26">
        <v>612.9</v>
      </c>
      <c r="T257" s="26">
        <v>593.08900000000006</v>
      </c>
      <c r="U257" s="26">
        <v>1167.9829999999999</v>
      </c>
      <c r="V257" s="26">
        <v>1089.2180000000001</v>
      </c>
      <c r="W257" s="26">
        <v>1000.71</v>
      </c>
      <c r="X257" s="26">
        <v>656.61</v>
      </c>
      <c r="Y257" s="26">
        <v>594.61</v>
      </c>
      <c r="AA257" s="112"/>
    </row>
    <row r="258" spans="1:27" s="111" customFormat="1" ht="409.5" x14ac:dyDescent="0.2">
      <c r="A258" s="2"/>
      <c r="B258" s="76">
        <v>300000000</v>
      </c>
      <c r="C258" s="76">
        <v>302000000</v>
      </c>
      <c r="D258" s="10">
        <v>302000000</v>
      </c>
      <c r="E258" s="81">
        <v>302000019</v>
      </c>
      <c r="F258" s="35" t="s">
        <v>1</v>
      </c>
      <c r="G258" s="15" t="s">
        <v>1</v>
      </c>
      <c r="H258" s="88">
        <v>481</v>
      </c>
      <c r="I258" s="53" t="s">
        <v>112</v>
      </c>
      <c r="J258" s="54">
        <v>481481031</v>
      </c>
      <c r="K258" s="44">
        <v>100</v>
      </c>
      <c r="L258" s="55" t="s">
        <v>269</v>
      </c>
      <c r="M258" s="55" t="s">
        <v>704</v>
      </c>
      <c r="N258" s="56" t="s">
        <v>268</v>
      </c>
      <c r="O258" s="57" t="s">
        <v>267</v>
      </c>
      <c r="P258" s="57" t="s">
        <v>266</v>
      </c>
      <c r="Q258" s="21">
        <v>7</v>
      </c>
      <c r="R258" s="22">
        <v>5</v>
      </c>
      <c r="S258" s="26">
        <v>157.72</v>
      </c>
      <c r="T258" s="26">
        <v>155.62</v>
      </c>
      <c r="U258" s="26">
        <v>229.57</v>
      </c>
      <c r="V258" s="26">
        <v>169.63</v>
      </c>
      <c r="W258" s="26">
        <v>373.6</v>
      </c>
      <c r="X258" s="26">
        <v>373.6</v>
      </c>
      <c r="Y258" s="26">
        <v>373.6</v>
      </c>
      <c r="AA258" s="112"/>
    </row>
    <row r="259" spans="1:27" s="111" customFormat="1" ht="127.5" x14ac:dyDescent="0.2">
      <c r="A259" s="2"/>
      <c r="B259" s="89">
        <v>302000020</v>
      </c>
      <c r="C259" s="89"/>
      <c r="D259" s="89"/>
      <c r="E259" s="90"/>
      <c r="F259" s="40">
        <v>302000020</v>
      </c>
      <c r="G259" s="13" t="s">
        <v>265</v>
      </c>
      <c r="H259" s="93"/>
      <c r="I259" s="93"/>
      <c r="J259" s="93"/>
      <c r="K259" s="58">
        <v>100</v>
      </c>
      <c r="L259" s="51"/>
      <c r="M259" s="129"/>
      <c r="N259" s="129"/>
      <c r="O259" s="129"/>
      <c r="P259" s="130"/>
      <c r="Q259" s="27" t="s">
        <v>1</v>
      </c>
      <c r="R259" s="25" t="s">
        <v>1</v>
      </c>
      <c r="S259" s="26">
        <f>S260+S261</f>
        <v>5156.0864799999999</v>
      </c>
      <c r="T259" s="26">
        <f t="shared" ref="T259:Y259" si="58">T260+T261</f>
        <v>5155.8387400000001</v>
      </c>
      <c r="U259" s="26">
        <f t="shared" si="58"/>
        <v>250</v>
      </c>
      <c r="V259" s="26">
        <f t="shared" si="58"/>
        <v>0</v>
      </c>
      <c r="W259" s="26">
        <f t="shared" si="58"/>
        <v>0</v>
      </c>
      <c r="X259" s="26">
        <f t="shared" si="58"/>
        <v>0</v>
      </c>
      <c r="Y259" s="26">
        <f t="shared" si="58"/>
        <v>0</v>
      </c>
      <c r="AA259" s="112"/>
    </row>
    <row r="260" spans="1:27" s="111" customFormat="1" ht="409.5" x14ac:dyDescent="0.2">
      <c r="A260" s="2"/>
      <c r="B260" s="84">
        <v>300000000</v>
      </c>
      <c r="C260" s="84">
        <v>302000000</v>
      </c>
      <c r="D260" s="12">
        <v>302000000</v>
      </c>
      <c r="E260" s="83">
        <v>302000020</v>
      </c>
      <c r="F260" s="33" t="s">
        <v>1</v>
      </c>
      <c r="G260" s="11" t="s">
        <v>1</v>
      </c>
      <c r="H260" s="41">
        <v>481</v>
      </c>
      <c r="I260" s="42" t="s">
        <v>112</v>
      </c>
      <c r="J260" s="43">
        <v>481481070</v>
      </c>
      <c r="K260" s="44">
        <v>100</v>
      </c>
      <c r="L260" s="45" t="s">
        <v>264</v>
      </c>
      <c r="M260" s="45" t="s">
        <v>704</v>
      </c>
      <c r="N260" s="46" t="s">
        <v>263</v>
      </c>
      <c r="O260" s="47" t="s">
        <v>262</v>
      </c>
      <c r="P260" s="47" t="s">
        <v>261</v>
      </c>
      <c r="Q260" s="23">
        <v>5</v>
      </c>
      <c r="R260" s="24">
        <v>1</v>
      </c>
      <c r="S260" s="26">
        <v>420.81299999999999</v>
      </c>
      <c r="T260" s="26">
        <v>420.81299999999999</v>
      </c>
      <c r="U260" s="26">
        <v>250</v>
      </c>
      <c r="V260" s="26">
        <v>0</v>
      </c>
      <c r="W260" s="26"/>
      <c r="X260" s="26"/>
      <c r="Y260" s="26"/>
      <c r="AA260" s="112"/>
    </row>
    <row r="261" spans="1:27" s="111" customFormat="1" ht="409.5" x14ac:dyDescent="0.2">
      <c r="A261" s="2"/>
      <c r="B261" s="76">
        <v>300000000</v>
      </c>
      <c r="C261" s="76">
        <v>302000000</v>
      </c>
      <c r="D261" s="10">
        <v>302000000</v>
      </c>
      <c r="E261" s="81">
        <v>302000020</v>
      </c>
      <c r="F261" s="35" t="s">
        <v>1</v>
      </c>
      <c r="G261" s="15" t="s">
        <v>1</v>
      </c>
      <c r="H261" s="88">
        <v>481</v>
      </c>
      <c r="I261" s="53" t="s">
        <v>112</v>
      </c>
      <c r="J261" s="54">
        <v>481481070</v>
      </c>
      <c r="K261" s="44">
        <v>100</v>
      </c>
      <c r="L261" s="55" t="s">
        <v>264</v>
      </c>
      <c r="M261" s="55" t="s">
        <v>704</v>
      </c>
      <c r="N261" s="56" t="s">
        <v>263</v>
      </c>
      <c r="O261" s="57" t="s">
        <v>262</v>
      </c>
      <c r="P261" s="57" t="s">
        <v>261</v>
      </c>
      <c r="Q261" s="21">
        <v>7</v>
      </c>
      <c r="R261" s="22">
        <v>1</v>
      </c>
      <c r="S261" s="26">
        <v>4735.2734799999998</v>
      </c>
      <c r="T261" s="26">
        <v>4735.02574</v>
      </c>
      <c r="U261" s="26"/>
      <c r="V261" s="26"/>
      <c r="W261" s="26"/>
      <c r="X261" s="26"/>
      <c r="Y261" s="26"/>
      <c r="AA261" s="112"/>
    </row>
    <row r="262" spans="1:27" s="111" customFormat="1" ht="114.75" x14ac:dyDescent="0.2">
      <c r="A262" s="2"/>
      <c r="B262" s="89">
        <v>302000021</v>
      </c>
      <c r="C262" s="89"/>
      <c r="D262" s="89"/>
      <c r="E262" s="90"/>
      <c r="F262" s="40">
        <v>302000021</v>
      </c>
      <c r="G262" s="13" t="s">
        <v>260</v>
      </c>
      <c r="H262" s="93"/>
      <c r="I262" s="93"/>
      <c r="J262" s="93"/>
      <c r="K262" s="58">
        <v>100</v>
      </c>
      <c r="L262" s="51"/>
      <c r="M262" s="129"/>
      <c r="N262" s="129"/>
      <c r="O262" s="129"/>
      <c r="P262" s="130"/>
      <c r="Q262" s="27" t="s">
        <v>1</v>
      </c>
      <c r="R262" s="25" t="s">
        <v>1</v>
      </c>
      <c r="S262" s="26">
        <f>S263+S264+S265+S266+S267+S268+S269+S270+S271+S272+S273+S274+S275+S276+S277+S278+S279+S280+S281+S282</f>
        <v>27083.477320000002</v>
      </c>
      <c r="T262" s="26">
        <f t="shared" ref="T262:Y262" si="59">T263+T264+T265+T266+T267+T268+T269+T270+T271+T272+T273+T274+T275+T276+T277+T278+T279+T280+T281+T282</f>
        <v>24242.02982</v>
      </c>
      <c r="U262" s="26">
        <f>U263+U264+U265+U266+U267+U268+U269+U270+U271+U272+U273+U274+U275+U276+U277+U278+U279+U280+U281+U282</f>
        <v>44561.606049999995</v>
      </c>
      <c r="V262" s="26">
        <f t="shared" si="59"/>
        <v>40279.805059999999</v>
      </c>
      <c r="W262" s="26">
        <f>W263+W264+W265+W266+W267+W268+W269+W270+W271+W272+W273+W274+W275+W276+W277+W278+W279+W280+W281+W282</f>
        <v>41730.135779999997</v>
      </c>
      <c r="X262" s="26">
        <f t="shared" si="59"/>
        <v>38347.201180000004</v>
      </c>
      <c r="Y262" s="26">
        <f t="shared" si="59"/>
        <v>34660.887029999998</v>
      </c>
      <c r="AA262" s="112"/>
    </row>
    <row r="263" spans="1:27" s="111" customFormat="1" ht="409.5" x14ac:dyDescent="0.2">
      <c r="A263" s="2"/>
      <c r="B263" s="84">
        <v>300000000</v>
      </c>
      <c r="C263" s="84">
        <v>302000000</v>
      </c>
      <c r="D263" s="12">
        <v>302000000</v>
      </c>
      <c r="E263" s="83">
        <v>302000021</v>
      </c>
      <c r="F263" s="33" t="s">
        <v>1</v>
      </c>
      <c r="G263" s="11" t="s">
        <v>1</v>
      </c>
      <c r="H263" s="41">
        <v>11</v>
      </c>
      <c r="I263" s="42" t="s">
        <v>242</v>
      </c>
      <c r="J263" s="43">
        <v>11011000</v>
      </c>
      <c r="K263" s="44">
        <v>100</v>
      </c>
      <c r="L263" s="45" t="s">
        <v>245</v>
      </c>
      <c r="M263" s="45" t="s">
        <v>704</v>
      </c>
      <c r="N263" s="46" t="s">
        <v>259</v>
      </c>
      <c r="O263" s="47" t="s">
        <v>258</v>
      </c>
      <c r="P263" s="47" t="s">
        <v>257</v>
      </c>
      <c r="Q263" s="23">
        <v>1</v>
      </c>
      <c r="R263" s="24">
        <v>3</v>
      </c>
      <c r="S263" s="26">
        <v>53.972999999999999</v>
      </c>
      <c r="T263" s="26">
        <v>53.972999999999999</v>
      </c>
      <c r="U263" s="26">
        <v>120.74952999999999</v>
      </c>
      <c r="V263" s="26">
        <v>120.74952999999999</v>
      </c>
      <c r="W263" s="26">
        <v>180</v>
      </c>
      <c r="X263" s="26">
        <v>180</v>
      </c>
      <c r="Y263" s="26">
        <v>180</v>
      </c>
      <c r="AA263" s="112"/>
    </row>
    <row r="264" spans="1:27" s="111" customFormat="1" ht="409.5" x14ac:dyDescent="0.2">
      <c r="A264" s="2"/>
      <c r="B264" s="75">
        <v>300000000</v>
      </c>
      <c r="C264" s="75">
        <v>302000000</v>
      </c>
      <c r="D264" s="77">
        <v>302000000</v>
      </c>
      <c r="E264" s="80">
        <v>302000021</v>
      </c>
      <c r="F264" s="34" t="s">
        <v>1</v>
      </c>
      <c r="G264" s="8" t="s">
        <v>1</v>
      </c>
      <c r="H264" s="87">
        <v>11</v>
      </c>
      <c r="I264" s="48" t="s">
        <v>242</v>
      </c>
      <c r="J264" s="49">
        <v>11011000</v>
      </c>
      <c r="K264" s="44">
        <v>100</v>
      </c>
      <c r="L264" s="50" t="s">
        <v>245</v>
      </c>
      <c r="M264" s="50" t="s">
        <v>704</v>
      </c>
      <c r="N264" s="51" t="s">
        <v>259</v>
      </c>
      <c r="O264" s="52" t="s">
        <v>258</v>
      </c>
      <c r="P264" s="52" t="s">
        <v>257</v>
      </c>
      <c r="Q264" s="21">
        <v>1</v>
      </c>
      <c r="R264" s="22">
        <v>6</v>
      </c>
      <c r="S264" s="26">
        <v>161.791</v>
      </c>
      <c r="T264" s="26">
        <v>161.791</v>
      </c>
      <c r="U264" s="26">
        <v>216.88816</v>
      </c>
      <c r="V264" s="26">
        <v>207.21556000000001</v>
      </c>
      <c r="W264" s="26">
        <v>360</v>
      </c>
      <c r="X264" s="26">
        <v>360</v>
      </c>
      <c r="Y264" s="26">
        <v>360</v>
      </c>
      <c r="AA264" s="112"/>
    </row>
    <row r="265" spans="1:27" s="111" customFormat="1" ht="409.5" x14ac:dyDescent="0.2">
      <c r="A265" s="2"/>
      <c r="B265" s="75">
        <v>300000000</v>
      </c>
      <c r="C265" s="75">
        <v>302000000</v>
      </c>
      <c r="D265" s="77">
        <v>302000000</v>
      </c>
      <c r="E265" s="80">
        <v>302000021</v>
      </c>
      <c r="F265" s="34" t="s">
        <v>1</v>
      </c>
      <c r="G265" s="8" t="s">
        <v>1</v>
      </c>
      <c r="H265" s="87">
        <v>40</v>
      </c>
      <c r="I265" s="48" t="s">
        <v>118</v>
      </c>
      <c r="J265" s="49">
        <v>40061000</v>
      </c>
      <c r="K265" s="44">
        <v>100</v>
      </c>
      <c r="L265" s="50" t="s">
        <v>256</v>
      </c>
      <c r="M265" s="50" t="s">
        <v>704</v>
      </c>
      <c r="N265" s="51" t="s">
        <v>798</v>
      </c>
      <c r="O265" s="52" t="s">
        <v>799</v>
      </c>
      <c r="P265" s="52" t="s">
        <v>800</v>
      </c>
      <c r="Q265" s="21">
        <v>1</v>
      </c>
      <c r="R265" s="22">
        <v>2</v>
      </c>
      <c r="S265" s="26">
        <v>0</v>
      </c>
      <c r="T265" s="26">
        <v>0</v>
      </c>
      <c r="U265" s="26">
        <v>35</v>
      </c>
      <c r="V265" s="26">
        <v>15.87</v>
      </c>
      <c r="W265" s="26">
        <v>35</v>
      </c>
      <c r="X265" s="26">
        <v>35</v>
      </c>
      <c r="Y265" s="26">
        <v>35</v>
      </c>
      <c r="AA265" s="112"/>
    </row>
    <row r="266" spans="1:27" s="111" customFormat="1" ht="409.5" x14ac:dyDescent="0.2">
      <c r="A266" s="2"/>
      <c r="B266" s="75">
        <v>300000000</v>
      </c>
      <c r="C266" s="75">
        <v>302000000</v>
      </c>
      <c r="D266" s="77">
        <v>302000000</v>
      </c>
      <c r="E266" s="80">
        <v>302000021</v>
      </c>
      <c r="F266" s="34" t="s">
        <v>1</v>
      </c>
      <c r="G266" s="8" t="s">
        <v>1</v>
      </c>
      <c r="H266" s="87">
        <v>40</v>
      </c>
      <c r="I266" s="48" t="s">
        <v>118</v>
      </c>
      <c r="J266" s="49">
        <v>40061000</v>
      </c>
      <c r="K266" s="44">
        <v>100</v>
      </c>
      <c r="L266" s="50" t="s">
        <v>256</v>
      </c>
      <c r="M266" s="50" t="s">
        <v>692</v>
      </c>
      <c r="N266" s="51" t="s">
        <v>801</v>
      </c>
      <c r="O266" s="52" t="s">
        <v>799</v>
      </c>
      <c r="P266" s="52" t="s">
        <v>800</v>
      </c>
      <c r="Q266" s="21">
        <v>1</v>
      </c>
      <c r="R266" s="22">
        <v>4</v>
      </c>
      <c r="S266" s="26">
        <v>1703.58095</v>
      </c>
      <c r="T266" s="26">
        <v>1703.58095</v>
      </c>
      <c r="U266" s="26">
        <v>4653.2008400000004</v>
      </c>
      <c r="V266" s="26">
        <v>4396.7877600000002</v>
      </c>
      <c r="W266" s="26">
        <v>7620</v>
      </c>
      <c r="X266" s="26">
        <v>7824.2644</v>
      </c>
      <c r="Y266" s="26">
        <v>6977.9502499999999</v>
      </c>
      <c r="AA266" s="112"/>
    </row>
    <row r="267" spans="1:27" s="111" customFormat="1" ht="409.5" x14ac:dyDescent="0.2">
      <c r="A267" s="2"/>
      <c r="B267" s="75">
        <v>300000000</v>
      </c>
      <c r="C267" s="75">
        <v>302000000</v>
      </c>
      <c r="D267" s="77">
        <v>302000000</v>
      </c>
      <c r="E267" s="80">
        <v>302000021</v>
      </c>
      <c r="F267" s="34" t="s">
        <v>1</v>
      </c>
      <c r="G267" s="8" t="s">
        <v>1</v>
      </c>
      <c r="H267" s="87">
        <v>40</v>
      </c>
      <c r="I267" s="48" t="s">
        <v>118</v>
      </c>
      <c r="J267" s="49">
        <v>40061000</v>
      </c>
      <c r="K267" s="44">
        <v>100</v>
      </c>
      <c r="L267" s="50" t="s">
        <v>256</v>
      </c>
      <c r="M267" s="50" t="s">
        <v>704</v>
      </c>
      <c r="N267" s="51" t="s">
        <v>801</v>
      </c>
      <c r="O267" s="52" t="s">
        <v>799</v>
      </c>
      <c r="P267" s="52" t="s">
        <v>800</v>
      </c>
      <c r="Q267" s="21">
        <v>1</v>
      </c>
      <c r="R267" s="22">
        <v>13</v>
      </c>
      <c r="S267" s="26">
        <v>3166.1991600000001</v>
      </c>
      <c r="T267" s="26">
        <v>1644.51486</v>
      </c>
      <c r="U267" s="26">
        <v>1871.1086</v>
      </c>
      <c r="V267" s="26">
        <v>1861.4963700000001</v>
      </c>
      <c r="W267" s="26">
        <v>1000</v>
      </c>
      <c r="X267" s="26">
        <v>2360</v>
      </c>
      <c r="Y267" s="26">
        <v>1000</v>
      </c>
      <c r="AA267" s="112"/>
    </row>
    <row r="268" spans="1:27" s="111" customFormat="1" ht="409.5" x14ac:dyDescent="0.2">
      <c r="A268" s="2"/>
      <c r="B268" s="75">
        <v>300000000</v>
      </c>
      <c r="C268" s="75">
        <v>302000000</v>
      </c>
      <c r="D268" s="77">
        <v>302000000</v>
      </c>
      <c r="E268" s="80">
        <v>302000021</v>
      </c>
      <c r="F268" s="34" t="s">
        <v>1</v>
      </c>
      <c r="G268" s="8" t="s">
        <v>1</v>
      </c>
      <c r="H268" s="87">
        <v>40</v>
      </c>
      <c r="I268" s="48" t="s">
        <v>118</v>
      </c>
      <c r="J268" s="49">
        <v>40061000</v>
      </c>
      <c r="K268" s="44">
        <v>100</v>
      </c>
      <c r="L268" s="50" t="s">
        <v>256</v>
      </c>
      <c r="M268" s="50" t="s">
        <v>704</v>
      </c>
      <c r="N268" s="51" t="s">
        <v>801</v>
      </c>
      <c r="O268" s="52" t="s">
        <v>799</v>
      </c>
      <c r="P268" s="52" t="s">
        <v>800</v>
      </c>
      <c r="Q268" s="21">
        <v>3</v>
      </c>
      <c r="R268" s="22">
        <v>9</v>
      </c>
      <c r="S268" s="26">
        <v>801.94339000000002</v>
      </c>
      <c r="T268" s="26">
        <v>801.94339000000002</v>
      </c>
      <c r="U268" s="26"/>
      <c r="V268" s="26"/>
      <c r="W268" s="26">
        <f>390-390</f>
        <v>0</v>
      </c>
      <c r="X268" s="26">
        <f>390-390</f>
        <v>0</v>
      </c>
      <c r="Y268" s="26">
        <f>390-390</f>
        <v>0</v>
      </c>
      <c r="AA268" s="112"/>
    </row>
    <row r="269" spans="1:27" s="111" customFormat="1" ht="409.5" x14ac:dyDescent="0.2">
      <c r="A269" s="2"/>
      <c r="B269" s="75">
        <v>300000000</v>
      </c>
      <c r="C269" s="75">
        <v>302000000</v>
      </c>
      <c r="D269" s="77">
        <v>302000000</v>
      </c>
      <c r="E269" s="80">
        <v>302000021</v>
      </c>
      <c r="F269" s="34" t="s">
        <v>1</v>
      </c>
      <c r="G269" s="8" t="s">
        <v>1</v>
      </c>
      <c r="H269" s="87">
        <v>40</v>
      </c>
      <c r="I269" s="48" t="s">
        <v>118</v>
      </c>
      <c r="J269" s="49">
        <v>40061000</v>
      </c>
      <c r="K269" s="44">
        <v>100</v>
      </c>
      <c r="L269" s="50" t="s">
        <v>256</v>
      </c>
      <c r="M269" s="50" t="s">
        <v>704</v>
      </c>
      <c r="N269" s="51" t="s">
        <v>801</v>
      </c>
      <c r="O269" s="52" t="s">
        <v>799</v>
      </c>
      <c r="P269" s="52" t="s">
        <v>800</v>
      </c>
      <c r="Q269" s="21">
        <v>3</v>
      </c>
      <c r="R269" s="22">
        <v>10</v>
      </c>
      <c r="S269" s="26">
        <v>0</v>
      </c>
      <c r="T269" s="26">
        <v>0</v>
      </c>
      <c r="U269" s="26">
        <v>426.94463999999999</v>
      </c>
      <c r="V269" s="26">
        <v>262.71872999999999</v>
      </c>
      <c r="W269" s="26">
        <v>390</v>
      </c>
      <c r="X269" s="26">
        <v>390</v>
      </c>
      <c r="Y269" s="26">
        <v>390</v>
      </c>
      <c r="AA269" s="112"/>
    </row>
    <row r="270" spans="1:27" s="111" customFormat="1" ht="409.5" x14ac:dyDescent="0.2">
      <c r="A270" s="2"/>
      <c r="B270" s="75">
        <v>300000000</v>
      </c>
      <c r="C270" s="75">
        <v>302000000</v>
      </c>
      <c r="D270" s="77">
        <v>302000000</v>
      </c>
      <c r="E270" s="80">
        <v>302000021</v>
      </c>
      <c r="F270" s="34" t="s">
        <v>1</v>
      </c>
      <c r="G270" s="8" t="s">
        <v>1</v>
      </c>
      <c r="H270" s="87">
        <v>50</v>
      </c>
      <c r="I270" s="48" t="s">
        <v>7</v>
      </c>
      <c r="J270" s="49">
        <v>50119000</v>
      </c>
      <c r="K270" s="44">
        <v>100</v>
      </c>
      <c r="L270" s="50" t="s">
        <v>245</v>
      </c>
      <c r="M270" s="50" t="s">
        <v>704</v>
      </c>
      <c r="N270" s="51" t="s">
        <v>255</v>
      </c>
      <c r="O270" s="52" t="s">
        <v>254</v>
      </c>
      <c r="P270" s="52" t="s">
        <v>253</v>
      </c>
      <c r="Q270" s="21">
        <v>1</v>
      </c>
      <c r="R270" s="22">
        <v>6</v>
      </c>
      <c r="S270" s="26">
        <v>1237.002</v>
      </c>
      <c r="T270" s="26">
        <v>467.65120000000002</v>
      </c>
      <c r="U270" s="26">
        <v>1554.05386</v>
      </c>
      <c r="V270" s="26">
        <v>1554.05386</v>
      </c>
      <c r="W270" s="26">
        <v>1560</v>
      </c>
      <c r="X270" s="26">
        <v>1500</v>
      </c>
      <c r="Y270" s="26">
        <v>1500</v>
      </c>
      <c r="AA270" s="112"/>
    </row>
    <row r="271" spans="1:27" s="111" customFormat="1" ht="409.5" x14ac:dyDescent="0.2">
      <c r="A271" s="2"/>
      <c r="B271" s="75">
        <v>300000000</v>
      </c>
      <c r="C271" s="75">
        <v>302000000</v>
      </c>
      <c r="D271" s="77">
        <v>302000000</v>
      </c>
      <c r="E271" s="80">
        <v>302000021</v>
      </c>
      <c r="F271" s="34" t="s">
        <v>1</v>
      </c>
      <c r="G271" s="8" t="s">
        <v>1</v>
      </c>
      <c r="H271" s="87">
        <v>70</v>
      </c>
      <c r="I271" s="48" t="s">
        <v>125</v>
      </c>
      <c r="J271" s="49">
        <v>70002000</v>
      </c>
      <c r="K271" s="44">
        <v>100</v>
      </c>
      <c r="L271" s="50" t="s">
        <v>245</v>
      </c>
      <c r="M271" s="50" t="s">
        <v>704</v>
      </c>
      <c r="N271" s="51" t="s">
        <v>1039</v>
      </c>
      <c r="O271" s="52" t="s">
        <v>1040</v>
      </c>
      <c r="P271" s="52" t="s">
        <v>252</v>
      </c>
      <c r="Q271" s="21">
        <v>1</v>
      </c>
      <c r="R271" s="22">
        <v>13</v>
      </c>
      <c r="S271" s="26">
        <v>661.15481</v>
      </c>
      <c r="T271" s="26">
        <v>661.15481</v>
      </c>
      <c r="U271" s="26">
        <v>816.58262999999999</v>
      </c>
      <c r="V271" s="26">
        <v>816.58262999999999</v>
      </c>
      <c r="W271" s="26">
        <v>2400</v>
      </c>
      <c r="X271" s="26">
        <v>2400</v>
      </c>
      <c r="Y271" s="26">
        <v>2400</v>
      </c>
      <c r="AA271" s="135"/>
    </row>
    <row r="272" spans="1:27" s="111" customFormat="1" ht="409.5" x14ac:dyDescent="0.2">
      <c r="A272" s="2"/>
      <c r="B272" s="75">
        <v>300000000</v>
      </c>
      <c r="C272" s="75">
        <v>302000000</v>
      </c>
      <c r="D272" s="77">
        <v>302000000</v>
      </c>
      <c r="E272" s="80">
        <v>302000021</v>
      </c>
      <c r="F272" s="34" t="s">
        <v>1</v>
      </c>
      <c r="G272" s="8" t="s">
        <v>1</v>
      </c>
      <c r="H272" s="87">
        <v>231</v>
      </c>
      <c r="I272" s="48" t="s">
        <v>148</v>
      </c>
      <c r="J272" s="49">
        <v>231231171</v>
      </c>
      <c r="K272" s="44">
        <v>100</v>
      </c>
      <c r="L272" s="50" t="s">
        <v>245</v>
      </c>
      <c r="M272" s="50" t="s">
        <v>704</v>
      </c>
      <c r="N272" s="51" t="s">
        <v>1015</v>
      </c>
      <c r="O272" s="52" t="s">
        <v>1016</v>
      </c>
      <c r="P272" s="52" t="s">
        <v>1017</v>
      </c>
      <c r="Q272" s="21">
        <v>7</v>
      </c>
      <c r="R272" s="22">
        <v>1</v>
      </c>
      <c r="S272" s="26">
        <v>4353.1000000000004</v>
      </c>
      <c r="T272" s="26">
        <v>4353.1000000000004</v>
      </c>
      <c r="U272" s="26">
        <v>8480.1039999999994</v>
      </c>
      <c r="V272" s="26">
        <v>8480.1039999999994</v>
      </c>
      <c r="W272" s="26">
        <v>5335</v>
      </c>
      <c r="X272" s="26">
        <v>5335</v>
      </c>
      <c r="Y272" s="26">
        <v>5335</v>
      </c>
      <c r="AA272" s="112"/>
    </row>
    <row r="273" spans="1:27" s="111" customFormat="1" ht="409.5" x14ac:dyDescent="0.2">
      <c r="A273" s="2"/>
      <c r="B273" s="75">
        <v>300000000</v>
      </c>
      <c r="C273" s="75">
        <v>302000000</v>
      </c>
      <c r="D273" s="77">
        <v>302000000</v>
      </c>
      <c r="E273" s="80">
        <v>302000021</v>
      </c>
      <c r="F273" s="34" t="s">
        <v>1</v>
      </c>
      <c r="G273" s="8" t="s">
        <v>1</v>
      </c>
      <c r="H273" s="87">
        <v>231</v>
      </c>
      <c r="I273" s="48" t="s">
        <v>148</v>
      </c>
      <c r="J273" s="49">
        <v>231231171</v>
      </c>
      <c r="K273" s="44">
        <v>100</v>
      </c>
      <c r="L273" s="50" t="s">
        <v>245</v>
      </c>
      <c r="M273" s="50" t="s">
        <v>704</v>
      </c>
      <c r="N273" s="51" t="s">
        <v>1015</v>
      </c>
      <c r="O273" s="52" t="s">
        <v>1016</v>
      </c>
      <c r="P273" s="52" t="s">
        <v>1017</v>
      </c>
      <c r="Q273" s="21">
        <v>7</v>
      </c>
      <c r="R273" s="22">
        <v>2</v>
      </c>
      <c r="S273" s="26">
        <v>5840</v>
      </c>
      <c r="T273" s="26">
        <v>5840</v>
      </c>
      <c r="U273" s="26">
        <v>9737.0689999999995</v>
      </c>
      <c r="V273" s="26">
        <v>9737.0689999999995</v>
      </c>
      <c r="W273" s="26">
        <v>6140</v>
      </c>
      <c r="X273" s="26">
        <v>6140</v>
      </c>
      <c r="Y273" s="26">
        <v>6140</v>
      </c>
      <c r="AA273" s="112"/>
    </row>
    <row r="274" spans="1:27" s="111" customFormat="1" ht="409.5" x14ac:dyDescent="0.2">
      <c r="A274" s="2"/>
      <c r="B274" s="75">
        <v>300000000</v>
      </c>
      <c r="C274" s="75">
        <v>302000000</v>
      </c>
      <c r="D274" s="77">
        <v>302000000</v>
      </c>
      <c r="E274" s="80">
        <v>302000021</v>
      </c>
      <c r="F274" s="34" t="s">
        <v>1</v>
      </c>
      <c r="G274" s="8" t="s">
        <v>1</v>
      </c>
      <c r="H274" s="87">
        <v>231</v>
      </c>
      <c r="I274" s="48" t="s">
        <v>148</v>
      </c>
      <c r="J274" s="49">
        <v>231231171</v>
      </c>
      <c r="K274" s="44">
        <v>100</v>
      </c>
      <c r="L274" s="50" t="s">
        <v>245</v>
      </c>
      <c r="M274" s="50" t="s">
        <v>704</v>
      </c>
      <c r="N274" s="51" t="s">
        <v>1015</v>
      </c>
      <c r="O274" s="52" t="s">
        <v>1016</v>
      </c>
      <c r="P274" s="52" t="s">
        <v>1017</v>
      </c>
      <c r="Q274" s="21">
        <v>7</v>
      </c>
      <c r="R274" s="22">
        <v>3</v>
      </c>
      <c r="S274" s="26">
        <v>539</v>
      </c>
      <c r="T274" s="26">
        <v>539</v>
      </c>
      <c r="U274" s="26">
        <v>702.09900000000005</v>
      </c>
      <c r="V274" s="26">
        <v>702.09900000000005</v>
      </c>
      <c r="W274" s="26">
        <v>525</v>
      </c>
      <c r="X274" s="26">
        <v>525</v>
      </c>
      <c r="Y274" s="26">
        <v>525</v>
      </c>
      <c r="AA274" s="112"/>
    </row>
    <row r="275" spans="1:27" s="111" customFormat="1" ht="409.5" x14ac:dyDescent="0.2">
      <c r="A275" s="2"/>
      <c r="B275" s="75">
        <v>300000000</v>
      </c>
      <c r="C275" s="75">
        <v>302000000</v>
      </c>
      <c r="D275" s="77">
        <v>302000000</v>
      </c>
      <c r="E275" s="80">
        <v>302000021</v>
      </c>
      <c r="F275" s="34" t="s">
        <v>1</v>
      </c>
      <c r="G275" s="8" t="s">
        <v>1</v>
      </c>
      <c r="H275" s="87">
        <v>231</v>
      </c>
      <c r="I275" s="48" t="s">
        <v>148</v>
      </c>
      <c r="J275" s="49">
        <v>231231171</v>
      </c>
      <c r="K275" s="44">
        <v>100</v>
      </c>
      <c r="L275" s="50" t="s">
        <v>245</v>
      </c>
      <c r="M275" s="50" t="s">
        <v>704</v>
      </c>
      <c r="N275" s="51" t="s">
        <v>1015</v>
      </c>
      <c r="O275" s="52" t="s">
        <v>1016</v>
      </c>
      <c r="P275" s="52" t="s">
        <v>1017</v>
      </c>
      <c r="Q275" s="21">
        <v>7</v>
      </c>
      <c r="R275" s="22">
        <v>9</v>
      </c>
      <c r="S275" s="26">
        <v>1071.24398</v>
      </c>
      <c r="T275" s="26">
        <v>1071.24398</v>
      </c>
      <c r="U275" s="26">
        <v>2440.59951</v>
      </c>
      <c r="V275" s="26">
        <v>1841.07719</v>
      </c>
      <c r="W275" s="26">
        <v>2240</v>
      </c>
      <c r="X275" s="26">
        <v>2240</v>
      </c>
      <c r="Y275" s="26">
        <v>2240</v>
      </c>
      <c r="AA275" s="112"/>
    </row>
    <row r="276" spans="1:27" s="111" customFormat="1" ht="409.5" x14ac:dyDescent="0.2">
      <c r="A276" s="2"/>
      <c r="B276" s="75">
        <v>300000000</v>
      </c>
      <c r="C276" s="75">
        <v>302000000</v>
      </c>
      <c r="D276" s="77">
        <v>302000000</v>
      </c>
      <c r="E276" s="80">
        <v>302000021</v>
      </c>
      <c r="F276" s="34" t="s">
        <v>1</v>
      </c>
      <c r="G276" s="8" t="s">
        <v>1</v>
      </c>
      <c r="H276" s="87">
        <v>241</v>
      </c>
      <c r="I276" s="48" t="s">
        <v>231</v>
      </c>
      <c r="J276" s="49">
        <v>241003000</v>
      </c>
      <c r="K276" s="44">
        <v>100</v>
      </c>
      <c r="L276" s="50" t="s">
        <v>245</v>
      </c>
      <c r="M276" s="50" t="s">
        <v>704</v>
      </c>
      <c r="N276" s="51" t="s">
        <v>251</v>
      </c>
      <c r="O276" s="52" t="s">
        <v>250</v>
      </c>
      <c r="P276" s="52" t="s">
        <v>249</v>
      </c>
      <c r="Q276" s="21">
        <v>7</v>
      </c>
      <c r="R276" s="22">
        <v>3</v>
      </c>
      <c r="S276" s="26">
        <v>799</v>
      </c>
      <c r="T276" s="26">
        <v>799</v>
      </c>
      <c r="U276" s="26">
        <v>1100</v>
      </c>
      <c r="V276" s="26">
        <v>1100</v>
      </c>
      <c r="W276" s="26">
        <v>1020</v>
      </c>
      <c r="X276" s="26">
        <v>1020</v>
      </c>
      <c r="Y276" s="26">
        <v>1020</v>
      </c>
      <c r="AA276" s="112"/>
    </row>
    <row r="277" spans="1:27" s="111" customFormat="1" ht="409.5" x14ac:dyDescent="0.2">
      <c r="A277" s="2"/>
      <c r="B277" s="75">
        <v>300000000</v>
      </c>
      <c r="C277" s="75">
        <v>302000000</v>
      </c>
      <c r="D277" s="77">
        <v>302000000</v>
      </c>
      <c r="E277" s="80">
        <v>302000021</v>
      </c>
      <c r="F277" s="34" t="s">
        <v>1</v>
      </c>
      <c r="G277" s="8" t="s">
        <v>1</v>
      </c>
      <c r="H277" s="87">
        <v>241</v>
      </c>
      <c r="I277" s="48" t="s">
        <v>231</v>
      </c>
      <c r="J277" s="49">
        <v>241003000</v>
      </c>
      <c r="K277" s="44">
        <v>100</v>
      </c>
      <c r="L277" s="50" t="s">
        <v>245</v>
      </c>
      <c r="M277" s="50" t="s">
        <v>704</v>
      </c>
      <c r="N277" s="51" t="s">
        <v>251</v>
      </c>
      <c r="O277" s="52" t="s">
        <v>250</v>
      </c>
      <c r="P277" s="52" t="s">
        <v>249</v>
      </c>
      <c r="Q277" s="21">
        <v>8</v>
      </c>
      <c r="R277" s="22">
        <v>1</v>
      </c>
      <c r="S277" s="26">
        <v>3214.45</v>
      </c>
      <c r="T277" s="26">
        <v>3214.45</v>
      </c>
      <c r="U277" s="26">
        <v>3355.1590000000001</v>
      </c>
      <c r="V277" s="26">
        <v>3355.1590000000001</v>
      </c>
      <c r="W277" s="26">
        <v>3887.1990000000001</v>
      </c>
      <c r="X277" s="26">
        <v>1710</v>
      </c>
      <c r="Y277" s="26">
        <v>1410</v>
      </c>
      <c r="AA277" s="112"/>
    </row>
    <row r="278" spans="1:27" s="111" customFormat="1" ht="409.5" x14ac:dyDescent="0.2">
      <c r="A278" s="2"/>
      <c r="B278" s="75">
        <v>300000000</v>
      </c>
      <c r="C278" s="75">
        <v>302000000</v>
      </c>
      <c r="D278" s="77">
        <v>302000000</v>
      </c>
      <c r="E278" s="80">
        <v>302000021</v>
      </c>
      <c r="F278" s="34" t="s">
        <v>1</v>
      </c>
      <c r="G278" s="8" t="s">
        <v>1</v>
      </c>
      <c r="H278" s="87">
        <v>241</v>
      </c>
      <c r="I278" s="48" t="s">
        <v>231</v>
      </c>
      <c r="J278" s="49">
        <v>241003000</v>
      </c>
      <c r="K278" s="44">
        <v>100</v>
      </c>
      <c r="L278" s="50" t="s">
        <v>245</v>
      </c>
      <c r="M278" s="50" t="s">
        <v>704</v>
      </c>
      <c r="N278" s="51" t="s">
        <v>251</v>
      </c>
      <c r="O278" s="52" t="s">
        <v>250</v>
      </c>
      <c r="P278" s="52" t="s">
        <v>249</v>
      </c>
      <c r="Q278" s="21">
        <v>8</v>
      </c>
      <c r="R278" s="22">
        <v>4</v>
      </c>
      <c r="S278" s="26">
        <v>1003.91274</v>
      </c>
      <c r="T278" s="26">
        <v>689.9538</v>
      </c>
      <c r="U278" s="26">
        <v>2925.1752799999999</v>
      </c>
      <c r="V278" s="26">
        <v>1892.39348</v>
      </c>
      <c r="W278" s="26">
        <v>3723.68678</v>
      </c>
      <c r="X278" s="26">
        <v>2423.68678</v>
      </c>
      <c r="Y278" s="26">
        <v>1853.68678</v>
      </c>
      <c r="AA278" s="112"/>
    </row>
    <row r="279" spans="1:27" s="111" customFormat="1" ht="409.5" x14ac:dyDescent="0.2">
      <c r="A279" s="2"/>
      <c r="B279" s="75">
        <v>300000000</v>
      </c>
      <c r="C279" s="75">
        <v>302000000</v>
      </c>
      <c r="D279" s="77">
        <v>302000000</v>
      </c>
      <c r="E279" s="80">
        <v>302000021</v>
      </c>
      <c r="F279" s="34" t="s">
        <v>1</v>
      </c>
      <c r="G279" s="8" t="s">
        <v>1</v>
      </c>
      <c r="H279" s="87">
        <v>241</v>
      </c>
      <c r="I279" s="48" t="s">
        <v>231</v>
      </c>
      <c r="J279" s="49">
        <v>241003000</v>
      </c>
      <c r="K279" s="44">
        <v>100</v>
      </c>
      <c r="L279" s="50" t="s">
        <v>245</v>
      </c>
      <c r="M279" s="50" t="s">
        <v>704</v>
      </c>
      <c r="N279" s="51" t="s">
        <v>251</v>
      </c>
      <c r="O279" s="52" t="s">
        <v>250</v>
      </c>
      <c r="P279" s="52" t="s">
        <v>249</v>
      </c>
      <c r="Q279" s="21">
        <v>11</v>
      </c>
      <c r="R279" s="22">
        <v>1</v>
      </c>
      <c r="S279" s="26">
        <v>1970.2579000000001</v>
      </c>
      <c r="T279" s="26">
        <v>1737.85844</v>
      </c>
      <c r="U279" s="26">
        <v>2503.172</v>
      </c>
      <c r="V279" s="26">
        <v>2219.25218</v>
      </c>
      <c r="W279" s="26">
        <v>3294.25</v>
      </c>
      <c r="X279" s="26">
        <v>1884.25</v>
      </c>
      <c r="Y279" s="26">
        <v>1274.25</v>
      </c>
      <c r="AA279" s="112"/>
    </row>
    <row r="280" spans="1:27" s="111" customFormat="1" ht="409.5" x14ac:dyDescent="0.2">
      <c r="A280" s="2"/>
      <c r="B280" s="75">
        <v>300000000</v>
      </c>
      <c r="C280" s="75">
        <v>302000000</v>
      </c>
      <c r="D280" s="77">
        <v>302000000</v>
      </c>
      <c r="E280" s="80">
        <v>302000021</v>
      </c>
      <c r="F280" s="34" t="s">
        <v>1</v>
      </c>
      <c r="G280" s="8" t="s">
        <v>1</v>
      </c>
      <c r="H280" s="87">
        <v>241</v>
      </c>
      <c r="I280" s="48" t="s">
        <v>231</v>
      </c>
      <c r="J280" s="49">
        <v>241003000</v>
      </c>
      <c r="K280" s="44">
        <v>100</v>
      </c>
      <c r="L280" s="50" t="s">
        <v>245</v>
      </c>
      <c r="M280" s="50" t="s">
        <v>704</v>
      </c>
      <c r="N280" s="51" t="s">
        <v>251</v>
      </c>
      <c r="O280" s="52" t="s">
        <v>250</v>
      </c>
      <c r="P280" s="52" t="s">
        <v>249</v>
      </c>
      <c r="Q280" s="21">
        <v>12</v>
      </c>
      <c r="R280" s="22">
        <v>2</v>
      </c>
      <c r="S280" s="26">
        <v>315</v>
      </c>
      <c r="T280" s="26">
        <v>315</v>
      </c>
      <c r="U280" s="26">
        <v>300</v>
      </c>
      <c r="V280" s="26">
        <v>300</v>
      </c>
      <c r="W280" s="26">
        <v>300</v>
      </c>
      <c r="X280" s="26">
        <v>300</v>
      </c>
      <c r="Y280" s="26">
        <v>300</v>
      </c>
      <c r="AA280" s="112"/>
    </row>
    <row r="281" spans="1:27" s="111" customFormat="1" ht="409.5" x14ac:dyDescent="0.2">
      <c r="A281" s="2"/>
      <c r="B281" s="75">
        <v>300000000</v>
      </c>
      <c r="C281" s="75">
        <v>302000000</v>
      </c>
      <c r="D281" s="77">
        <v>302000000</v>
      </c>
      <c r="E281" s="80">
        <v>302000021</v>
      </c>
      <c r="F281" s="34" t="s">
        <v>1</v>
      </c>
      <c r="G281" s="8" t="s">
        <v>1</v>
      </c>
      <c r="H281" s="87">
        <v>481</v>
      </c>
      <c r="I281" s="48" t="s">
        <v>112</v>
      </c>
      <c r="J281" s="49">
        <v>481481700</v>
      </c>
      <c r="K281" s="44">
        <v>100</v>
      </c>
      <c r="L281" s="50" t="s">
        <v>245</v>
      </c>
      <c r="M281" s="50" t="s">
        <v>704</v>
      </c>
      <c r="N281" s="51" t="s">
        <v>248</v>
      </c>
      <c r="O281" s="52" t="s">
        <v>247</v>
      </c>
      <c r="P281" s="52" t="s">
        <v>246</v>
      </c>
      <c r="Q281" s="21">
        <v>4</v>
      </c>
      <c r="R281" s="22">
        <v>12</v>
      </c>
      <c r="S281" s="26">
        <v>191.86839000000001</v>
      </c>
      <c r="T281" s="26">
        <v>187.81439</v>
      </c>
      <c r="U281" s="26">
        <v>1720</v>
      </c>
      <c r="V281" s="26">
        <v>510.12473999999997</v>
      </c>
      <c r="W281" s="26">
        <v>1720</v>
      </c>
      <c r="X281" s="26">
        <v>1720</v>
      </c>
      <c r="Y281" s="26">
        <v>1720</v>
      </c>
      <c r="AA281" s="112"/>
    </row>
    <row r="282" spans="1:27" s="111" customFormat="1" ht="173.25" x14ac:dyDescent="0.2">
      <c r="A282" s="2"/>
      <c r="B282" s="76">
        <v>300000000</v>
      </c>
      <c r="C282" s="76">
        <v>302000000</v>
      </c>
      <c r="D282" s="10">
        <v>302000000</v>
      </c>
      <c r="E282" s="81">
        <v>302000021</v>
      </c>
      <c r="F282" s="35" t="s">
        <v>1</v>
      </c>
      <c r="G282" s="15" t="s">
        <v>1</v>
      </c>
      <c r="H282" s="88">
        <v>481</v>
      </c>
      <c r="I282" s="53" t="s">
        <v>112</v>
      </c>
      <c r="J282" s="54">
        <v>481481751</v>
      </c>
      <c r="K282" s="44">
        <v>100</v>
      </c>
      <c r="L282" s="55" t="s">
        <v>245</v>
      </c>
      <c r="M282" s="55" t="s">
        <v>704</v>
      </c>
      <c r="N282" s="56" t="s">
        <v>970</v>
      </c>
      <c r="O282" s="57" t="s">
        <v>244</v>
      </c>
      <c r="P282" s="57" t="s">
        <v>8</v>
      </c>
      <c r="Q282" s="21">
        <v>4</v>
      </c>
      <c r="R282" s="22">
        <v>12</v>
      </c>
      <c r="S282" s="26">
        <v>0</v>
      </c>
      <c r="T282" s="26">
        <v>0</v>
      </c>
      <c r="U282" s="26">
        <v>1603.7</v>
      </c>
      <c r="V282" s="26">
        <v>907.05202999999995</v>
      </c>
      <c r="W282" s="26"/>
      <c r="X282" s="26"/>
      <c r="Y282" s="26"/>
      <c r="AA282" s="112"/>
    </row>
    <row r="283" spans="1:27" s="111" customFormat="1" ht="38.25" x14ac:dyDescent="0.2">
      <c r="A283" s="2"/>
      <c r="B283" s="89">
        <v>302000023</v>
      </c>
      <c r="C283" s="89"/>
      <c r="D283" s="89"/>
      <c r="E283" s="90"/>
      <c r="F283" s="40">
        <v>302000023</v>
      </c>
      <c r="G283" s="13" t="s">
        <v>243</v>
      </c>
      <c r="H283" s="93"/>
      <c r="I283" s="93"/>
      <c r="J283" s="93"/>
      <c r="K283" s="58">
        <v>200</v>
      </c>
      <c r="L283" s="51"/>
      <c r="M283" s="129"/>
      <c r="N283" s="129"/>
      <c r="O283" s="129"/>
      <c r="P283" s="130"/>
      <c r="Q283" s="27" t="s">
        <v>1</v>
      </c>
      <c r="R283" s="25" t="s">
        <v>1</v>
      </c>
      <c r="S283" s="26">
        <f>S284+S285+S286</f>
        <v>15848.973469999999</v>
      </c>
      <c r="T283" s="26">
        <f t="shared" ref="T283:Y283" si="60">T284+T285+T286</f>
        <v>15844.54257</v>
      </c>
      <c r="U283" s="26">
        <f t="shared" si="60"/>
        <v>19843.599269999999</v>
      </c>
      <c r="V283" s="26">
        <f t="shared" si="60"/>
        <v>14090.028319999999</v>
      </c>
      <c r="W283" s="26">
        <f t="shared" si="60"/>
        <v>17053.854340000002</v>
      </c>
      <c r="X283" s="26">
        <f t="shared" si="60"/>
        <v>16274.01806</v>
      </c>
      <c r="Y283" s="26">
        <f t="shared" si="60"/>
        <v>16274.01806</v>
      </c>
      <c r="AA283" s="112"/>
    </row>
    <row r="284" spans="1:27" s="111" customFormat="1" ht="409.5" x14ac:dyDescent="0.2">
      <c r="A284" s="2"/>
      <c r="B284" s="84">
        <v>300000000</v>
      </c>
      <c r="C284" s="84">
        <v>302000000</v>
      </c>
      <c r="D284" s="12">
        <v>302000000</v>
      </c>
      <c r="E284" s="83">
        <v>302000023</v>
      </c>
      <c r="F284" s="33" t="s">
        <v>1</v>
      </c>
      <c r="G284" s="11" t="s">
        <v>1</v>
      </c>
      <c r="H284" s="41">
        <v>11</v>
      </c>
      <c r="I284" s="42" t="s">
        <v>242</v>
      </c>
      <c r="J284" s="43">
        <v>11012000</v>
      </c>
      <c r="K284" s="44">
        <v>200</v>
      </c>
      <c r="L284" s="45" t="s">
        <v>238</v>
      </c>
      <c r="M284" s="45" t="s">
        <v>704</v>
      </c>
      <c r="N284" s="46" t="s">
        <v>241</v>
      </c>
      <c r="O284" s="47" t="s">
        <v>240</v>
      </c>
      <c r="P284" s="47" t="s">
        <v>239</v>
      </c>
      <c r="Q284" s="23">
        <v>10</v>
      </c>
      <c r="R284" s="24">
        <v>1</v>
      </c>
      <c r="S284" s="26">
        <v>0</v>
      </c>
      <c r="T284" s="26">
        <v>0</v>
      </c>
      <c r="U284" s="26">
        <v>194.35586000000001</v>
      </c>
      <c r="V284" s="26">
        <v>0</v>
      </c>
      <c r="W284" s="26">
        <v>452.33627999999999</v>
      </c>
      <c r="X284" s="26"/>
      <c r="Y284" s="26"/>
      <c r="AA284" s="112"/>
    </row>
    <row r="285" spans="1:27" s="111" customFormat="1" ht="409.5" x14ac:dyDescent="0.2">
      <c r="A285" s="2"/>
      <c r="B285" s="75">
        <v>300000000</v>
      </c>
      <c r="C285" s="75">
        <v>302000000</v>
      </c>
      <c r="D285" s="77">
        <v>302000000</v>
      </c>
      <c r="E285" s="80">
        <v>302000023</v>
      </c>
      <c r="F285" s="34" t="s">
        <v>1</v>
      </c>
      <c r="G285" s="8" t="s">
        <v>1</v>
      </c>
      <c r="H285" s="87">
        <v>40</v>
      </c>
      <c r="I285" s="48" t="s">
        <v>118</v>
      </c>
      <c r="J285" s="49">
        <v>40000005</v>
      </c>
      <c r="K285" s="44">
        <v>200</v>
      </c>
      <c r="L285" s="50" t="s">
        <v>222</v>
      </c>
      <c r="M285" s="50" t="s">
        <v>692</v>
      </c>
      <c r="N285" s="51" t="s">
        <v>802</v>
      </c>
      <c r="O285" s="52" t="s">
        <v>803</v>
      </c>
      <c r="P285" s="52" t="s">
        <v>804</v>
      </c>
      <c r="Q285" s="21">
        <v>10</v>
      </c>
      <c r="R285" s="22">
        <v>1</v>
      </c>
      <c r="S285" s="26">
        <v>15254.035169999999</v>
      </c>
      <c r="T285" s="26">
        <v>15249.60427</v>
      </c>
      <c r="U285" s="26">
        <v>18928.620869999999</v>
      </c>
      <c r="V285" s="26">
        <v>13626.650019999999</v>
      </c>
      <c r="W285" s="26">
        <v>16274.01806</v>
      </c>
      <c r="X285" s="26">
        <v>16274.01806</v>
      </c>
      <c r="Y285" s="26">
        <v>16274.01806</v>
      </c>
      <c r="AA285" s="112"/>
    </row>
    <row r="286" spans="1:27" s="111" customFormat="1" ht="409.5" x14ac:dyDescent="0.2">
      <c r="A286" s="2"/>
      <c r="B286" s="75">
        <v>300000000</v>
      </c>
      <c r="C286" s="75">
        <v>302000000</v>
      </c>
      <c r="D286" s="77">
        <v>302000000</v>
      </c>
      <c r="E286" s="80">
        <v>302000023</v>
      </c>
      <c r="F286" s="34" t="s">
        <v>1</v>
      </c>
      <c r="G286" s="8" t="s">
        <v>1</v>
      </c>
      <c r="H286" s="87">
        <v>241</v>
      </c>
      <c r="I286" s="48" t="s">
        <v>231</v>
      </c>
      <c r="J286" s="49">
        <v>241241152</v>
      </c>
      <c r="K286" s="44">
        <v>200</v>
      </c>
      <c r="L286" s="50" t="s">
        <v>222</v>
      </c>
      <c r="M286" s="50" t="s">
        <v>704</v>
      </c>
      <c r="N286" s="51" t="s">
        <v>966</v>
      </c>
      <c r="O286" s="52" t="s">
        <v>967</v>
      </c>
      <c r="P286" s="52" t="s">
        <v>968</v>
      </c>
      <c r="Q286" s="21">
        <v>10</v>
      </c>
      <c r="R286" s="22">
        <v>1</v>
      </c>
      <c r="S286" s="26">
        <v>594.93830000000003</v>
      </c>
      <c r="T286" s="26">
        <v>594.93830000000003</v>
      </c>
      <c r="U286" s="26">
        <v>720.62253999999996</v>
      </c>
      <c r="V286" s="26">
        <v>463.37830000000002</v>
      </c>
      <c r="W286" s="26">
        <v>327.5</v>
      </c>
      <c r="X286" s="26">
        <v>0</v>
      </c>
      <c r="Y286" s="26">
        <v>0</v>
      </c>
      <c r="AA286" s="112"/>
    </row>
    <row r="287" spans="1:27" s="111" customFormat="1" ht="216.75" x14ac:dyDescent="0.2">
      <c r="A287" s="2"/>
      <c r="B287" s="89">
        <v>302000024</v>
      </c>
      <c r="C287" s="89"/>
      <c r="D287" s="89"/>
      <c r="E287" s="90"/>
      <c r="F287" s="40">
        <v>302000024</v>
      </c>
      <c r="G287" s="13" t="s">
        <v>237</v>
      </c>
      <c r="H287" s="93"/>
      <c r="I287" s="93"/>
      <c r="J287" s="93"/>
      <c r="K287" s="58">
        <v>100</v>
      </c>
      <c r="L287" s="51"/>
      <c r="M287" s="129"/>
      <c r="N287" s="129"/>
      <c r="O287" s="129"/>
      <c r="P287" s="130"/>
      <c r="Q287" s="27" t="s">
        <v>1</v>
      </c>
      <c r="R287" s="25" t="s">
        <v>1</v>
      </c>
      <c r="S287" s="26">
        <f>S288</f>
        <v>9413.8799999999992</v>
      </c>
      <c r="T287" s="26">
        <f t="shared" ref="T287:Y287" si="61">T288</f>
        <v>8918.6881699999994</v>
      </c>
      <c r="U287" s="26">
        <f t="shared" si="61"/>
        <v>0</v>
      </c>
      <c r="V287" s="26">
        <f t="shared" si="61"/>
        <v>0</v>
      </c>
      <c r="W287" s="26">
        <f t="shared" si="61"/>
        <v>0</v>
      </c>
      <c r="X287" s="26">
        <f t="shared" si="61"/>
        <v>0</v>
      </c>
      <c r="Y287" s="26">
        <f t="shared" si="61"/>
        <v>0</v>
      </c>
      <c r="AA287" s="112"/>
    </row>
    <row r="288" spans="1:27" s="111" customFormat="1" ht="409.5" x14ac:dyDescent="0.2">
      <c r="A288" s="2"/>
      <c r="B288" s="20">
        <v>300000000</v>
      </c>
      <c r="C288" s="20">
        <v>302000000</v>
      </c>
      <c r="D288" s="19">
        <v>302000000</v>
      </c>
      <c r="E288" s="18">
        <v>302000024</v>
      </c>
      <c r="F288" s="37" t="s">
        <v>1</v>
      </c>
      <c r="G288" s="17" t="s">
        <v>1</v>
      </c>
      <c r="H288" s="60">
        <v>231</v>
      </c>
      <c r="I288" s="61" t="s">
        <v>148</v>
      </c>
      <c r="J288" s="62">
        <v>231231556</v>
      </c>
      <c r="K288" s="44">
        <v>100</v>
      </c>
      <c r="L288" s="63" t="s">
        <v>236</v>
      </c>
      <c r="M288" s="63" t="s">
        <v>704</v>
      </c>
      <c r="N288" s="64" t="s">
        <v>235</v>
      </c>
      <c r="O288" s="65" t="s">
        <v>234</v>
      </c>
      <c r="P288" s="65" t="s">
        <v>233</v>
      </c>
      <c r="Q288" s="23">
        <v>7</v>
      </c>
      <c r="R288" s="24">
        <v>2</v>
      </c>
      <c r="S288" s="26">
        <v>9413.8799999999992</v>
      </c>
      <c r="T288" s="26">
        <v>8918.6881699999994</v>
      </c>
      <c r="U288" s="26"/>
      <c r="V288" s="26"/>
      <c r="W288" s="26"/>
      <c r="X288" s="26"/>
      <c r="Y288" s="26"/>
      <c r="AA288" s="112"/>
    </row>
    <row r="289" spans="1:27" s="111" customFormat="1" ht="63.75" x14ac:dyDescent="0.2">
      <c r="A289" s="2"/>
      <c r="B289" s="89">
        <v>302000025</v>
      </c>
      <c r="C289" s="89"/>
      <c r="D289" s="89"/>
      <c r="E289" s="90"/>
      <c r="F289" s="40">
        <v>302000025</v>
      </c>
      <c r="G289" s="13" t="s">
        <v>232</v>
      </c>
      <c r="H289" s="93"/>
      <c r="I289" s="93"/>
      <c r="J289" s="93"/>
      <c r="K289" s="58">
        <v>100</v>
      </c>
      <c r="L289" s="51"/>
      <c r="M289" s="129"/>
      <c r="N289" s="129"/>
      <c r="O289" s="129"/>
      <c r="P289" s="130"/>
      <c r="Q289" s="27" t="s">
        <v>1</v>
      </c>
      <c r="R289" s="25" t="s">
        <v>1</v>
      </c>
      <c r="S289" s="26">
        <f>S290+S291+S292+S293+S294+S295+S296+S297+S298</f>
        <v>14456.978600000002</v>
      </c>
      <c r="T289" s="26">
        <f t="shared" ref="T289:Y289" si="62">T290+T291+T292+T293+T294+T295+T296+T297+T298</f>
        <v>11789.9786</v>
      </c>
      <c r="U289" s="26">
        <f t="shared" si="62"/>
        <v>0</v>
      </c>
      <c r="V289" s="26">
        <f t="shared" si="62"/>
        <v>0</v>
      </c>
      <c r="W289" s="26">
        <f t="shared" si="62"/>
        <v>0</v>
      </c>
      <c r="X289" s="26">
        <f t="shared" si="62"/>
        <v>0</v>
      </c>
      <c r="Y289" s="26">
        <f t="shared" si="62"/>
        <v>0</v>
      </c>
      <c r="AA289" s="112"/>
    </row>
    <row r="290" spans="1:27" s="111" customFormat="1" ht="94.5" x14ac:dyDescent="0.2">
      <c r="A290" s="2"/>
      <c r="B290" s="84">
        <v>300000000</v>
      </c>
      <c r="C290" s="84">
        <v>302000000</v>
      </c>
      <c r="D290" s="12">
        <v>302000000</v>
      </c>
      <c r="E290" s="83">
        <v>302000025</v>
      </c>
      <c r="F290" s="33" t="s">
        <v>1</v>
      </c>
      <c r="G290" s="11" t="s">
        <v>1</v>
      </c>
      <c r="H290" s="41">
        <v>40</v>
      </c>
      <c r="I290" s="42" t="s">
        <v>118</v>
      </c>
      <c r="J290" s="43">
        <v>40040555</v>
      </c>
      <c r="K290" s="44">
        <v>100</v>
      </c>
      <c r="L290" s="45" t="s">
        <v>202</v>
      </c>
      <c r="M290" s="45" t="s">
        <v>704</v>
      </c>
      <c r="N290" s="46" t="s">
        <v>970</v>
      </c>
      <c r="O290" s="47" t="s">
        <v>230</v>
      </c>
      <c r="P290" s="47" t="s">
        <v>8</v>
      </c>
      <c r="Q290" s="23">
        <v>3</v>
      </c>
      <c r="R290" s="24">
        <v>9</v>
      </c>
      <c r="S290" s="26">
        <v>6676.1546500000004</v>
      </c>
      <c r="T290" s="26">
        <v>4009.1546499999999</v>
      </c>
      <c r="U290" s="26"/>
      <c r="V290" s="26"/>
      <c r="W290" s="26"/>
      <c r="X290" s="26"/>
      <c r="Y290" s="26"/>
      <c r="AA290" s="112"/>
    </row>
    <row r="291" spans="1:27" s="111" customFormat="1" ht="94.5" x14ac:dyDescent="0.2">
      <c r="A291" s="2"/>
      <c r="B291" s="75">
        <v>300000000</v>
      </c>
      <c r="C291" s="75">
        <v>302000000</v>
      </c>
      <c r="D291" s="77">
        <v>302000000</v>
      </c>
      <c r="E291" s="80">
        <v>302000025</v>
      </c>
      <c r="F291" s="34" t="s">
        <v>1</v>
      </c>
      <c r="G291" s="8" t="s">
        <v>1</v>
      </c>
      <c r="H291" s="87">
        <v>231</v>
      </c>
      <c r="I291" s="48" t="s">
        <v>148</v>
      </c>
      <c r="J291" s="49">
        <v>231231555</v>
      </c>
      <c r="K291" s="44">
        <v>100</v>
      </c>
      <c r="L291" s="50" t="s">
        <v>202</v>
      </c>
      <c r="M291" s="50" t="s">
        <v>704</v>
      </c>
      <c r="N291" s="51" t="s">
        <v>970</v>
      </c>
      <c r="O291" s="52" t="s">
        <v>230</v>
      </c>
      <c r="P291" s="52" t="s">
        <v>8</v>
      </c>
      <c r="Q291" s="21">
        <v>7</v>
      </c>
      <c r="R291" s="22">
        <v>1</v>
      </c>
      <c r="S291" s="26">
        <v>1344.85</v>
      </c>
      <c r="T291" s="26">
        <v>1344.85</v>
      </c>
      <c r="U291" s="26"/>
      <c r="V291" s="26"/>
      <c r="W291" s="26"/>
      <c r="X291" s="26"/>
      <c r="Y291" s="26"/>
      <c r="AA291" s="112"/>
    </row>
    <row r="292" spans="1:27" s="111" customFormat="1" ht="94.5" x14ac:dyDescent="0.2">
      <c r="A292" s="2"/>
      <c r="B292" s="75">
        <v>300000000</v>
      </c>
      <c r="C292" s="75">
        <v>302000000</v>
      </c>
      <c r="D292" s="77">
        <v>302000000</v>
      </c>
      <c r="E292" s="80">
        <v>302000025</v>
      </c>
      <c r="F292" s="34" t="s">
        <v>1</v>
      </c>
      <c r="G292" s="8" t="s">
        <v>1</v>
      </c>
      <c r="H292" s="87">
        <v>231</v>
      </c>
      <c r="I292" s="48" t="s">
        <v>148</v>
      </c>
      <c r="J292" s="49">
        <v>231231555</v>
      </c>
      <c r="K292" s="44">
        <v>100</v>
      </c>
      <c r="L292" s="50" t="s">
        <v>202</v>
      </c>
      <c r="M292" s="50" t="s">
        <v>704</v>
      </c>
      <c r="N292" s="51" t="s">
        <v>970</v>
      </c>
      <c r="O292" s="52" t="s">
        <v>230</v>
      </c>
      <c r="P292" s="52" t="s">
        <v>8</v>
      </c>
      <c r="Q292" s="21">
        <v>7</v>
      </c>
      <c r="R292" s="22">
        <v>2</v>
      </c>
      <c r="S292" s="26">
        <v>2837.7029499999999</v>
      </c>
      <c r="T292" s="26">
        <v>2837.7029499999999</v>
      </c>
      <c r="U292" s="26"/>
      <c r="V292" s="26"/>
      <c r="W292" s="26"/>
      <c r="X292" s="26"/>
      <c r="Y292" s="26"/>
      <c r="AA292" s="112"/>
    </row>
    <row r="293" spans="1:27" s="111" customFormat="1" ht="94.5" x14ac:dyDescent="0.2">
      <c r="A293" s="2"/>
      <c r="B293" s="75">
        <v>300000000</v>
      </c>
      <c r="C293" s="75">
        <v>302000000</v>
      </c>
      <c r="D293" s="77">
        <v>302000000</v>
      </c>
      <c r="E293" s="80">
        <v>302000025</v>
      </c>
      <c r="F293" s="34" t="s">
        <v>1</v>
      </c>
      <c r="G293" s="8" t="s">
        <v>1</v>
      </c>
      <c r="H293" s="87">
        <v>231</v>
      </c>
      <c r="I293" s="48" t="s">
        <v>148</v>
      </c>
      <c r="J293" s="49">
        <v>231231555</v>
      </c>
      <c r="K293" s="44">
        <v>100</v>
      </c>
      <c r="L293" s="50" t="s">
        <v>202</v>
      </c>
      <c r="M293" s="50" t="s">
        <v>704</v>
      </c>
      <c r="N293" s="51" t="s">
        <v>970</v>
      </c>
      <c r="O293" s="52" t="s">
        <v>230</v>
      </c>
      <c r="P293" s="52" t="s">
        <v>8</v>
      </c>
      <c r="Q293" s="21">
        <v>7</v>
      </c>
      <c r="R293" s="22">
        <v>3</v>
      </c>
      <c r="S293" s="26">
        <v>50.37</v>
      </c>
      <c r="T293" s="26">
        <v>50.37</v>
      </c>
      <c r="U293" s="26"/>
      <c r="V293" s="26"/>
      <c r="W293" s="26"/>
      <c r="X293" s="26"/>
      <c r="Y293" s="26"/>
      <c r="AA293" s="112"/>
    </row>
    <row r="294" spans="1:27" s="111" customFormat="1" ht="94.5" x14ac:dyDescent="0.2">
      <c r="A294" s="2"/>
      <c r="B294" s="75">
        <v>300000000</v>
      </c>
      <c r="C294" s="75">
        <v>302000000</v>
      </c>
      <c r="D294" s="77">
        <v>302000000</v>
      </c>
      <c r="E294" s="80">
        <v>302000025</v>
      </c>
      <c r="F294" s="34" t="s">
        <v>1</v>
      </c>
      <c r="G294" s="8" t="s">
        <v>1</v>
      </c>
      <c r="H294" s="87">
        <v>241</v>
      </c>
      <c r="I294" s="48" t="s">
        <v>231</v>
      </c>
      <c r="J294" s="49">
        <v>241241555</v>
      </c>
      <c r="K294" s="44">
        <v>100</v>
      </c>
      <c r="L294" s="50" t="s">
        <v>202</v>
      </c>
      <c r="M294" s="50" t="s">
        <v>704</v>
      </c>
      <c r="N294" s="51" t="s">
        <v>970</v>
      </c>
      <c r="O294" s="52" t="s">
        <v>230</v>
      </c>
      <c r="P294" s="52" t="s">
        <v>8</v>
      </c>
      <c r="Q294" s="21">
        <v>8</v>
      </c>
      <c r="R294" s="22">
        <v>1</v>
      </c>
      <c r="S294" s="26">
        <v>28</v>
      </c>
      <c r="T294" s="26">
        <v>28</v>
      </c>
      <c r="U294" s="26"/>
      <c r="V294" s="26"/>
      <c r="W294" s="26"/>
      <c r="X294" s="26"/>
      <c r="Y294" s="26"/>
      <c r="AA294" s="112"/>
    </row>
    <row r="295" spans="1:27" s="111" customFormat="1" ht="94.5" x14ac:dyDescent="0.2">
      <c r="A295" s="2"/>
      <c r="B295" s="75">
        <v>300000000</v>
      </c>
      <c r="C295" s="75">
        <v>302000000</v>
      </c>
      <c r="D295" s="77">
        <v>302000000</v>
      </c>
      <c r="E295" s="80">
        <v>302000025</v>
      </c>
      <c r="F295" s="34" t="s">
        <v>1</v>
      </c>
      <c r="G295" s="8" t="s">
        <v>1</v>
      </c>
      <c r="H295" s="87">
        <v>241</v>
      </c>
      <c r="I295" s="48" t="s">
        <v>231</v>
      </c>
      <c r="J295" s="49">
        <v>241241555</v>
      </c>
      <c r="K295" s="44">
        <v>100</v>
      </c>
      <c r="L295" s="50" t="s">
        <v>202</v>
      </c>
      <c r="M295" s="50" t="s">
        <v>704</v>
      </c>
      <c r="N295" s="51" t="s">
        <v>970</v>
      </c>
      <c r="O295" s="52" t="s">
        <v>230</v>
      </c>
      <c r="P295" s="52" t="s">
        <v>8</v>
      </c>
      <c r="Q295" s="21">
        <v>8</v>
      </c>
      <c r="R295" s="22">
        <v>4</v>
      </c>
      <c r="S295" s="26">
        <v>24.7</v>
      </c>
      <c r="T295" s="26">
        <v>24.7</v>
      </c>
      <c r="U295" s="26"/>
      <c r="V295" s="26"/>
      <c r="W295" s="26"/>
      <c r="X295" s="26"/>
      <c r="Y295" s="26"/>
      <c r="AA295" s="112"/>
    </row>
    <row r="296" spans="1:27" s="111" customFormat="1" ht="94.5" x14ac:dyDescent="0.2">
      <c r="A296" s="2"/>
      <c r="B296" s="75">
        <v>300000000</v>
      </c>
      <c r="C296" s="75">
        <v>302000000</v>
      </c>
      <c r="D296" s="77">
        <v>302000000</v>
      </c>
      <c r="E296" s="80">
        <v>302000025</v>
      </c>
      <c r="F296" s="34" t="s">
        <v>1</v>
      </c>
      <c r="G296" s="8" t="s">
        <v>1</v>
      </c>
      <c r="H296" s="87">
        <v>241</v>
      </c>
      <c r="I296" s="48" t="s">
        <v>231</v>
      </c>
      <c r="J296" s="49">
        <v>241241555</v>
      </c>
      <c r="K296" s="44">
        <v>100</v>
      </c>
      <c r="L296" s="50" t="s">
        <v>202</v>
      </c>
      <c r="M296" s="50" t="s">
        <v>704</v>
      </c>
      <c r="N296" s="51" t="s">
        <v>970</v>
      </c>
      <c r="O296" s="52" t="s">
        <v>230</v>
      </c>
      <c r="P296" s="52" t="s">
        <v>8</v>
      </c>
      <c r="Q296" s="21">
        <v>11</v>
      </c>
      <c r="R296" s="22">
        <v>1</v>
      </c>
      <c r="S296" s="26">
        <v>77.468999999999994</v>
      </c>
      <c r="T296" s="26">
        <v>77.468999999999994</v>
      </c>
      <c r="U296" s="26"/>
      <c r="V296" s="26"/>
      <c r="W296" s="26"/>
      <c r="X296" s="26"/>
      <c r="Y296" s="26"/>
      <c r="AA296" s="112"/>
    </row>
    <row r="297" spans="1:27" s="111" customFormat="1" ht="94.5" x14ac:dyDescent="0.2">
      <c r="A297" s="2"/>
      <c r="B297" s="75">
        <v>300000000</v>
      </c>
      <c r="C297" s="75">
        <v>302000000</v>
      </c>
      <c r="D297" s="77">
        <v>302000000</v>
      </c>
      <c r="E297" s="80">
        <v>302000025</v>
      </c>
      <c r="F297" s="34" t="s">
        <v>1</v>
      </c>
      <c r="G297" s="8" t="s">
        <v>1</v>
      </c>
      <c r="H297" s="87">
        <v>241</v>
      </c>
      <c r="I297" s="48" t="s">
        <v>231</v>
      </c>
      <c r="J297" s="49">
        <v>241241555</v>
      </c>
      <c r="K297" s="44">
        <v>100</v>
      </c>
      <c r="L297" s="50" t="s">
        <v>202</v>
      </c>
      <c r="M297" s="50" t="s">
        <v>704</v>
      </c>
      <c r="N297" s="51" t="s">
        <v>970</v>
      </c>
      <c r="O297" s="52" t="s">
        <v>230</v>
      </c>
      <c r="P297" s="52" t="s">
        <v>8</v>
      </c>
      <c r="Q297" s="21">
        <v>12</v>
      </c>
      <c r="R297" s="22">
        <v>2</v>
      </c>
      <c r="S297" s="26">
        <f>2667</f>
        <v>2667</v>
      </c>
      <c r="T297" s="26">
        <v>2667</v>
      </c>
      <c r="U297" s="26"/>
      <c r="V297" s="26"/>
      <c r="W297" s="26"/>
      <c r="X297" s="26"/>
      <c r="Y297" s="26"/>
      <c r="AA297" s="112"/>
    </row>
    <row r="298" spans="1:27" s="111" customFormat="1" ht="110.25" x14ac:dyDescent="0.2">
      <c r="A298" s="2"/>
      <c r="B298" s="75">
        <v>300000000</v>
      </c>
      <c r="C298" s="75">
        <v>302000000</v>
      </c>
      <c r="D298" s="77">
        <v>302000000</v>
      </c>
      <c r="E298" s="80">
        <v>302000025</v>
      </c>
      <c r="F298" s="34" t="s">
        <v>1</v>
      </c>
      <c r="G298" s="8" t="s">
        <v>1</v>
      </c>
      <c r="H298" s="87">
        <v>481</v>
      </c>
      <c r="I298" s="48" t="s">
        <v>112</v>
      </c>
      <c r="J298" s="49">
        <v>481481555</v>
      </c>
      <c r="K298" s="44">
        <v>100</v>
      </c>
      <c r="L298" s="50" t="s">
        <v>202</v>
      </c>
      <c r="M298" s="50" t="s">
        <v>704</v>
      </c>
      <c r="N298" s="51" t="s">
        <v>970</v>
      </c>
      <c r="O298" s="52" t="s">
        <v>230</v>
      </c>
      <c r="P298" s="52" t="s">
        <v>8</v>
      </c>
      <c r="Q298" s="21">
        <v>3</v>
      </c>
      <c r="R298" s="22">
        <v>9</v>
      </c>
      <c r="S298" s="26">
        <v>750.73199999999997</v>
      </c>
      <c r="T298" s="26">
        <v>750.73199999999997</v>
      </c>
      <c r="U298" s="26"/>
      <c r="V298" s="26"/>
      <c r="W298" s="26"/>
      <c r="X298" s="26"/>
      <c r="Y298" s="26"/>
      <c r="AA298" s="112"/>
    </row>
    <row r="299" spans="1:27" s="111" customFormat="1" ht="102" x14ac:dyDescent="0.2">
      <c r="A299" s="2"/>
      <c r="B299" s="91">
        <v>303000000</v>
      </c>
      <c r="C299" s="91"/>
      <c r="D299" s="91"/>
      <c r="E299" s="92"/>
      <c r="F299" s="32">
        <v>303000000</v>
      </c>
      <c r="G299" s="86" t="s">
        <v>229</v>
      </c>
      <c r="H299" s="94"/>
      <c r="I299" s="94"/>
      <c r="J299" s="94"/>
      <c r="K299" s="58">
        <v>200</v>
      </c>
      <c r="L299" s="56"/>
      <c r="M299" s="133"/>
      <c r="N299" s="133"/>
      <c r="O299" s="133"/>
      <c r="P299" s="134"/>
      <c r="Q299" s="21" t="s">
        <v>1</v>
      </c>
      <c r="R299" s="22" t="s">
        <v>1</v>
      </c>
      <c r="S299" s="26">
        <f t="shared" ref="S299:Y299" si="63">S300+S304+S310</f>
        <v>72232.09001</v>
      </c>
      <c r="T299" s="26">
        <f t="shared" si="63"/>
        <v>72232.088810000001</v>
      </c>
      <c r="U299" s="26">
        <f t="shared" si="63"/>
        <v>26159.187839999999</v>
      </c>
      <c r="V299" s="26">
        <f t="shared" si="63"/>
        <v>23734.121459999998</v>
      </c>
      <c r="W299" s="26">
        <f t="shared" si="63"/>
        <v>7566.5054600000003</v>
      </c>
      <c r="X299" s="26">
        <f t="shared" si="63"/>
        <v>6711.9845999999998</v>
      </c>
      <c r="Y299" s="26">
        <f t="shared" si="63"/>
        <v>8268.5022100000006</v>
      </c>
      <c r="AA299" s="112"/>
    </row>
    <row r="300" spans="1:27" s="111" customFormat="1" ht="51" x14ac:dyDescent="0.2">
      <c r="A300" s="2"/>
      <c r="B300" s="91">
        <v>303010000</v>
      </c>
      <c r="C300" s="91"/>
      <c r="D300" s="91"/>
      <c r="E300" s="92"/>
      <c r="F300" s="32">
        <v>303010000</v>
      </c>
      <c r="G300" s="86" t="s">
        <v>228</v>
      </c>
      <c r="H300" s="94"/>
      <c r="I300" s="94"/>
      <c r="J300" s="94"/>
      <c r="K300" s="58">
        <v>100</v>
      </c>
      <c r="L300" s="56"/>
      <c r="M300" s="133"/>
      <c r="N300" s="133"/>
      <c r="O300" s="133"/>
      <c r="P300" s="134"/>
      <c r="Q300" s="21" t="s">
        <v>1</v>
      </c>
      <c r="R300" s="22" t="s">
        <v>1</v>
      </c>
      <c r="S300" s="26">
        <f>S301</f>
        <v>0</v>
      </c>
      <c r="T300" s="26">
        <f t="shared" ref="T300:Y300" si="64">T301</f>
        <v>0</v>
      </c>
      <c r="U300" s="26">
        <f t="shared" si="64"/>
        <v>290</v>
      </c>
      <c r="V300" s="26">
        <f t="shared" si="64"/>
        <v>180</v>
      </c>
      <c r="W300" s="26">
        <f t="shared" si="64"/>
        <v>290</v>
      </c>
      <c r="X300" s="26">
        <f t="shared" si="64"/>
        <v>290</v>
      </c>
      <c r="Y300" s="26">
        <f t="shared" si="64"/>
        <v>290</v>
      </c>
      <c r="AA300" s="112"/>
    </row>
    <row r="301" spans="1:27" s="111" customFormat="1" ht="63.75" x14ac:dyDescent="0.2">
      <c r="A301" s="2"/>
      <c r="B301" s="89">
        <v>303010012</v>
      </c>
      <c r="C301" s="89"/>
      <c r="D301" s="89"/>
      <c r="E301" s="90"/>
      <c r="F301" s="40">
        <v>303010012</v>
      </c>
      <c r="G301" s="13" t="s">
        <v>227</v>
      </c>
      <c r="H301" s="93"/>
      <c r="I301" s="93"/>
      <c r="J301" s="93"/>
      <c r="K301" s="58">
        <v>100</v>
      </c>
      <c r="L301" s="51"/>
      <c r="M301" s="129"/>
      <c r="N301" s="129"/>
      <c r="O301" s="129"/>
      <c r="P301" s="130"/>
      <c r="Q301" s="27" t="s">
        <v>1</v>
      </c>
      <c r="R301" s="25" t="s">
        <v>1</v>
      </c>
      <c r="S301" s="26">
        <f>S302+S303</f>
        <v>0</v>
      </c>
      <c r="T301" s="26">
        <f t="shared" ref="T301:Y301" si="65">T302+T303</f>
        <v>0</v>
      </c>
      <c r="U301" s="26">
        <f t="shared" si="65"/>
        <v>290</v>
      </c>
      <c r="V301" s="26">
        <f t="shared" si="65"/>
        <v>180</v>
      </c>
      <c r="W301" s="26">
        <f t="shared" si="65"/>
        <v>290</v>
      </c>
      <c r="X301" s="26">
        <f t="shared" si="65"/>
        <v>290</v>
      </c>
      <c r="Y301" s="26">
        <f t="shared" si="65"/>
        <v>290</v>
      </c>
      <c r="AA301" s="112"/>
    </row>
    <row r="302" spans="1:27" s="111" customFormat="1" ht="409.5" x14ac:dyDescent="0.2">
      <c r="A302" s="2"/>
      <c r="B302" s="84">
        <v>300000000</v>
      </c>
      <c r="C302" s="84">
        <v>303000000</v>
      </c>
      <c r="D302" s="12">
        <v>303010000</v>
      </c>
      <c r="E302" s="83">
        <v>303010012</v>
      </c>
      <c r="F302" s="33" t="s">
        <v>1</v>
      </c>
      <c r="G302" s="11" t="s">
        <v>1</v>
      </c>
      <c r="H302" s="41">
        <v>40</v>
      </c>
      <c r="I302" s="42" t="s">
        <v>118</v>
      </c>
      <c r="J302" s="43">
        <v>40500200</v>
      </c>
      <c r="K302" s="44">
        <v>100</v>
      </c>
      <c r="L302" s="45" t="s">
        <v>226</v>
      </c>
      <c r="M302" s="45" t="s">
        <v>692</v>
      </c>
      <c r="N302" s="46" t="s">
        <v>805</v>
      </c>
      <c r="O302" s="47" t="s">
        <v>806</v>
      </c>
      <c r="P302" s="47" t="s">
        <v>807</v>
      </c>
      <c r="Q302" s="23">
        <v>3</v>
      </c>
      <c r="R302" s="24">
        <v>14</v>
      </c>
      <c r="S302" s="26">
        <v>0</v>
      </c>
      <c r="T302" s="26">
        <v>0</v>
      </c>
      <c r="U302" s="26">
        <v>240</v>
      </c>
      <c r="V302" s="26">
        <v>180</v>
      </c>
      <c r="W302" s="26">
        <v>240</v>
      </c>
      <c r="X302" s="26">
        <v>240</v>
      </c>
      <c r="Y302" s="26">
        <v>240</v>
      </c>
      <c r="AA302" s="112"/>
    </row>
    <row r="303" spans="1:27" s="111" customFormat="1" ht="409.5" x14ac:dyDescent="0.2">
      <c r="A303" s="2"/>
      <c r="B303" s="76">
        <v>300000000</v>
      </c>
      <c r="C303" s="76">
        <v>303000000</v>
      </c>
      <c r="D303" s="10">
        <v>303010000</v>
      </c>
      <c r="E303" s="81">
        <v>303010012</v>
      </c>
      <c r="F303" s="35" t="s">
        <v>1</v>
      </c>
      <c r="G303" s="15" t="s">
        <v>1</v>
      </c>
      <c r="H303" s="88">
        <v>40</v>
      </c>
      <c r="I303" s="53" t="s">
        <v>118</v>
      </c>
      <c r="J303" s="54">
        <v>40500210</v>
      </c>
      <c r="K303" s="44">
        <v>100</v>
      </c>
      <c r="L303" s="55" t="s">
        <v>225</v>
      </c>
      <c r="M303" s="55" t="s">
        <v>704</v>
      </c>
      <c r="N303" s="56" t="s">
        <v>805</v>
      </c>
      <c r="O303" s="57" t="s">
        <v>806</v>
      </c>
      <c r="P303" s="57" t="s">
        <v>808</v>
      </c>
      <c r="Q303" s="21">
        <v>3</v>
      </c>
      <c r="R303" s="22">
        <v>14</v>
      </c>
      <c r="S303" s="26">
        <v>0</v>
      </c>
      <c r="T303" s="26">
        <v>0</v>
      </c>
      <c r="U303" s="26">
        <v>50</v>
      </c>
      <c r="V303" s="26">
        <v>0</v>
      </c>
      <c r="W303" s="26">
        <v>50</v>
      </c>
      <c r="X303" s="26">
        <v>50</v>
      </c>
      <c r="Y303" s="26">
        <v>50</v>
      </c>
      <c r="AA303" s="112"/>
    </row>
    <row r="304" spans="1:27" s="111" customFormat="1" ht="76.5" x14ac:dyDescent="0.2">
      <c r="A304" s="2"/>
      <c r="B304" s="91">
        <v>303030000</v>
      </c>
      <c r="C304" s="91"/>
      <c r="D304" s="91"/>
      <c r="E304" s="92"/>
      <c r="F304" s="32">
        <v>303030000</v>
      </c>
      <c r="G304" s="86" t="s">
        <v>224</v>
      </c>
      <c r="H304" s="94"/>
      <c r="I304" s="94"/>
      <c r="J304" s="94"/>
      <c r="K304" s="58">
        <v>200</v>
      </c>
      <c r="L304" s="56"/>
      <c r="M304" s="133"/>
      <c r="N304" s="133"/>
      <c r="O304" s="133"/>
      <c r="P304" s="134"/>
      <c r="Q304" s="21" t="s">
        <v>1</v>
      </c>
      <c r="R304" s="22" t="s">
        <v>1</v>
      </c>
      <c r="S304" s="26">
        <f>S305</f>
        <v>72232.09001</v>
      </c>
      <c r="T304" s="26">
        <f t="shared" ref="T304:Y304" si="66">T305</f>
        <v>72232.088810000001</v>
      </c>
      <c r="U304" s="26">
        <f t="shared" si="66"/>
        <v>23329.187839999999</v>
      </c>
      <c r="V304" s="26">
        <f t="shared" si="66"/>
        <v>22467.621459999998</v>
      </c>
      <c r="W304" s="26">
        <f t="shared" si="66"/>
        <v>4776.5054600000003</v>
      </c>
      <c r="X304" s="26">
        <f t="shared" si="66"/>
        <v>5421.9845999999998</v>
      </c>
      <c r="Y304" s="26">
        <f t="shared" si="66"/>
        <v>6978.5022100000006</v>
      </c>
      <c r="AA304" s="112"/>
    </row>
    <row r="305" spans="1:27" s="111" customFormat="1" ht="38.25" x14ac:dyDescent="0.2">
      <c r="A305" s="2"/>
      <c r="B305" s="89">
        <v>303030002</v>
      </c>
      <c r="C305" s="89"/>
      <c r="D305" s="89"/>
      <c r="E305" s="90"/>
      <c r="F305" s="40">
        <v>303030002</v>
      </c>
      <c r="G305" s="13" t="s">
        <v>223</v>
      </c>
      <c r="H305" s="93"/>
      <c r="I305" s="93"/>
      <c r="J305" s="93"/>
      <c r="K305" s="58">
        <v>200</v>
      </c>
      <c r="L305" s="51"/>
      <c r="M305" s="129"/>
      <c r="N305" s="129"/>
      <c r="O305" s="129"/>
      <c r="P305" s="130"/>
      <c r="Q305" s="27" t="s">
        <v>1</v>
      </c>
      <c r="R305" s="25" t="s">
        <v>1</v>
      </c>
      <c r="S305" s="26">
        <f>S306+S307+S308+S309</f>
        <v>72232.09001</v>
      </c>
      <c r="T305" s="26">
        <f t="shared" ref="T305:Y305" si="67">T306+T307+T308+T309</f>
        <v>72232.088810000001</v>
      </c>
      <c r="U305" s="26">
        <f t="shared" si="67"/>
        <v>23329.187839999999</v>
      </c>
      <c r="V305" s="26">
        <f t="shared" si="67"/>
        <v>22467.621459999998</v>
      </c>
      <c r="W305" s="26">
        <f t="shared" si="67"/>
        <v>4776.5054600000003</v>
      </c>
      <c r="X305" s="26">
        <f t="shared" si="67"/>
        <v>5421.9845999999998</v>
      </c>
      <c r="Y305" s="26">
        <f t="shared" si="67"/>
        <v>6978.5022100000006</v>
      </c>
      <c r="AA305" s="112"/>
    </row>
    <row r="306" spans="1:27" s="111" customFormat="1" ht="409.5" x14ac:dyDescent="0.2">
      <c r="A306" s="2"/>
      <c r="B306" s="84">
        <v>300000000</v>
      </c>
      <c r="C306" s="84">
        <v>303000000</v>
      </c>
      <c r="D306" s="12">
        <v>303030000</v>
      </c>
      <c r="E306" s="83">
        <v>303030002</v>
      </c>
      <c r="F306" s="33" t="s">
        <v>1</v>
      </c>
      <c r="G306" s="11" t="s">
        <v>1</v>
      </c>
      <c r="H306" s="41">
        <v>40</v>
      </c>
      <c r="I306" s="42" t="s">
        <v>118</v>
      </c>
      <c r="J306" s="43">
        <v>40500141</v>
      </c>
      <c r="K306" s="44">
        <v>200</v>
      </c>
      <c r="L306" s="45" t="s">
        <v>222</v>
      </c>
      <c r="M306" s="45" t="s">
        <v>692</v>
      </c>
      <c r="N306" s="46" t="s">
        <v>809</v>
      </c>
      <c r="O306" s="47" t="s">
        <v>810</v>
      </c>
      <c r="P306" s="47" t="s">
        <v>811</v>
      </c>
      <c r="Q306" s="23">
        <v>10</v>
      </c>
      <c r="R306" s="24">
        <v>3</v>
      </c>
      <c r="S306" s="26">
        <v>420</v>
      </c>
      <c r="T306" s="26">
        <v>420</v>
      </c>
      <c r="U306" s="26">
        <v>420</v>
      </c>
      <c r="V306" s="26">
        <v>400</v>
      </c>
      <c r="W306" s="26">
        <v>380</v>
      </c>
      <c r="X306" s="26">
        <v>380</v>
      </c>
      <c r="Y306" s="26">
        <v>380</v>
      </c>
      <c r="AA306" s="112"/>
    </row>
    <row r="307" spans="1:27" s="111" customFormat="1" ht="409.5" x14ac:dyDescent="0.2">
      <c r="A307" s="2"/>
      <c r="B307" s="75">
        <v>300000000</v>
      </c>
      <c r="C307" s="75">
        <v>303000000</v>
      </c>
      <c r="D307" s="77">
        <v>303030000</v>
      </c>
      <c r="E307" s="80">
        <v>303030002</v>
      </c>
      <c r="F307" s="34" t="s">
        <v>1</v>
      </c>
      <c r="G307" s="8" t="s">
        <v>1</v>
      </c>
      <c r="H307" s="87">
        <v>70</v>
      </c>
      <c r="I307" s="48" t="s">
        <v>125</v>
      </c>
      <c r="J307" s="49">
        <v>70006000</v>
      </c>
      <c r="K307" s="44">
        <v>200</v>
      </c>
      <c r="L307" s="50" t="s">
        <v>221</v>
      </c>
      <c r="M307" s="50" t="s">
        <v>704</v>
      </c>
      <c r="N307" s="51" t="s">
        <v>1125</v>
      </c>
      <c r="O307" s="52" t="s">
        <v>220</v>
      </c>
      <c r="P307" s="52" t="s">
        <v>1126</v>
      </c>
      <c r="Q307" s="21">
        <v>10</v>
      </c>
      <c r="R307" s="22">
        <v>3</v>
      </c>
      <c r="S307" s="26">
        <v>61817.677739999999</v>
      </c>
      <c r="T307" s="26">
        <v>61817.67742</v>
      </c>
      <c r="U307" s="26">
        <v>14801.657999999999</v>
      </c>
      <c r="V307" s="26">
        <v>14801.657999999999</v>
      </c>
      <c r="W307" s="26"/>
      <c r="X307" s="26"/>
      <c r="Y307" s="26"/>
      <c r="AA307" s="112"/>
    </row>
    <row r="308" spans="1:27" s="111" customFormat="1" ht="409.5" x14ac:dyDescent="0.2">
      <c r="A308" s="2"/>
      <c r="B308" s="75">
        <v>300000000</v>
      </c>
      <c r="C308" s="75">
        <v>303000000</v>
      </c>
      <c r="D308" s="77">
        <v>303030000</v>
      </c>
      <c r="E308" s="80">
        <v>303030002</v>
      </c>
      <c r="F308" s="34" t="s">
        <v>1</v>
      </c>
      <c r="G308" s="8" t="s">
        <v>1</v>
      </c>
      <c r="H308" s="87">
        <v>70</v>
      </c>
      <c r="I308" s="48" t="s">
        <v>125</v>
      </c>
      <c r="J308" s="49">
        <v>70023000</v>
      </c>
      <c r="K308" s="44">
        <v>200</v>
      </c>
      <c r="L308" s="50" t="s">
        <v>219</v>
      </c>
      <c r="M308" s="50" t="s">
        <v>704</v>
      </c>
      <c r="N308" s="51" t="s">
        <v>1127</v>
      </c>
      <c r="O308" s="52" t="s">
        <v>218</v>
      </c>
      <c r="P308" s="52" t="s">
        <v>1128</v>
      </c>
      <c r="Q308" s="21">
        <v>10</v>
      </c>
      <c r="R308" s="22">
        <v>3</v>
      </c>
      <c r="S308" s="26">
        <v>1725.5038999999999</v>
      </c>
      <c r="T308" s="26">
        <v>1725.50389</v>
      </c>
      <c r="U308" s="26">
        <v>5942.9382599999999</v>
      </c>
      <c r="V308" s="26">
        <v>5942.9382599999999</v>
      </c>
      <c r="W308" s="26">
        <v>2325.9791399999999</v>
      </c>
      <c r="X308" s="26">
        <v>2905.4582799999998</v>
      </c>
      <c r="Y308" s="26">
        <v>4469.6601000000001</v>
      </c>
      <c r="AA308" s="112"/>
    </row>
    <row r="309" spans="1:27" s="111" customFormat="1" ht="409.5" x14ac:dyDescent="0.2">
      <c r="A309" s="2"/>
      <c r="B309" s="76">
        <v>300000000</v>
      </c>
      <c r="C309" s="76">
        <v>303000000</v>
      </c>
      <c r="D309" s="10">
        <v>303030000</v>
      </c>
      <c r="E309" s="81">
        <v>303030002</v>
      </c>
      <c r="F309" s="35" t="s">
        <v>1</v>
      </c>
      <c r="G309" s="15" t="s">
        <v>1</v>
      </c>
      <c r="H309" s="88">
        <v>70</v>
      </c>
      <c r="I309" s="53" t="s">
        <v>125</v>
      </c>
      <c r="J309" s="54">
        <v>70070040</v>
      </c>
      <c r="K309" s="44">
        <v>200</v>
      </c>
      <c r="L309" s="55" t="s">
        <v>217</v>
      </c>
      <c r="M309" s="55" t="s">
        <v>704</v>
      </c>
      <c r="N309" s="56" t="s">
        <v>1129</v>
      </c>
      <c r="O309" s="57" t="s">
        <v>216</v>
      </c>
      <c r="P309" s="57" t="s">
        <v>1126</v>
      </c>
      <c r="Q309" s="21">
        <v>10</v>
      </c>
      <c r="R309" s="22">
        <v>4</v>
      </c>
      <c r="S309" s="26">
        <v>8268.9083699999992</v>
      </c>
      <c r="T309" s="26">
        <v>8268.9074999999993</v>
      </c>
      <c r="U309" s="26">
        <v>2164.5915799999998</v>
      </c>
      <c r="V309" s="26">
        <v>1323.0252</v>
      </c>
      <c r="W309" s="26">
        <v>2070.5263199999999</v>
      </c>
      <c r="X309" s="26">
        <v>2136.5263199999999</v>
      </c>
      <c r="Y309" s="26">
        <v>2128.84211</v>
      </c>
      <c r="AA309" s="112"/>
    </row>
    <row r="310" spans="1:27" s="111" customFormat="1" ht="76.5" x14ac:dyDescent="0.2">
      <c r="A310" s="2"/>
      <c r="B310" s="76"/>
      <c r="C310" s="76"/>
      <c r="D310" s="10"/>
      <c r="E310" s="10"/>
      <c r="F310" s="35" t="s">
        <v>665</v>
      </c>
      <c r="G310" s="15" t="s">
        <v>666</v>
      </c>
      <c r="H310" s="88"/>
      <c r="I310" s="53"/>
      <c r="J310" s="54"/>
      <c r="K310" s="58"/>
      <c r="L310" s="55"/>
      <c r="M310" s="55"/>
      <c r="N310" s="56"/>
      <c r="O310" s="57"/>
      <c r="P310" s="59"/>
      <c r="Q310" s="21"/>
      <c r="R310" s="22"/>
      <c r="S310" s="26">
        <f>S311</f>
        <v>0</v>
      </c>
      <c r="T310" s="26">
        <f t="shared" ref="T310:Y310" si="68">T311</f>
        <v>0</v>
      </c>
      <c r="U310" s="26">
        <f t="shared" si="68"/>
        <v>2540</v>
      </c>
      <c r="V310" s="26">
        <f t="shared" si="68"/>
        <v>1086.5</v>
      </c>
      <c r="W310" s="26">
        <f t="shared" si="68"/>
        <v>2500</v>
      </c>
      <c r="X310" s="26">
        <f t="shared" si="68"/>
        <v>1000</v>
      </c>
      <c r="Y310" s="26">
        <f t="shared" si="68"/>
        <v>1000</v>
      </c>
      <c r="AA310" s="112"/>
    </row>
    <row r="311" spans="1:27" s="111" customFormat="1" ht="76.5" x14ac:dyDescent="0.2">
      <c r="A311" s="2"/>
      <c r="B311" s="76"/>
      <c r="C311" s="76"/>
      <c r="D311" s="10"/>
      <c r="E311" s="10"/>
      <c r="F311" s="38" t="s">
        <v>665</v>
      </c>
      <c r="G311" s="6" t="s">
        <v>666</v>
      </c>
      <c r="H311" s="88"/>
      <c r="I311" s="53"/>
      <c r="J311" s="54"/>
      <c r="K311" s="58"/>
      <c r="L311" s="55"/>
      <c r="M311" s="55"/>
      <c r="N311" s="56"/>
      <c r="O311" s="57"/>
      <c r="P311" s="59"/>
      <c r="Q311" s="21"/>
      <c r="R311" s="22"/>
      <c r="S311" s="26">
        <f>S312+S313+S314</f>
        <v>0</v>
      </c>
      <c r="T311" s="26">
        <f t="shared" ref="T311:Y311" si="69">T312+T313+T314</f>
        <v>0</v>
      </c>
      <c r="U311" s="26">
        <f t="shared" si="69"/>
        <v>2540</v>
      </c>
      <c r="V311" s="26">
        <f t="shared" si="69"/>
        <v>1086.5</v>
      </c>
      <c r="W311" s="26">
        <f t="shared" si="69"/>
        <v>2500</v>
      </c>
      <c r="X311" s="26">
        <f t="shared" si="69"/>
        <v>1000</v>
      </c>
      <c r="Y311" s="26">
        <f t="shared" si="69"/>
        <v>1000</v>
      </c>
      <c r="AA311" s="112"/>
    </row>
    <row r="312" spans="1:27" s="111" customFormat="1" ht="409.5" x14ac:dyDescent="0.2">
      <c r="A312" s="2"/>
      <c r="B312" s="76"/>
      <c r="C312" s="76"/>
      <c r="D312" s="10"/>
      <c r="E312" s="10"/>
      <c r="F312" s="38"/>
      <c r="G312" s="6"/>
      <c r="H312" s="88">
        <v>40</v>
      </c>
      <c r="I312" s="53" t="s">
        <v>118</v>
      </c>
      <c r="J312" s="54">
        <v>40500131</v>
      </c>
      <c r="K312" s="58"/>
      <c r="L312" s="55" t="s">
        <v>619</v>
      </c>
      <c r="M312" s="55" t="s">
        <v>704</v>
      </c>
      <c r="N312" s="56" t="s">
        <v>812</v>
      </c>
      <c r="O312" s="57" t="s">
        <v>699</v>
      </c>
      <c r="P312" s="59" t="s">
        <v>700</v>
      </c>
      <c r="Q312" s="21">
        <v>1</v>
      </c>
      <c r="R312" s="22">
        <v>13</v>
      </c>
      <c r="S312" s="26">
        <v>0</v>
      </c>
      <c r="T312" s="26">
        <v>0</v>
      </c>
      <c r="U312" s="26">
        <v>1000</v>
      </c>
      <c r="V312" s="26">
        <v>921.5</v>
      </c>
      <c r="W312" s="26">
        <v>1000</v>
      </c>
      <c r="X312" s="26">
        <v>1000</v>
      </c>
      <c r="Y312" s="26">
        <v>1000</v>
      </c>
      <c r="AA312" s="112"/>
    </row>
    <row r="313" spans="1:27" s="111" customFormat="1" ht="409.5" x14ac:dyDescent="0.2">
      <c r="A313" s="2"/>
      <c r="B313" s="76"/>
      <c r="C313" s="76"/>
      <c r="D313" s="10"/>
      <c r="E313" s="10"/>
      <c r="F313" s="38"/>
      <c r="G313" s="6"/>
      <c r="H313" s="88">
        <v>40</v>
      </c>
      <c r="I313" s="53" t="s">
        <v>118</v>
      </c>
      <c r="J313" s="54">
        <v>40500161</v>
      </c>
      <c r="K313" s="58"/>
      <c r="L313" s="55" t="s">
        <v>418</v>
      </c>
      <c r="M313" s="55" t="s">
        <v>692</v>
      </c>
      <c r="N313" s="56" t="s">
        <v>813</v>
      </c>
      <c r="O313" s="57" t="s">
        <v>814</v>
      </c>
      <c r="P313" s="59" t="s">
        <v>815</v>
      </c>
      <c r="Q313" s="21">
        <v>1</v>
      </c>
      <c r="R313" s="22">
        <v>13</v>
      </c>
      <c r="S313" s="26">
        <v>0</v>
      </c>
      <c r="T313" s="26">
        <v>0</v>
      </c>
      <c r="U313" s="26">
        <v>1500</v>
      </c>
      <c r="V313" s="26">
        <v>125</v>
      </c>
      <c r="W313" s="26">
        <v>1500</v>
      </c>
      <c r="X313" s="26">
        <v>0</v>
      </c>
      <c r="Y313" s="26">
        <v>0</v>
      </c>
      <c r="AA313" s="112"/>
    </row>
    <row r="314" spans="1:27" s="111" customFormat="1" ht="409.5" x14ac:dyDescent="0.2">
      <c r="A314" s="2"/>
      <c r="B314" s="76"/>
      <c r="C314" s="76"/>
      <c r="D314" s="10"/>
      <c r="E314" s="10"/>
      <c r="F314" s="38"/>
      <c r="G314" s="6"/>
      <c r="H314" s="88">
        <v>40</v>
      </c>
      <c r="I314" s="53" t="s">
        <v>118</v>
      </c>
      <c r="J314" s="54">
        <v>40500250</v>
      </c>
      <c r="K314" s="58"/>
      <c r="L314" s="55" t="s">
        <v>817</v>
      </c>
      <c r="M314" s="55" t="s">
        <v>704</v>
      </c>
      <c r="N314" s="56" t="s">
        <v>812</v>
      </c>
      <c r="O314" s="57" t="s">
        <v>816</v>
      </c>
      <c r="P314" s="59" t="s">
        <v>700</v>
      </c>
      <c r="Q314" s="21">
        <v>1</v>
      </c>
      <c r="R314" s="22">
        <v>13</v>
      </c>
      <c r="S314" s="26">
        <v>0</v>
      </c>
      <c r="T314" s="26">
        <v>0</v>
      </c>
      <c r="U314" s="26">
        <v>40</v>
      </c>
      <c r="V314" s="26">
        <v>40</v>
      </c>
      <c r="W314" s="26">
        <v>0</v>
      </c>
      <c r="X314" s="26">
        <v>0</v>
      </c>
      <c r="Y314" s="26">
        <v>0</v>
      </c>
      <c r="AA314" s="112"/>
    </row>
    <row r="315" spans="1:27" s="111" customFormat="1" ht="114.75" x14ac:dyDescent="0.2">
      <c r="A315" s="2"/>
      <c r="B315" s="91">
        <v>304000000</v>
      </c>
      <c r="C315" s="91"/>
      <c r="D315" s="91"/>
      <c r="E315" s="92"/>
      <c r="F315" s="32">
        <v>304000000</v>
      </c>
      <c r="G315" s="86" t="s">
        <v>215</v>
      </c>
      <c r="H315" s="94"/>
      <c r="I315" s="94"/>
      <c r="J315" s="94"/>
      <c r="K315" s="58">
        <v>100</v>
      </c>
      <c r="L315" s="56"/>
      <c r="M315" s="133"/>
      <c r="N315" s="133"/>
      <c r="O315" s="133"/>
      <c r="P315" s="134"/>
      <c r="Q315" s="21" t="s">
        <v>1</v>
      </c>
      <c r="R315" s="22" t="s">
        <v>1</v>
      </c>
      <c r="S315" s="26">
        <f t="shared" ref="S315:Y315" si="70">S316+S328+S387</f>
        <v>1684013.3475200001</v>
      </c>
      <c r="T315" s="26">
        <f t="shared" si="70"/>
        <v>1670397.8841799998</v>
      </c>
      <c r="U315" s="26">
        <f t="shared" si="70"/>
        <v>1809059.8195499999</v>
      </c>
      <c r="V315" s="26">
        <f t="shared" si="70"/>
        <v>1544663.7272600001</v>
      </c>
      <c r="W315" s="26">
        <f t="shared" si="70"/>
        <v>1783387.6999999997</v>
      </c>
      <c r="X315" s="26">
        <f t="shared" si="70"/>
        <v>1775345.2999999998</v>
      </c>
      <c r="Y315" s="26">
        <f t="shared" si="70"/>
        <v>1781472.5399999998</v>
      </c>
      <c r="AA315" s="112"/>
    </row>
    <row r="316" spans="1:27" s="111" customFormat="1" ht="25.5" x14ac:dyDescent="0.2">
      <c r="A316" s="2"/>
      <c r="B316" s="91">
        <v>304010000</v>
      </c>
      <c r="C316" s="91"/>
      <c r="D316" s="91"/>
      <c r="E316" s="92"/>
      <c r="F316" s="32">
        <v>304010000</v>
      </c>
      <c r="G316" s="86" t="s">
        <v>214</v>
      </c>
      <c r="H316" s="94"/>
      <c r="I316" s="94"/>
      <c r="J316" s="94"/>
      <c r="K316" s="58">
        <v>100</v>
      </c>
      <c r="L316" s="56"/>
      <c r="M316" s="133"/>
      <c r="N316" s="133"/>
      <c r="O316" s="133"/>
      <c r="P316" s="134"/>
      <c r="Q316" s="21" t="s">
        <v>1</v>
      </c>
      <c r="R316" s="22" t="s">
        <v>1</v>
      </c>
      <c r="S316" s="26">
        <f>S317+S319+S321+S323+S326</f>
        <v>18027.599999999999</v>
      </c>
      <c r="T316" s="26">
        <f t="shared" ref="T316:Y316" si="71">T317+T319+T321+T323+T326</f>
        <v>7632.3540000000003</v>
      </c>
      <c r="U316" s="26">
        <f t="shared" si="71"/>
        <v>20718.900000000001</v>
      </c>
      <c r="V316" s="26">
        <f t="shared" si="71"/>
        <v>5588.8993399999999</v>
      </c>
      <c r="W316" s="26">
        <f t="shared" si="71"/>
        <v>32529.599999999999</v>
      </c>
      <c r="X316" s="26">
        <f t="shared" si="71"/>
        <v>28563.199999999997</v>
      </c>
      <c r="Y316" s="26">
        <f t="shared" si="71"/>
        <v>30569.1</v>
      </c>
      <c r="AA316" s="112"/>
    </row>
    <row r="317" spans="1:27" s="111" customFormat="1" ht="25.5" x14ac:dyDescent="0.2">
      <c r="A317" s="2"/>
      <c r="B317" s="89">
        <v>304010001</v>
      </c>
      <c r="C317" s="89"/>
      <c r="D317" s="89"/>
      <c r="E317" s="90"/>
      <c r="F317" s="40">
        <v>304010001</v>
      </c>
      <c r="G317" s="13" t="s">
        <v>127</v>
      </c>
      <c r="H317" s="93"/>
      <c r="I317" s="93"/>
      <c r="J317" s="93"/>
      <c r="K317" s="58">
        <v>100</v>
      </c>
      <c r="L317" s="51"/>
      <c r="M317" s="129"/>
      <c r="N317" s="129"/>
      <c r="O317" s="129"/>
      <c r="P317" s="130"/>
      <c r="Q317" s="27" t="s">
        <v>1</v>
      </c>
      <c r="R317" s="25" t="s">
        <v>1</v>
      </c>
      <c r="S317" s="26">
        <f>S318</f>
        <v>3990.1</v>
      </c>
      <c r="T317" s="26">
        <f t="shared" ref="T317:Y317" si="72">T318</f>
        <v>3990.1</v>
      </c>
      <c r="U317" s="26">
        <f t="shared" si="72"/>
        <v>4043.3</v>
      </c>
      <c r="V317" s="26">
        <f t="shared" si="72"/>
        <v>4043.3</v>
      </c>
      <c r="W317" s="26">
        <f t="shared" si="72"/>
        <v>4039.6</v>
      </c>
      <c r="X317" s="26">
        <f t="shared" si="72"/>
        <v>4072.3999999999996</v>
      </c>
      <c r="Y317" s="26">
        <f t="shared" si="72"/>
        <v>4072.3999999999996</v>
      </c>
      <c r="AA317" s="112"/>
    </row>
    <row r="318" spans="1:27" s="111" customFormat="1" ht="409.5" x14ac:dyDescent="0.2">
      <c r="A318" s="2"/>
      <c r="B318" s="20">
        <v>300000000</v>
      </c>
      <c r="C318" s="20">
        <v>304000000</v>
      </c>
      <c r="D318" s="19">
        <v>304010000</v>
      </c>
      <c r="E318" s="18">
        <v>304010001</v>
      </c>
      <c r="F318" s="37" t="s">
        <v>1</v>
      </c>
      <c r="G318" s="17" t="s">
        <v>1</v>
      </c>
      <c r="H318" s="60">
        <v>40</v>
      </c>
      <c r="I318" s="61" t="s">
        <v>118</v>
      </c>
      <c r="J318" s="62">
        <v>40022000</v>
      </c>
      <c r="K318" s="44">
        <v>100</v>
      </c>
      <c r="L318" s="63" t="s">
        <v>213</v>
      </c>
      <c r="M318" s="63" t="s">
        <v>692</v>
      </c>
      <c r="N318" s="64" t="s">
        <v>818</v>
      </c>
      <c r="O318" s="65" t="s">
        <v>819</v>
      </c>
      <c r="P318" s="65" t="s">
        <v>820</v>
      </c>
      <c r="Q318" s="23">
        <v>3</v>
      </c>
      <c r="R318" s="24">
        <v>4</v>
      </c>
      <c r="S318" s="26">
        <v>3990.1</v>
      </c>
      <c r="T318" s="26">
        <v>3990.1</v>
      </c>
      <c r="U318" s="26">
        <v>4043.3</v>
      </c>
      <c r="V318" s="26">
        <v>4043.3</v>
      </c>
      <c r="W318" s="26">
        <v>4039.6</v>
      </c>
      <c r="X318" s="26">
        <v>4072.3999999999996</v>
      </c>
      <c r="Y318" s="26">
        <v>4072.3999999999996</v>
      </c>
      <c r="AA318" s="112"/>
    </row>
    <row r="319" spans="1:27" s="111" customFormat="1" ht="25.5" x14ac:dyDescent="0.2">
      <c r="A319" s="2"/>
      <c r="B319" s="89">
        <v>304010002</v>
      </c>
      <c r="C319" s="89"/>
      <c r="D319" s="89"/>
      <c r="E319" s="90"/>
      <c r="F319" s="40">
        <v>304010002</v>
      </c>
      <c r="G319" s="13" t="s">
        <v>212</v>
      </c>
      <c r="H319" s="93"/>
      <c r="I319" s="93"/>
      <c r="J319" s="93"/>
      <c r="K319" s="58">
        <v>100</v>
      </c>
      <c r="L319" s="51"/>
      <c r="M319" s="129"/>
      <c r="N319" s="129"/>
      <c r="O319" s="129"/>
      <c r="P319" s="130"/>
      <c r="Q319" s="27" t="s">
        <v>1</v>
      </c>
      <c r="R319" s="25" t="s">
        <v>1</v>
      </c>
      <c r="S319" s="26">
        <f>S320</f>
        <v>6.5</v>
      </c>
      <c r="T319" s="26">
        <f t="shared" ref="T319:Y319" si="73">T320</f>
        <v>6.5</v>
      </c>
      <c r="U319" s="26">
        <f t="shared" si="73"/>
        <v>3.4</v>
      </c>
      <c r="V319" s="26">
        <f t="shared" si="73"/>
        <v>2.3324400000000001</v>
      </c>
      <c r="W319" s="26">
        <f t="shared" si="73"/>
        <v>2.4</v>
      </c>
      <c r="X319" s="26">
        <f t="shared" si="73"/>
        <v>3.2</v>
      </c>
      <c r="Y319" s="26">
        <f t="shared" si="73"/>
        <v>9.1</v>
      </c>
      <c r="AA319" s="112"/>
    </row>
    <row r="320" spans="1:27" s="111" customFormat="1" ht="409.5" x14ac:dyDescent="0.2">
      <c r="A320" s="2"/>
      <c r="B320" s="20">
        <v>300000000</v>
      </c>
      <c r="C320" s="20">
        <v>304000000</v>
      </c>
      <c r="D320" s="19">
        <v>304010000</v>
      </c>
      <c r="E320" s="18">
        <v>304010002</v>
      </c>
      <c r="F320" s="37" t="s">
        <v>1</v>
      </c>
      <c r="G320" s="17" t="s">
        <v>1</v>
      </c>
      <c r="H320" s="60">
        <v>40</v>
      </c>
      <c r="I320" s="61" t="s">
        <v>118</v>
      </c>
      <c r="J320" s="62">
        <v>40028000</v>
      </c>
      <c r="K320" s="44">
        <v>100</v>
      </c>
      <c r="L320" s="63" t="s">
        <v>211</v>
      </c>
      <c r="M320" s="63" t="s">
        <v>692</v>
      </c>
      <c r="N320" s="64" t="s">
        <v>821</v>
      </c>
      <c r="O320" s="65" t="s">
        <v>822</v>
      </c>
      <c r="P320" s="65" t="s">
        <v>823</v>
      </c>
      <c r="Q320" s="23">
        <v>1</v>
      </c>
      <c r="R320" s="24">
        <v>5</v>
      </c>
      <c r="S320" s="26">
        <v>6.5</v>
      </c>
      <c r="T320" s="26">
        <v>6.5</v>
      </c>
      <c r="U320" s="26">
        <v>3.4</v>
      </c>
      <c r="V320" s="26">
        <v>2.3324400000000001</v>
      </c>
      <c r="W320" s="26">
        <v>2.4</v>
      </c>
      <c r="X320" s="26">
        <v>3.2</v>
      </c>
      <c r="Y320" s="26">
        <v>9.1</v>
      </c>
      <c r="AA320" s="112"/>
    </row>
    <row r="321" spans="1:27" s="111" customFormat="1" ht="76.5" x14ac:dyDescent="0.2">
      <c r="A321" s="2"/>
      <c r="B321" s="89">
        <v>304010015</v>
      </c>
      <c r="C321" s="89"/>
      <c r="D321" s="89"/>
      <c r="E321" s="90"/>
      <c r="F321" s="40">
        <v>304010015</v>
      </c>
      <c r="G321" s="13" t="s">
        <v>210</v>
      </c>
      <c r="H321" s="93"/>
      <c r="I321" s="93"/>
      <c r="J321" s="93"/>
      <c r="K321" s="58">
        <v>200</v>
      </c>
      <c r="L321" s="51"/>
      <c r="M321" s="129"/>
      <c r="N321" s="129"/>
      <c r="O321" s="129"/>
      <c r="P321" s="130"/>
      <c r="Q321" s="27" t="s">
        <v>1</v>
      </c>
      <c r="R321" s="25" t="s">
        <v>1</v>
      </c>
      <c r="S321" s="26">
        <f>S322</f>
        <v>13230.3</v>
      </c>
      <c r="T321" s="26">
        <f t="shared" ref="T321:Y321" si="74">T322</f>
        <v>2835.0540000000001</v>
      </c>
      <c r="U321" s="26">
        <f t="shared" si="74"/>
        <v>16065.5</v>
      </c>
      <c r="V321" s="26">
        <f t="shared" si="74"/>
        <v>945.01800000000003</v>
      </c>
      <c r="W321" s="26">
        <f t="shared" si="74"/>
        <v>28487.599999999999</v>
      </c>
      <c r="X321" s="26">
        <f t="shared" si="74"/>
        <v>24487.599999999999</v>
      </c>
      <c r="Y321" s="26">
        <f t="shared" si="74"/>
        <v>26487.599999999999</v>
      </c>
      <c r="AA321" s="112"/>
    </row>
    <row r="322" spans="1:27" s="111" customFormat="1" ht="409.5" x14ac:dyDescent="0.2">
      <c r="A322" s="2"/>
      <c r="B322" s="20">
        <v>300000000</v>
      </c>
      <c r="C322" s="20">
        <v>304000000</v>
      </c>
      <c r="D322" s="19">
        <v>304010000</v>
      </c>
      <c r="E322" s="18">
        <v>304010015</v>
      </c>
      <c r="F322" s="37" t="s">
        <v>1</v>
      </c>
      <c r="G322" s="17" t="s">
        <v>1</v>
      </c>
      <c r="H322" s="60">
        <v>70</v>
      </c>
      <c r="I322" s="61" t="s">
        <v>125</v>
      </c>
      <c r="J322" s="62">
        <v>70012000</v>
      </c>
      <c r="K322" s="44">
        <v>200</v>
      </c>
      <c r="L322" s="63" t="s">
        <v>209</v>
      </c>
      <c r="M322" s="63" t="s">
        <v>704</v>
      </c>
      <c r="N322" s="64" t="s">
        <v>1130</v>
      </c>
      <c r="O322" s="65" t="s">
        <v>208</v>
      </c>
      <c r="P322" s="65" t="s">
        <v>1131</v>
      </c>
      <c r="Q322" s="23">
        <v>10</v>
      </c>
      <c r="R322" s="24">
        <v>3</v>
      </c>
      <c r="S322" s="26">
        <v>13230.3</v>
      </c>
      <c r="T322" s="26">
        <v>2835.0540000000001</v>
      </c>
      <c r="U322" s="26">
        <v>16065.5</v>
      </c>
      <c r="V322" s="26">
        <v>945.01800000000003</v>
      </c>
      <c r="W322" s="26">
        <f>29117.3-629.7</f>
        <v>28487.599999999999</v>
      </c>
      <c r="X322" s="26">
        <v>24487.599999999999</v>
      </c>
      <c r="Y322" s="26">
        <v>26487.599999999999</v>
      </c>
      <c r="AA322" s="112"/>
    </row>
    <row r="323" spans="1:27" s="111" customFormat="1" ht="18.75" x14ac:dyDescent="0.2">
      <c r="A323" s="2"/>
      <c r="B323" s="89">
        <v>304010021</v>
      </c>
      <c r="C323" s="89"/>
      <c r="D323" s="89"/>
      <c r="E323" s="90"/>
      <c r="F323" s="40">
        <v>304010021</v>
      </c>
      <c r="G323" s="13" t="s">
        <v>207</v>
      </c>
      <c r="H323" s="93"/>
      <c r="I323" s="93"/>
      <c r="J323" s="93"/>
      <c r="K323" s="58">
        <v>100</v>
      </c>
      <c r="L323" s="51"/>
      <c r="M323" s="129"/>
      <c r="N323" s="129"/>
      <c r="O323" s="129"/>
      <c r="P323" s="130"/>
      <c r="Q323" s="27" t="s">
        <v>1</v>
      </c>
      <c r="R323" s="25" t="s">
        <v>1</v>
      </c>
      <c r="S323" s="26">
        <f>S324+S325</f>
        <v>0</v>
      </c>
      <c r="T323" s="26">
        <f t="shared" ref="T323:Y323" si="75">T324+T325</f>
        <v>0</v>
      </c>
      <c r="U323" s="26">
        <f t="shared" si="75"/>
        <v>606.70000000000005</v>
      </c>
      <c r="V323" s="26">
        <f t="shared" si="75"/>
        <v>598.24890000000005</v>
      </c>
      <c r="W323" s="26">
        <f t="shared" si="75"/>
        <v>0</v>
      </c>
      <c r="X323" s="26">
        <f t="shared" si="75"/>
        <v>0</v>
      </c>
      <c r="Y323" s="26">
        <f t="shared" si="75"/>
        <v>0</v>
      </c>
      <c r="AA323" s="112"/>
    </row>
    <row r="324" spans="1:27" s="111" customFormat="1" ht="409.5" x14ac:dyDescent="0.2">
      <c r="A324" s="2"/>
      <c r="B324" s="84">
        <v>300000000</v>
      </c>
      <c r="C324" s="84">
        <v>304000000</v>
      </c>
      <c r="D324" s="12">
        <v>304010000</v>
      </c>
      <c r="E324" s="83">
        <v>304010021</v>
      </c>
      <c r="F324" s="33" t="s">
        <v>1</v>
      </c>
      <c r="G324" s="11" t="s">
        <v>1</v>
      </c>
      <c r="H324" s="41">
        <v>40</v>
      </c>
      <c r="I324" s="42" t="s">
        <v>118</v>
      </c>
      <c r="J324" s="43">
        <v>40500180</v>
      </c>
      <c r="K324" s="44">
        <v>100</v>
      </c>
      <c r="L324" s="45" t="s">
        <v>207</v>
      </c>
      <c r="M324" s="45" t="s">
        <v>692</v>
      </c>
      <c r="N324" s="46" t="s">
        <v>824</v>
      </c>
      <c r="O324" s="47" t="s">
        <v>825</v>
      </c>
      <c r="P324" s="47" t="s">
        <v>826</v>
      </c>
      <c r="Q324" s="23">
        <v>1</v>
      </c>
      <c r="R324" s="24">
        <v>13</v>
      </c>
      <c r="S324" s="26">
        <v>0</v>
      </c>
      <c r="T324" s="26">
        <v>0</v>
      </c>
      <c r="U324" s="26">
        <v>12.051</v>
      </c>
      <c r="V324" s="26">
        <v>3.6</v>
      </c>
      <c r="W324" s="26">
        <v>0</v>
      </c>
      <c r="X324" s="26">
        <v>0</v>
      </c>
      <c r="Y324" s="26">
        <v>0</v>
      </c>
      <c r="AA324" s="112"/>
    </row>
    <row r="325" spans="1:27" s="111" customFormat="1" ht="378" x14ac:dyDescent="0.2">
      <c r="A325" s="2"/>
      <c r="B325" s="76">
        <v>300000000</v>
      </c>
      <c r="C325" s="76">
        <v>304000000</v>
      </c>
      <c r="D325" s="10">
        <v>304010000</v>
      </c>
      <c r="E325" s="81">
        <v>304010021</v>
      </c>
      <c r="F325" s="35" t="s">
        <v>1</v>
      </c>
      <c r="G325" s="15" t="s">
        <v>1</v>
      </c>
      <c r="H325" s="88">
        <v>481</v>
      </c>
      <c r="I325" s="53" t="s">
        <v>112</v>
      </c>
      <c r="J325" s="54">
        <v>481481780</v>
      </c>
      <c r="K325" s="44">
        <v>100</v>
      </c>
      <c r="L325" s="55" t="s">
        <v>207</v>
      </c>
      <c r="M325" s="55" t="s">
        <v>704</v>
      </c>
      <c r="N325" s="56" t="s">
        <v>206</v>
      </c>
      <c r="O325" s="57" t="s">
        <v>205</v>
      </c>
      <c r="P325" s="57" t="s">
        <v>204</v>
      </c>
      <c r="Q325" s="21">
        <v>1</v>
      </c>
      <c r="R325" s="22">
        <v>13</v>
      </c>
      <c r="S325" s="26">
        <v>0</v>
      </c>
      <c r="T325" s="26">
        <v>0</v>
      </c>
      <c r="U325" s="26">
        <v>594.649</v>
      </c>
      <c r="V325" s="26">
        <v>594.64890000000003</v>
      </c>
      <c r="W325" s="26"/>
      <c r="X325" s="26"/>
      <c r="Y325" s="26"/>
      <c r="AA325" s="112"/>
    </row>
    <row r="326" spans="1:27" s="111" customFormat="1" ht="127.5" x14ac:dyDescent="0.2">
      <c r="A326" s="2"/>
      <c r="B326" s="89">
        <v>304010031</v>
      </c>
      <c r="C326" s="89"/>
      <c r="D326" s="89"/>
      <c r="E326" s="90"/>
      <c r="F326" s="40">
        <v>304010031</v>
      </c>
      <c r="G326" s="13" t="s">
        <v>203</v>
      </c>
      <c r="H326" s="93"/>
      <c r="I326" s="93"/>
      <c r="J326" s="93"/>
      <c r="K326" s="58">
        <v>100</v>
      </c>
      <c r="L326" s="51"/>
      <c r="M326" s="129"/>
      <c r="N326" s="129"/>
      <c r="O326" s="129"/>
      <c r="P326" s="130"/>
      <c r="Q326" s="27" t="s">
        <v>1</v>
      </c>
      <c r="R326" s="25" t="s">
        <v>1</v>
      </c>
      <c r="S326" s="26">
        <v>800.7</v>
      </c>
      <c r="T326" s="26">
        <v>800.7</v>
      </c>
      <c r="U326" s="26"/>
      <c r="V326" s="26"/>
      <c r="W326" s="26"/>
      <c r="X326" s="26"/>
      <c r="Y326" s="26"/>
      <c r="AA326" s="112"/>
    </row>
    <row r="327" spans="1:27" s="111" customFormat="1" ht="126" x14ac:dyDescent="0.2">
      <c r="A327" s="2"/>
      <c r="B327" s="20">
        <v>300000000</v>
      </c>
      <c r="C327" s="20">
        <v>304000000</v>
      </c>
      <c r="D327" s="19">
        <v>304010000</v>
      </c>
      <c r="E327" s="18">
        <v>304010031</v>
      </c>
      <c r="F327" s="37" t="s">
        <v>1</v>
      </c>
      <c r="G327" s="17" t="s">
        <v>1</v>
      </c>
      <c r="H327" s="60">
        <v>40</v>
      </c>
      <c r="I327" s="61" t="s">
        <v>118</v>
      </c>
      <c r="J327" s="62">
        <v>40500270</v>
      </c>
      <c r="K327" s="44">
        <v>100</v>
      </c>
      <c r="L327" s="63" t="s">
        <v>202</v>
      </c>
      <c r="M327" s="63" t="s">
        <v>201</v>
      </c>
      <c r="N327" s="64" t="s">
        <v>200</v>
      </c>
      <c r="O327" s="65" t="s">
        <v>199</v>
      </c>
      <c r="P327" s="65" t="s">
        <v>198</v>
      </c>
      <c r="Q327" s="23">
        <v>3</v>
      </c>
      <c r="R327" s="24">
        <v>9</v>
      </c>
      <c r="S327" s="26">
        <v>800.7</v>
      </c>
      <c r="T327" s="26">
        <v>800.7</v>
      </c>
      <c r="U327" s="26"/>
      <c r="V327" s="26"/>
      <c r="W327" s="26"/>
      <c r="X327" s="26"/>
      <c r="Y327" s="26"/>
      <c r="AA327" s="112"/>
    </row>
    <row r="328" spans="1:27" s="111" customFormat="1" ht="25.5" x14ac:dyDescent="0.2">
      <c r="A328" s="2"/>
      <c r="B328" s="91">
        <v>304020000</v>
      </c>
      <c r="C328" s="91"/>
      <c r="D328" s="91"/>
      <c r="E328" s="92"/>
      <c r="F328" s="32">
        <v>304020000</v>
      </c>
      <c r="G328" s="86" t="s">
        <v>197</v>
      </c>
      <c r="H328" s="94"/>
      <c r="I328" s="94"/>
      <c r="J328" s="94"/>
      <c r="K328" s="58">
        <v>100</v>
      </c>
      <c r="L328" s="56"/>
      <c r="M328" s="133"/>
      <c r="N328" s="133"/>
      <c r="O328" s="133"/>
      <c r="P328" s="134"/>
      <c r="Q328" s="21" t="s">
        <v>1</v>
      </c>
      <c r="R328" s="22" t="s">
        <v>1</v>
      </c>
      <c r="S328" s="26">
        <f t="shared" ref="S328:Y328" si="76">S329+S337+S348+S350+S352+S354+S357+S361+S363+S367+S369+S371+S373+S376+S378+S380+S382</f>
        <v>1661371.8219999999</v>
      </c>
      <c r="T328" s="26">
        <f t="shared" si="76"/>
        <v>1660042.0057799998</v>
      </c>
      <c r="U328" s="26">
        <f t="shared" si="76"/>
        <v>1750472.94</v>
      </c>
      <c r="V328" s="26">
        <f>V329+V337+V348+V350+V352+V354+V357+V361+V363+V367+V369+V371+V373+V376+V378+V380+V382+V359</f>
        <v>1523910.8859700002</v>
      </c>
      <c r="W328" s="26">
        <f t="shared" ref="W328:Y328" si="77">W329+W337+W348+W350+W352+W354+W357+W361+W363+W367+W369+W371+W373+W376+W378+W380+W382+W359</f>
        <v>1746358.0999999996</v>
      </c>
      <c r="X328" s="26">
        <f t="shared" si="77"/>
        <v>1738159.9999999998</v>
      </c>
      <c r="Y328" s="26">
        <f t="shared" si="77"/>
        <v>1742281.3399999996</v>
      </c>
      <c r="AA328" s="112"/>
    </row>
    <row r="329" spans="1:27" s="111" customFormat="1" ht="51" x14ac:dyDescent="0.2">
      <c r="A329" s="2"/>
      <c r="B329" s="89">
        <v>304020001</v>
      </c>
      <c r="C329" s="89"/>
      <c r="D329" s="89"/>
      <c r="E329" s="90"/>
      <c r="F329" s="40">
        <v>304020001</v>
      </c>
      <c r="G329" s="13" t="s">
        <v>196</v>
      </c>
      <c r="H329" s="93"/>
      <c r="I329" s="93"/>
      <c r="J329" s="93"/>
      <c r="K329" s="58">
        <v>100</v>
      </c>
      <c r="L329" s="51"/>
      <c r="M329" s="129"/>
      <c r="N329" s="129"/>
      <c r="O329" s="129"/>
      <c r="P329" s="130"/>
      <c r="Q329" s="27" t="s">
        <v>1</v>
      </c>
      <c r="R329" s="25" t="s">
        <v>1</v>
      </c>
      <c r="S329" s="26">
        <f>S330+S331+S332+S333+S334+S335+S336</f>
        <v>13040.63047</v>
      </c>
      <c r="T329" s="26">
        <f t="shared" ref="T329:V329" si="78">T330+T331+T332+T333+T334+T335+T336</f>
        <v>12995.26484</v>
      </c>
      <c r="U329" s="26">
        <f t="shared" si="78"/>
        <v>10870.52118</v>
      </c>
      <c r="V329" s="26">
        <f t="shared" si="78"/>
        <v>8247.0417500000003</v>
      </c>
      <c r="W329" s="26">
        <f>W330+W331+W332+W333+W334+W335+W336</f>
        <v>10608.911679999999</v>
      </c>
      <c r="X329" s="26">
        <f t="shared" ref="X329:Y329" si="79">X330+X331+X332+X333+X334+X335+X336</f>
        <v>10206.35261</v>
      </c>
      <c r="Y329" s="26">
        <f t="shared" si="79"/>
        <v>10293.94563</v>
      </c>
      <c r="AA329" s="112"/>
    </row>
    <row r="330" spans="1:27" s="111" customFormat="1" ht="409.5" x14ac:dyDescent="0.2">
      <c r="A330" s="2"/>
      <c r="B330" s="84">
        <v>300000000</v>
      </c>
      <c r="C330" s="84">
        <v>304000000</v>
      </c>
      <c r="D330" s="12">
        <v>304020000</v>
      </c>
      <c r="E330" s="83">
        <v>304020001</v>
      </c>
      <c r="F330" s="33" t="s">
        <v>1</v>
      </c>
      <c r="G330" s="11" t="s">
        <v>1</v>
      </c>
      <c r="H330" s="41">
        <v>40</v>
      </c>
      <c r="I330" s="42" t="s">
        <v>118</v>
      </c>
      <c r="J330" s="43">
        <v>40058000</v>
      </c>
      <c r="K330" s="44">
        <v>100</v>
      </c>
      <c r="L330" s="45" t="s">
        <v>195</v>
      </c>
      <c r="M330" s="45" t="s">
        <v>692</v>
      </c>
      <c r="N330" s="46" t="s">
        <v>827</v>
      </c>
      <c r="O330" s="47" t="s">
        <v>828</v>
      </c>
      <c r="P330" s="47" t="s">
        <v>829</v>
      </c>
      <c r="Q330" s="23">
        <v>8</v>
      </c>
      <c r="R330" s="24">
        <v>4</v>
      </c>
      <c r="S330" s="26">
        <v>213.8</v>
      </c>
      <c r="T330" s="26">
        <v>213.8</v>
      </c>
      <c r="U330" s="26">
        <v>234.9</v>
      </c>
      <c r="V330" s="26">
        <v>234.9</v>
      </c>
      <c r="W330" s="26">
        <v>273.3</v>
      </c>
      <c r="X330" s="26">
        <v>296.89999999999998</v>
      </c>
      <c r="Y330" s="26">
        <v>280.60000000000002</v>
      </c>
      <c r="AA330" s="112"/>
    </row>
    <row r="331" spans="1:27" s="111" customFormat="1" ht="409.5" x14ac:dyDescent="0.2">
      <c r="A331" s="2"/>
      <c r="B331" s="75">
        <v>300000000</v>
      </c>
      <c r="C331" s="75">
        <v>304000000</v>
      </c>
      <c r="D331" s="77">
        <v>304020000</v>
      </c>
      <c r="E331" s="80">
        <v>304020001</v>
      </c>
      <c r="F331" s="34" t="s">
        <v>1</v>
      </c>
      <c r="G331" s="8" t="s">
        <v>1</v>
      </c>
      <c r="H331" s="87">
        <v>40</v>
      </c>
      <c r="I331" s="48" t="s">
        <v>118</v>
      </c>
      <c r="J331" s="49">
        <v>40500138</v>
      </c>
      <c r="K331" s="44">
        <v>200</v>
      </c>
      <c r="L331" s="50" t="s">
        <v>194</v>
      </c>
      <c r="M331" s="50" t="s">
        <v>704</v>
      </c>
      <c r="N331" s="51" t="s">
        <v>830</v>
      </c>
      <c r="O331" s="52" t="s">
        <v>831</v>
      </c>
      <c r="P331" s="52" t="s">
        <v>832</v>
      </c>
      <c r="Q331" s="21">
        <v>1</v>
      </c>
      <c r="R331" s="22">
        <v>13</v>
      </c>
      <c r="S331" s="26">
        <v>5827.6266900000001</v>
      </c>
      <c r="T331" s="26">
        <v>5813.6601199999996</v>
      </c>
      <c r="U331" s="26">
        <v>4395.4600799999998</v>
      </c>
      <c r="V331" s="26">
        <v>3035.4940999999999</v>
      </c>
      <c r="W331" s="26">
        <v>3191.7565199999999</v>
      </c>
      <c r="X331" s="26">
        <v>2897.6210599999999</v>
      </c>
      <c r="Y331" s="26">
        <v>3102.91408</v>
      </c>
      <c r="AA331" s="112"/>
    </row>
    <row r="332" spans="1:27" s="111" customFormat="1" ht="409.5" x14ac:dyDescent="0.2">
      <c r="A332" s="2"/>
      <c r="B332" s="75">
        <v>300000000</v>
      </c>
      <c r="C332" s="75">
        <v>304000000</v>
      </c>
      <c r="D332" s="77">
        <v>304020000</v>
      </c>
      <c r="E332" s="80">
        <v>304020001</v>
      </c>
      <c r="F332" s="34" t="s">
        <v>1</v>
      </c>
      <c r="G332" s="8" t="s">
        <v>1</v>
      </c>
      <c r="H332" s="87">
        <v>40</v>
      </c>
      <c r="I332" s="48" t="s">
        <v>118</v>
      </c>
      <c r="J332" s="49">
        <v>40500138</v>
      </c>
      <c r="K332" s="44">
        <v>200</v>
      </c>
      <c r="L332" s="50" t="s">
        <v>194</v>
      </c>
      <c r="M332" s="50" t="s">
        <v>692</v>
      </c>
      <c r="N332" s="51" t="s">
        <v>830</v>
      </c>
      <c r="O332" s="52" t="s">
        <v>831</v>
      </c>
      <c r="P332" s="52" t="s">
        <v>832</v>
      </c>
      <c r="Q332" s="21">
        <v>3</v>
      </c>
      <c r="R332" s="22">
        <v>4</v>
      </c>
      <c r="S332" s="26">
        <v>255.24870000000001</v>
      </c>
      <c r="T332" s="26">
        <v>255.24870000000001</v>
      </c>
      <c r="U332" s="26">
        <v>594.58408999999995</v>
      </c>
      <c r="V332" s="26">
        <v>95.750290000000007</v>
      </c>
      <c r="W332" s="26">
        <v>621.12383999999997</v>
      </c>
      <c r="X332" s="26">
        <v>520.62383999999997</v>
      </c>
      <c r="Y332" s="26">
        <v>589.62383999999997</v>
      </c>
      <c r="AA332" s="112"/>
    </row>
    <row r="333" spans="1:27" s="111" customFormat="1" ht="409.5" x14ac:dyDescent="0.2">
      <c r="A333" s="2"/>
      <c r="B333" s="75">
        <v>300000000</v>
      </c>
      <c r="C333" s="75">
        <v>304000000</v>
      </c>
      <c r="D333" s="77">
        <v>304020000</v>
      </c>
      <c r="E333" s="80">
        <v>304020001</v>
      </c>
      <c r="F333" s="34" t="s">
        <v>1</v>
      </c>
      <c r="G333" s="8" t="s">
        <v>1</v>
      </c>
      <c r="H333" s="87">
        <v>40</v>
      </c>
      <c r="I333" s="48" t="s">
        <v>118</v>
      </c>
      <c r="J333" s="49">
        <v>40500138</v>
      </c>
      <c r="K333" s="44">
        <v>200</v>
      </c>
      <c r="L333" s="50" t="s">
        <v>194</v>
      </c>
      <c r="M333" s="50" t="s">
        <v>692</v>
      </c>
      <c r="N333" s="51" t="s">
        <v>830</v>
      </c>
      <c r="O333" s="52" t="s">
        <v>831</v>
      </c>
      <c r="P333" s="52" t="s">
        <v>832</v>
      </c>
      <c r="Q333" s="21">
        <v>4</v>
      </c>
      <c r="R333" s="22">
        <v>12</v>
      </c>
      <c r="S333" s="26">
        <v>1110.9429299999999</v>
      </c>
      <c r="T333" s="26">
        <v>1108.8919599999999</v>
      </c>
      <c r="U333" s="26">
        <v>907.44854999999995</v>
      </c>
      <c r="V333" s="26">
        <v>814.55075999999997</v>
      </c>
      <c r="W333" s="26">
        <v>739.40279999999996</v>
      </c>
      <c r="X333" s="26">
        <v>705.96181000000001</v>
      </c>
      <c r="Y333" s="26">
        <v>727.96181000000001</v>
      </c>
      <c r="AA333" s="112"/>
    </row>
    <row r="334" spans="1:27" s="111" customFormat="1" ht="409.5" x14ac:dyDescent="0.2">
      <c r="A334" s="2"/>
      <c r="B334" s="75">
        <v>300000000</v>
      </c>
      <c r="C334" s="75">
        <v>304000000</v>
      </c>
      <c r="D334" s="77">
        <v>304020000</v>
      </c>
      <c r="E334" s="80">
        <v>304020001</v>
      </c>
      <c r="F334" s="34" t="s">
        <v>1</v>
      </c>
      <c r="G334" s="8" t="s">
        <v>1</v>
      </c>
      <c r="H334" s="87">
        <v>40</v>
      </c>
      <c r="I334" s="48" t="s">
        <v>118</v>
      </c>
      <c r="J334" s="49">
        <v>40500138</v>
      </c>
      <c r="K334" s="44">
        <v>200</v>
      </c>
      <c r="L334" s="50" t="s">
        <v>194</v>
      </c>
      <c r="M334" s="50" t="s">
        <v>692</v>
      </c>
      <c r="N334" s="51" t="s">
        <v>830</v>
      </c>
      <c r="O334" s="52" t="s">
        <v>831</v>
      </c>
      <c r="P334" s="52" t="s">
        <v>832</v>
      </c>
      <c r="Q334" s="21">
        <v>10</v>
      </c>
      <c r="R334" s="22">
        <v>6</v>
      </c>
      <c r="S334" s="26">
        <v>5566.7806099999998</v>
      </c>
      <c r="T334" s="26">
        <v>5537.4325200000003</v>
      </c>
      <c r="U334" s="26">
        <v>4638.3334599999998</v>
      </c>
      <c r="V334" s="26">
        <v>3993.9325100000001</v>
      </c>
      <c r="W334" s="26">
        <v>5600.5826200000001</v>
      </c>
      <c r="X334" s="26">
        <v>5599.3</v>
      </c>
      <c r="Y334" s="26">
        <v>5419.1</v>
      </c>
      <c r="AA334" s="112"/>
    </row>
    <row r="335" spans="1:27" s="111" customFormat="1" ht="409.5" x14ac:dyDescent="0.2">
      <c r="A335" s="2"/>
      <c r="B335" s="76"/>
      <c r="C335" s="76"/>
      <c r="D335" s="10"/>
      <c r="E335" s="81"/>
      <c r="F335" s="35"/>
      <c r="G335" s="15"/>
      <c r="H335" s="88">
        <v>40</v>
      </c>
      <c r="I335" s="53" t="s">
        <v>118</v>
      </c>
      <c r="J335" s="54" t="s">
        <v>660</v>
      </c>
      <c r="K335" s="44"/>
      <c r="L335" s="55" t="s">
        <v>836</v>
      </c>
      <c r="M335" s="55" t="s">
        <v>692</v>
      </c>
      <c r="N335" s="56" t="s">
        <v>833</v>
      </c>
      <c r="O335" s="57" t="s">
        <v>834</v>
      </c>
      <c r="P335" s="57" t="s">
        <v>835</v>
      </c>
      <c r="Q335" s="21">
        <v>10</v>
      </c>
      <c r="R335" s="22">
        <v>6</v>
      </c>
      <c r="S335" s="26">
        <v>0</v>
      </c>
      <c r="T335" s="26">
        <v>0</v>
      </c>
      <c r="U335" s="26">
        <v>0</v>
      </c>
      <c r="V335" s="26">
        <v>0</v>
      </c>
      <c r="W335" s="26">
        <v>107.9</v>
      </c>
      <c r="X335" s="26">
        <v>111.1</v>
      </c>
      <c r="Y335" s="26">
        <v>98.9</v>
      </c>
      <c r="AA335" s="112"/>
    </row>
    <row r="336" spans="1:27" s="111" customFormat="1" ht="409.5" x14ac:dyDescent="0.2">
      <c r="A336" s="2"/>
      <c r="B336" s="76">
        <v>300000000</v>
      </c>
      <c r="C336" s="76">
        <v>304000000</v>
      </c>
      <c r="D336" s="10">
        <v>304020000</v>
      </c>
      <c r="E336" s="81">
        <v>304020001</v>
      </c>
      <c r="F336" s="35" t="s">
        <v>1</v>
      </c>
      <c r="G336" s="15" t="s">
        <v>1</v>
      </c>
      <c r="H336" s="88">
        <v>231</v>
      </c>
      <c r="I336" s="53" t="s">
        <v>148</v>
      </c>
      <c r="J336" s="54">
        <v>231231230</v>
      </c>
      <c r="K336" s="44">
        <v>100</v>
      </c>
      <c r="L336" s="55" t="s">
        <v>193</v>
      </c>
      <c r="M336" s="55" t="s">
        <v>704</v>
      </c>
      <c r="N336" s="56" t="s">
        <v>1018</v>
      </c>
      <c r="O336" s="57" t="s">
        <v>180</v>
      </c>
      <c r="P336" s="57" t="s">
        <v>1019</v>
      </c>
      <c r="Q336" s="21">
        <v>7</v>
      </c>
      <c r="R336" s="22">
        <v>9</v>
      </c>
      <c r="S336" s="26">
        <v>66.231539999999995</v>
      </c>
      <c r="T336" s="26">
        <v>66.231539999999995</v>
      </c>
      <c r="U336" s="26">
        <v>99.795000000000002</v>
      </c>
      <c r="V336" s="26">
        <v>72.414090000000002</v>
      </c>
      <c r="W336" s="26">
        <v>74.8459</v>
      </c>
      <c r="X336" s="26">
        <v>74.8459</v>
      </c>
      <c r="Y336" s="26">
        <v>74.8459</v>
      </c>
      <c r="AA336" s="112"/>
    </row>
    <row r="337" spans="1:27" s="111" customFormat="1" ht="51" x14ac:dyDescent="0.2">
      <c r="A337" s="2"/>
      <c r="B337" s="89">
        <v>304020002</v>
      </c>
      <c r="C337" s="89"/>
      <c r="D337" s="89"/>
      <c r="E337" s="90"/>
      <c r="F337" s="40">
        <v>304020002</v>
      </c>
      <c r="G337" s="13" t="s">
        <v>192</v>
      </c>
      <c r="H337" s="93"/>
      <c r="I337" s="93"/>
      <c r="J337" s="93"/>
      <c r="K337" s="58">
        <v>100</v>
      </c>
      <c r="L337" s="51"/>
      <c r="M337" s="129"/>
      <c r="N337" s="129"/>
      <c r="O337" s="129"/>
      <c r="P337" s="130"/>
      <c r="Q337" s="27" t="s">
        <v>1</v>
      </c>
      <c r="R337" s="25" t="s">
        <v>1</v>
      </c>
      <c r="S337" s="26">
        <f>S338+S339+S340+S341+S342+S343+S344+S345+S346+S347</f>
        <v>23461.469530000002</v>
      </c>
      <c r="T337" s="26">
        <f t="shared" ref="T337:Y337" si="80">T338+T339+T340+T341+T342+T343+T344+T345+T346+T347</f>
        <v>23453.573670000005</v>
      </c>
      <c r="U337" s="26">
        <f t="shared" si="80"/>
        <v>22267.703430000001</v>
      </c>
      <c r="V337" s="26">
        <f t="shared" si="80"/>
        <v>19474.71715</v>
      </c>
      <c r="W337" s="26">
        <f t="shared" si="80"/>
        <v>23561.474539999999</v>
      </c>
      <c r="X337" s="26">
        <f t="shared" si="80"/>
        <v>23847.927390000004</v>
      </c>
      <c r="Y337" s="26">
        <f t="shared" si="80"/>
        <v>23900.63437</v>
      </c>
      <c r="AA337" s="112"/>
    </row>
    <row r="338" spans="1:27" s="111" customFormat="1" ht="409.5" x14ac:dyDescent="0.2">
      <c r="A338" s="2"/>
      <c r="B338" s="75">
        <v>300000000</v>
      </c>
      <c r="C338" s="75">
        <v>304000000</v>
      </c>
      <c r="D338" s="77">
        <v>304020000</v>
      </c>
      <c r="E338" s="80">
        <v>304020002</v>
      </c>
      <c r="F338" s="34" t="s">
        <v>1</v>
      </c>
      <c r="G338" s="8" t="s">
        <v>1</v>
      </c>
      <c r="H338" s="87">
        <v>40</v>
      </c>
      <c r="I338" s="48" t="s">
        <v>118</v>
      </c>
      <c r="J338" s="49">
        <v>40500137</v>
      </c>
      <c r="K338" s="44">
        <v>100</v>
      </c>
      <c r="L338" s="50" t="s">
        <v>191</v>
      </c>
      <c r="M338" s="50" t="s">
        <v>704</v>
      </c>
      <c r="N338" s="51" t="s">
        <v>837</v>
      </c>
      <c r="O338" s="52" t="s">
        <v>838</v>
      </c>
      <c r="P338" s="52" t="s">
        <v>184</v>
      </c>
      <c r="Q338" s="21">
        <v>1</v>
      </c>
      <c r="R338" s="22">
        <v>13</v>
      </c>
      <c r="S338" s="26">
        <v>9107.5733099999998</v>
      </c>
      <c r="T338" s="26">
        <v>9099.6878799999995</v>
      </c>
      <c r="U338" s="26">
        <v>7507.2275</v>
      </c>
      <c r="V338" s="26">
        <v>6970.4970999999996</v>
      </c>
      <c r="W338" s="26">
        <v>8102.2434800000001</v>
      </c>
      <c r="X338" s="26">
        <v>8056.7789400000001</v>
      </c>
      <c r="Y338" s="26">
        <v>8091.4859200000001</v>
      </c>
      <c r="AA338" s="112"/>
    </row>
    <row r="339" spans="1:27" s="111" customFormat="1" ht="409.5" x14ac:dyDescent="0.2">
      <c r="A339" s="2"/>
      <c r="B339" s="75">
        <v>300000000</v>
      </c>
      <c r="C339" s="75">
        <v>304000000</v>
      </c>
      <c r="D339" s="77">
        <v>304020000</v>
      </c>
      <c r="E339" s="80">
        <v>304020002</v>
      </c>
      <c r="F339" s="34" t="s">
        <v>1</v>
      </c>
      <c r="G339" s="8" t="s">
        <v>1</v>
      </c>
      <c r="H339" s="87">
        <v>40</v>
      </c>
      <c r="I339" s="48" t="s">
        <v>118</v>
      </c>
      <c r="J339" s="49">
        <v>40500137</v>
      </c>
      <c r="K339" s="44">
        <v>100</v>
      </c>
      <c r="L339" s="50" t="s">
        <v>191</v>
      </c>
      <c r="M339" s="50" t="s">
        <v>704</v>
      </c>
      <c r="N339" s="51" t="s">
        <v>837</v>
      </c>
      <c r="O339" s="52" t="s">
        <v>838</v>
      </c>
      <c r="P339" s="52" t="s">
        <v>184</v>
      </c>
      <c r="Q339" s="21">
        <v>3</v>
      </c>
      <c r="R339" s="22">
        <v>4</v>
      </c>
      <c r="S339" s="26">
        <v>854.25130000000001</v>
      </c>
      <c r="T339" s="26">
        <v>854.25130000000001</v>
      </c>
      <c r="U339" s="26">
        <v>630.41591000000005</v>
      </c>
      <c r="V339" s="26">
        <v>310.92907000000002</v>
      </c>
      <c r="W339" s="26">
        <v>584.47616000000005</v>
      </c>
      <c r="X339" s="26">
        <v>584.47616000000005</v>
      </c>
      <c r="Y339" s="26">
        <v>584.47616000000005</v>
      </c>
      <c r="AA339" s="112"/>
    </row>
    <row r="340" spans="1:27" s="111" customFormat="1" ht="409.5" x14ac:dyDescent="0.2">
      <c r="A340" s="2"/>
      <c r="B340" s="75">
        <v>300000000</v>
      </c>
      <c r="C340" s="75">
        <v>304000000</v>
      </c>
      <c r="D340" s="77">
        <v>304020000</v>
      </c>
      <c r="E340" s="80">
        <v>304020002</v>
      </c>
      <c r="F340" s="34" t="s">
        <v>1</v>
      </c>
      <c r="G340" s="8" t="s">
        <v>1</v>
      </c>
      <c r="H340" s="87">
        <v>40</v>
      </c>
      <c r="I340" s="48" t="s">
        <v>118</v>
      </c>
      <c r="J340" s="49">
        <v>40500137</v>
      </c>
      <c r="K340" s="44">
        <v>100</v>
      </c>
      <c r="L340" s="50" t="s">
        <v>191</v>
      </c>
      <c r="M340" s="50" t="s">
        <v>704</v>
      </c>
      <c r="N340" s="51" t="s">
        <v>190</v>
      </c>
      <c r="O340" s="52" t="s">
        <v>189</v>
      </c>
      <c r="P340" s="52" t="s">
        <v>188</v>
      </c>
      <c r="Q340" s="21">
        <v>4</v>
      </c>
      <c r="R340" s="22">
        <v>5</v>
      </c>
      <c r="S340" s="26">
        <v>132.80000000000001</v>
      </c>
      <c r="T340" s="26">
        <v>132.80000000000001</v>
      </c>
      <c r="U340" s="26">
        <v>114.1</v>
      </c>
      <c r="V340" s="26">
        <v>114.1</v>
      </c>
      <c r="W340" s="26">
        <v>0</v>
      </c>
      <c r="X340" s="26">
        <v>0</v>
      </c>
      <c r="Y340" s="26">
        <v>0</v>
      </c>
      <c r="AA340" s="112"/>
    </row>
    <row r="341" spans="1:27" s="111" customFormat="1" ht="409.5" x14ac:dyDescent="0.2">
      <c r="A341" s="2"/>
      <c r="B341" s="75">
        <v>300000000</v>
      </c>
      <c r="C341" s="75">
        <v>304000000</v>
      </c>
      <c r="D341" s="77">
        <v>304020000</v>
      </c>
      <c r="E341" s="80">
        <v>304020002</v>
      </c>
      <c r="F341" s="34" t="s">
        <v>1</v>
      </c>
      <c r="G341" s="8" t="s">
        <v>1</v>
      </c>
      <c r="H341" s="87">
        <v>40</v>
      </c>
      <c r="I341" s="48" t="s">
        <v>118</v>
      </c>
      <c r="J341" s="49">
        <v>40500137</v>
      </c>
      <c r="K341" s="44">
        <v>100</v>
      </c>
      <c r="L341" s="50" t="s">
        <v>191</v>
      </c>
      <c r="M341" s="50" t="s">
        <v>692</v>
      </c>
      <c r="N341" s="51" t="s">
        <v>837</v>
      </c>
      <c r="O341" s="52" t="s">
        <v>838</v>
      </c>
      <c r="P341" s="52" t="s">
        <v>184</v>
      </c>
      <c r="Q341" s="21">
        <v>4</v>
      </c>
      <c r="R341" s="22">
        <v>12</v>
      </c>
      <c r="S341" s="26">
        <v>2081.1570700000002</v>
      </c>
      <c r="T341" s="26">
        <v>2081.1466399999999</v>
      </c>
      <c r="U341" s="26">
        <v>2138.0906500000001</v>
      </c>
      <c r="V341" s="26">
        <v>1927.6211800000001</v>
      </c>
      <c r="W341" s="26">
        <v>2358.1972000000001</v>
      </c>
      <c r="X341" s="26">
        <v>2320.8381899999999</v>
      </c>
      <c r="Y341" s="26">
        <v>2338.8381899999999</v>
      </c>
      <c r="AA341" s="112"/>
    </row>
    <row r="342" spans="1:27" s="111" customFormat="1" ht="409.5" x14ac:dyDescent="0.2">
      <c r="A342" s="2"/>
      <c r="B342" s="75">
        <v>300000000</v>
      </c>
      <c r="C342" s="75">
        <v>304000000</v>
      </c>
      <c r="D342" s="77">
        <v>304020000</v>
      </c>
      <c r="E342" s="80">
        <v>304020002</v>
      </c>
      <c r="F342" s="34" t="s">
        <v>1</v>
      </c>
      <c r="G342" s="8" t="s">
        <v>1</v>
      </c>
      <c r="H342" s="87">
        <v>40</v>
      </c>
      <c r="I342" s="48" t="s">
        <v>118</v>
      </c>
      <c r="J342" s="49">
        <v>40500137</v>
      </c>
      <c r="K342" s="44">
        <v>100</v>
      </c>
      <c r="L342" s="50" t="s">
        <v>191</v>
      </c>
      <c r="M342" s="50" t="s">
        <v>692</v>
      </c>
      <c r="N342" s="51" t="s">
        <v>837</v>
      </c>
      <c r="O342" s="52" t="s">
        <v>838</v>
      </c>
      <c r="P342" s="52" t="s">
        <v>184</v>
      </c>
      <c r="Q342" s="21">
        <v>10</v>
      </c>
      <c r="R342" s="22">
        <v>6</v>
      </c>
      <c r="S342" s="26">
        <v>10229.21939</v>
      </c>
      <c r="T342" s="26">
        <v>10229.21939</v>
      </c>
      <c r="U342" s="26">
        <v>10747.40437</v>
      </c>
      <c r="V342" s="26">
        <v>9165.3851099999993</v>
      </c>
      <c r="W342" s="26">
        <v>11455.223599999999</v>
      </c>
      <c r="X342" s="26">
        <v>11805.6</v>
      </c>
      <c r="Y342" s="26">
        <v>11805.6</v>
      </c>
      <c r="AA342" s="112"/>
    </row>
    <row r="343" spans="1:27" s="111" customFormat="1" ht="409.5" x14ac:dyDescent="0.2">
      <c r="A343" s="2"/>
      <c r="B343" s="75">
        <v>300000000</v>
      </c>
      <c r="C343" s="75">
        <v>304000000</v>
      </c>
      <c r="D343" s="77">
        <v>304020000</v>
      </c>
      <c r="E343" s="80">
        <v>304020002</v>
      </c>
      <c r="F343" s="34" t="s">
        <v>1</v>
      </c>
      <c r="G343" s="8" t="s">
        <v>1</v>
      </c>
      <c r="H343" s="87">
        <v>50</v>
      </c>
      <c r="I343" s="48" t="s">
        <v>7</v>
      </c>
      <c r="J343" s="49">
        <v>50137000</v>
      </c>
      <c r="K343" s="44">
        <v>100</v>
      </c>
      <c r="L343" s="50" t="s">
        <v>187</v>
      </c>
      <c r="M343" s="50" t="s">
        <v>704</v>
      </c>
      <c r="N343" s="51" t="s">
        <v>186</v>
      </c>
      <c r="O343" s="52" t="s">
        <v>185</v>
      </c>
      <c r="P343" s="52" t="s">
        <v>184</v>
      </c>
      <c r="Q343" s="21">
        <v>1</v>
      </c>
      <c r="R343" s="22">
        <v>6</v>
      </c>
      <c r="S343" s="26">
        <v>666.4</v>
      </c>
      <c r="T343" s="26">
        <v>666.4</v>
      </c>
      <c r="U343" s="26">
        <v>666.4</v>
      </c>
      <c r="V343" s="26">
        <v>577.20000000000005</v>
      </c>
      <c r="W343" s="26">
        <v>673.1</v>
      </c>
      <c r="X343" s="26">
        <v>693</v>
      </c>
      <c r="Y343" s="26">
        <v>693</v>
      </c>
      <c r="AA343" s="112"/>
    </row>
    <row r="344" spans="1:27" s="111" customFormat="1" ht="409.5" x14ac:dyDescent="0.2">
      <c r="A344" s="2"/>
      <c r="B344" s="75">
        <v>300000000</v>
      </c>
      <c r="C344" s="75">
        <v>304000000</v>
      </c>
      <c r="D344" s="77">
        <v>304020000</v>
      </c>
      <c r="E344" s="80">
        <v>304020002</v>
      </c>
      <c r="F344" s="34" t="s">
        <v>1</v>
      </c>
      <c r="G344" s="8" t="s">
        <v>1</v>
      </c>
      <c r="H344" s="87">
        <v>70</v>
      </c>
      <c r="I344" s="48" t="s">
        <v>125</v>
      </c>
      <c r="J344" s="49">
        <v>70160000</v>
      </c>
      <c r="K344" s="44">
        <v>100</v>
      </c>
      <c r="L344" s="50" t="s">
        <v>183</v>
      </c>
      <c r="M344" s="50" t="s">
        <v>704</v>
      </c>
      <c r="N344" s="51" t="s">
        <v>1132</v>
      </c>
      <c r="O344" s="52" t="s">
        <v>182</v>
      </c>
      <c r="P344" s="52" t="s">
        <v>1133</v>
      </c>
      <c r="Q344" s="21">
        <v>5</v>
      </c>
      <c r="R344" s="22">
        <v>5</v>
      </c>
      <c r="S344" s="26">
        <v>2.9</v>
      </c>
      <c r="T344" s="26">
        <v>2.9</v>
      </c>
      <c r="U344" s="26">
        <v>2.9</v>
      </c>
      <c r="V344" s="26">
        <v>0</v>
      </c>
      <c r="W344" s="26">
        <v>11.4</v>
      </c>
      <c r="X344" s="26">
        <v>11.4</v>
      </c>
      <c r="Y344" s="26">
        <v>11.4</v>
      </c>
      <c r="AA344" s="112"/>
    </row>
    <row r="345" spans="1:27" s="111" customFormat="1" ht="409.5" x14ac:dyDescent="0.2">
      <c r="A345" s="2"/>
      <c r="B345" s="75">
        <v>300000000</v>
      </c>
      <c r="C345" s="75">
        <v>304000000</v>
      </c>
      <c r="D345" s="77">
        <v>304020000</v>
      </c>
      <c r="E345" s="80">
        <v>304020002</v>
      </c>
      <c r="F345" s="34" t="s">
        <v>1</v>
      </c>
      <c r="G345" s="8" t="s">
        <v>1</v>
      </c>
      <c r="H345" s="87">
        <v>231</v>
      </c>
      <c r="I345" s="48" t="s">
        <v>148</v>
      </c>
      <c r="J345" s="49">
        <v>231016000</v>
      </c>
      <c r="K345" s="44">
        <v>100</v>
      </c>
      <c r="L345" s="50" t="s">
        <v>181</v>
      </c>
      <c r="M345" s="50" t="s">
        <v>704</v>
      </c>
      <c r="N345" s="51" t="s">
        <v>1018</v>
      </c>
      <c r="O345" s="52" t="s">
        <v>180</v>
      </c>
      <c r="P345" s="52" t="s">
        <v>1019</v>
      </c>
      <c r="Q345" s="21">
        <v>7</v>
      </c>
      <c r="R345" s="22">
        <v>9</v>
      </c>
      <c r="S345" s="26">
        <v>256.44846000000001</v>
      </c>
      <c r="T345" s="26">
        <v>256.44846000000001</v>
      </c>
      <c r="U345" s="26">
        <v>330.44499999999999</v>
      </c>
      <c r="V345" s="26">
        <v>278.26468999999997</v>
      </c>
      <c r="W345" s="26">
        <v>247.83410000000001</v>
      </c>
      <c r="X345" s="26">
        <v>247.83410000000001</v>
      </c>
      <c r="Y345" s="26">
        <v>247.83410000000001</v>
      </c>
      <c r="AA345" s="112"/>
    </row>
    <row r="346" spans="1:27" s="111" customFormat="1" ht="409.5" x14ac:dyDescent="0.2">
      <c r="A346" s="2"/>
      <c r="B346" s="75">
        <v>300000000</v>
      </c>
      <c r="C346" s="75">
        <v>304000000</v>
      </c>
      <c r="D346" s="77">
        <v>304020000</v>
      </c>
      <c r="E346" s="80">
        <v>304020002</v>
      </c>
      <c r="F346" s="34" t="s">
        <v>1</v>
      </c>
      <c r="G346" s="8" t="s">
        <v>1</v>
      </c>
      <c r="H346" s="87">
        <v>481</v>
      </c>
      <c r="I346" s="48" t="s">
        <v>112</v>
      </c>
      <c r="J346" s="49">
        <v>481481506</v>
      </c>
      <c r="K346" s="44">
        <v>100</v>
      </c>
      <c r="L346" s="50" t="s">
        <v>179</v>
      </c>
      <c r="M346" s="50" t="s">
        <v>704</v>
      </c>
      <c r="N346" s="51" t="s">
        <v>178</v>
      </c>
      <c r="O346" s="52" t="s">
        <v>177</v>
      </c>
      <c r="P346" s="52" t="s">
        <v>176</v>
      </c>
      <c r="Q346" s="21">
        <v>6</v>
      </c>
      <c r="R346" s="22">
        <v>5</v>
      </c>
      <c r="S346" s="26">
        <v>96.72</v>
      </c>
      <c r="T346" s="26">
        <v>96.72</v>
      </c>
      <c r="U346" s="26">
        <v>96.72</v>
      </c>
      <c r="V346" s="26">
        <v>96.72</v>
      </c>
      <c r="W346" s="26">
        <v>95</v>
      </c>
      <c r="X346" s="26">
        <v>94</v>
      </c>
      <c r="Y346" s="26">
        <v>94</v>
      </c>
      <c r="AA346" s="112"/>
    </row>
    <row r="347" spans="1:27" s="111" customFormat="1" ht="409.5" x14ac:dyDescent="0.2">
      <c r="A347" s="2"/>
      <c r="B347" s="76">
        <v>300000000</v>
      </c>
      <c r="C347" s="76">
        <v>304000000</v>
      </c>
      <c r="D347" s="10">
        <v>304020000</v>
      </c>
      <c r="E347" s="81">
        <v>304020002</v>
      </c>
      <c r="F347" s="35" t="s">
        <v>1</v>
      </c>
      <c r="G347" s="15" t="s">
        <v>1</v>
      </c>
      <c r="H347" s="88">
        <v>481</v>
      </c>
      <c r="I347" s="53" t="s">
        <v>112</v>
      </c>
      <c r="J347" s="54">
        <v>481481710</v>
      </c>
      <c r="K347" s="44">
        <v>100</v>
      </c>
      <c r="L347" s="55" t="s">
        <v>175</v>
      </c>
      <c r="M347" s="55" t="s">
        <v>704</v>
      </c>
      <c r="N347" s="56" t="s">
        <v>174</v>
      </c>
      <c r="O347" s="57" t="s">
        <v>173</v>
      </c>
      <c r="P347" s="57" t="s">
        <v>172</v>
      </c>
      <c r="Q347" s="21">
        <v>9</v>
      </c>
      <c r="R347" s="22">
        <v>9</v>
      </c>
      <c r="S347" s="26">
        <v>34</v>
      </c>
      <c r="T347" s="26">
        <v>34</v>
      </c>
      <c r="U347" s="26">
        <v>34</v>
      </c>
      <c r="V347" s="26">
        <v>34</v>
      </c>
      <c r="W347" s="26">
        <v>34</v>
      </c>
      <c r="X347" s="26">
        <v>34</v>
      </c>
      <c r="Y347" s="26">
        <v>34</v>
      </c>
      <c r="AA347" s="112"/>
    </row>
    <row r="348" spans="1:27" s="111" customFormat="1" ht="153" x14ac:dyDescent="0.2">
      <c r="A348" s="2"/>
      <c r="B348" s="89">
        <v>304020005</v>
      </c>
      <c r="C348" s="89"/>
      <c r="D348" s="89"/>
      <c r="E348" s="90"/>
      <c r="F348" s="40">
        <v>304020005</v>
      </c>
      <c r="G348" s="13" t="s">
        <v>171</v>
      </c>
      <c r="H348" s="93"/>
      <c r="I348" s="93"/>
      <c r="J348" s="93"/>
      <c r="K348" s="58">
        <v>400</v>
      </c>
      <c r="L348" s="51"/>
      <c r="M348" s="129"/>
      <c r="N348" s="129"/>
      <c r="O348" s="129"/>
      <c r="P348" s="130"/>
      <c r="Q348" s="27" t="s">
        <v>1</v>
      </c>
      <c r="R348" s="25" t="s">
        <v>1</v>
      </c>
      <c r="S348" s="26">
        <f>S349</f>
        <v>100530.2</v>
      </c>
      <c r="T348" s="26">
        <f t="shared" ref="T348:Y348" si="81">T349</f>
        <v>100528.32358</v>
      </c>
      <c r="U348" s="26">
        <f t="shared" si="81"/>
        <v>113222.8</v>
      </c>
      <c r="V348" s="26">
        <f t="shared" si="81"/>
        <v>110694.65831</v>
      </c>
      <c r="W348" s="26">
        <f t="shared" si="81"/>
        <v>82015.199999999997</v>
      </c>
      <c r="X348" s="26">
        <f t="shared" si="81"/>
        <v>73654.7</v>
      </c>
      <c r="Y348" s="26">
        <f t="shared" si="81"/>
        <v>74044.800000000003</v>
      </c>
      <c r="AA348" s="112"/>
    </row>
    <row r="349" spans="1:27" s="111" customFormat="1" ht="409.5" x14ac:dyDescent="0.2">
      <c r="A349" s="2"/>
      <c r="B349" s="20">
        <v>300000000</v>
      </c>
      <c r="C349" s="20">
        <v>304000000</v>
      </c>
      <c r="D349" s="19">
        <v>304020000</v>
      </c>
      <c r="E349" s="18">
        <v>304020005</v>
      </c>
      <c r="F349" s="37" t="s">
        <v>1</v>
      </c>
      <c r="G349" s="17" t="s">
        <v>1</v>
      </c>
      <c r="H349" s="60">
        <v>40</v>
      </c>
      <c r="I349" s="61" t="s">
        <v>118</v>
      </c>
      <c r="J349" s="62">
        <v>40025000</v>
      </c>
      <c r="K349" s="44">
        <v>400</v>
      </c>
      <c r="L349" s="63" t="s">
        <v>170</v>
      </c>
      <c r="M349" s="63" t="s">
        <v>704</v>
      </c>
      <c r="N349" s="64" t="s">
        <v>839</v>
      </c>
      <c r="O349" s="65" t="s">
        <v>840</v>
      </c>
      <c r="P349" s="65" t="s">
        <v>841</v>
      </c>
      <c r="Q349" s="23">
        <v>4</v>
      </c>
      <c r="R349" s="24">
        <v>5</v>
      </c>
      <c r="S349" s="26">
        <v>100530.2</v>
      </c>
      <c r="T349" s="26">
        <v>100528.32358</v>
      </c>
      <c r="U349" s="26">
        <v>113222.8</v>
      </c>
      <c r="V349" s="26">
        <v>110694.65831</v>
      </c>
      <c r="W349" s="26">
        <v>82015.199999999997</v>
      </c>
      <c r="X349" s="26">
        <v>73654.7</v>
      </c>
      <c r="Y349" s="26">
        <v>74044.800000000003</v>
      </c>
      <c r="AA349" s="112"/>
    </row>
    <row r="350" spans="1:27" s="111" customFormat="1" ht="140.25" x14ac:dyDescent="0.2">
      <c r="A350" s="2"/>
      <c r="B350" s="89">
        <v>304020006</v>
      </c>
      <c r="C350" s="89"/>
      <c r="D350" s="89"/>
      <c r="E350" s="90"/>
      <c r="F350" s="40">
        <v>304020006</v>
      </c>
      <c r="G350" s="13" t="s">
        <v>169</v>
      </c>
      <c r="H350" s="93"/>
      <c r="I350" s="93"/>
      <c r="J350" s="93"/>
      <c r="K350" s="58">
        <v>400</v>
      </c>
      <c r="L350" s="51"/>
      <c r="M350" s="129"/>
      <c r="N350" s="129"/>
      <c r="O350" s="129"/>
      <c r="P350" s="130"/>
      <c r="Q350" s="27" t="s">
        <v>1</v>
      </c>
      <c r="R350" s="25" t="s">
        <v>1</v>
      </c>
      <c r="S350" s="26">
        <f>S351</f>
        <v>855</v>
      </c>
      <c r="T350" s="26">
        <f t="shared" ref="T350:Y350" si="82">T351</f>
        <v>855</v>
      </c>
      <c r="U350" s="26">
        <f t="shared" si="82"/>
        <v>855</v>
      </c>
      <c r="V350" s="26">
        <f t="shared" si="82"/>
        <v>855</v>
      </c>
      <c r="W350" s="26">
        <f t="shared" si="82"/>
        <v>581</v>
      </c>
      <c r="X350" s="26">
        <f t="shared" si="82"/>
        <v>581</v>
      </c>
      <c r="Y350" s="26">
        <f t="shared" si="82"/>
        <v>581</v>
      </c>
      <c r="AA350" s="112"/>
    </row>
    <row r="351" spans="1:27" s="111" customFormat="1" ht="409.5" x14ac:dyDescent="0.2">
      <c r="A351" s="2"/>
      <c r="B351" s="20">
        <v>300000000</v>
      </c>
      <c r="C351" s="20">
        <v>304000000</v>
      </c>
      <c r="D351" s="19">
        <v>304020000</v>
      </c>
      <c r="E351" s="18">
        <v>304020006</v>
      </c>
      <c r="F351" s="37" t="s">
        <v>1</v>
      </c>
      <c r="G351" s="17" t="s">
        <v>1</v>
      </c>
      <c r="H351" s="60">
        <v>40</v>
      </c>
      <c r="I351" s="61" t="s">
        <v>118</v>
      </c>
      <c r="J351" s="62">
        <v>40063000</v>
      </c>
      <c r="K351" s="44">
        <v>400</v>
      </c>
      <c r="L351" s="63" t="s">
        <v>168</v>
      </c>
      <c r="M351" s="63" t="s">
        <v>692</v>
      </c>
      <c r="N351" s="64" t="s">
        <v>842</v>
      </c>
      <c r="O351" s="65" t="s">
        <v>843</v>
      </c>
      <c r="P351" s="65" t="s">
        <v>841</v>
      </c>
      <c r="Q351" s="23">
        <v>4</v>
      </c>
      <c r="R351" s="24">
        <v>5</v>
      </c>
      <c r="S351" s="26">
        <v>855</v>
      </c>
      <c r="T351" s="26">
        <v>855</v>
      </c>
      <c r="U351" s="26">
        <v>855</v>
      </c>
      <c r="V351" s="26">
        <v>855</v>
      </c>
      <c r="W351" s="26">
        <v>581</v>
      </c>
      <c r="X351" s="26">
        <v>581</v>
      </c>
      <c r="Y351" s="26">
        <v>581</v>
      </c>
      <c r="AA351" s="112"/>
    </row>
    <row r="352" spans="1:27" s="111" customFormat="1" ht="191.25" x14ac:dyDescent="0.2">
      <c r="A352" s="2"/>
      <c r="B352" s="89">
        <v>304020007</v>
      </c>
      <c r="C352" s="89"/>
      <c r="D352" s="89"/>
      <c r="E352" s="90"/>
      <c r="F352" s="40">
        <v>304020007</v>
      </c>
      <c r="G352" s="13" t="s">
        <v>167</v>
      </c>
      <c r="H352" s="93"/>
      <c r="I352" s="93"/>
      <c r="J352" s="93"/>
      <c r="K352" s="58">
        <v>400</v>
      </c>
      <c r="L352" s="51"/>
      <c r="M352" s="129"/>
      <c r="N352" s="129"/>
      <c r="O352" s="129"/>
      <c r="P352" s="130"/>
      <c r="Q352" s="27" t="s">
        <v>1</v>
      </c>
      <c r="R352" s="25" t="s">
        <v>1</v>
      </c>
      <c r="S352" s="26">
        <f>S353</f>
        <v>2740.2</v>
      </c>
      <c r="T352" s="26">
        <f t="shared" ref="T352:Y352" si="83">T353</f>
        <v>2740.2</v>
      </c>
      <c r="U352" s="26">
        <f t="shared" si="83"/>
        <v>3322</v>
      </c>
      <c r="V352" s="26">
        <f t="shared" si="83"/>
        <v>3068.9859200000001</v>
      </c>
      <c r="W352" s="26">
        <f t="shared" si="83"/>
        <v>2642</v>
      </c>
      <c r="X352" s="26">
        <f t="shared" si="83"/>
        <v>2642</v>
      </c>
      <c r="Y352" s="26">
        <f t="shared" si="83"/>
        <v>2642</v>
      </c>
      <c r="AA352" s="112"/>
    </row>
    <row r="353" spans="1:27" s="111" customFormat="1" ht="409.5" x14ac:dyDescent="0.2">
      <c r="A353" s="2"/>
      <c r="B353" s="20">
        <v>300000000</v>
      </c>
      <c r="C353" s="20">
        <v>304000000</v>
      </c>
      <c r="D353" s="19">
        <v>304020000</v>
      </c>
      <c r="E353" s="18">
        <v>304020007</v>
      </c>
      <c r="F353" s="37" t="s">
        <v>1</v>
      </c>
      <c r="G353" s="17" t="s">
        <v>1</v>
      </c>
      <c r="H353" s="60">
        <v>40</v>
      </c>
      <c r="I353" s="61" t="s">
        <v>118</v>
      </c>
      <c r="J353" s="62">
        <v>40064000</v>
      </c>
      <c r="K353" s="44">
        <v>400</v>
      </c>
      <c r="L353" s="63" t="s">
        <v>166</v>
      </c>
      <c r="M353" s="63" t="s">
        <v>692</v>
      </c>
      <c r="N353" s="64" t="s">
        <v>844</v>
      </c>
      <c r="O353" s="65" t="s">
        <v>845</v>
      </c>
      <c r="P353" s="65" t="s">
        <v>841</v>
      </c>
      <c r="Q353" s="23">
        <v>4</v>
      </c>
      <c r="R353" s="24">
        <v>12</v>
      </c>
      <c r="S353" s="26">
        <v>2740.2</v>
      </c>
      <c r="T353" s="26">
        <v>2740.2</v>
      </c>
      <c r="U353" s="26">
        <v>3322</v>
      </c>
      <c r="V353" s="26">
        <v>3068.9859200000001</v>
      </c>
      <c r="W353" s="26">
        <v>2642</v>
      </c>
      <c r="X353" s="26">
        <v>2642</v>
      </c>
      <c r="Y353" s="26">
        <v>2642</v>
      </c>
      <c r="AA353" s="112"/>
    </row>
    <row r="354" spans="1:27" s="111" customFormat="1" ht="306" x14ac:dyDescent="0.2">
      <c r="A354" s="2"/>
      <c r="B354" s="89">
        <v>304020023</v>
      </c>
      <c r="C354" s="89"/>
      <c r="D354" s="89"/>
      <c r="E354" s="90"/>
      <c r="F354" s="40">
        <v>304020023</v>
      </c>
      <c r="G354" s="13" t="s">
        <v>165</v>
      </c>
      <c r="H354" s="93"/>
      <c r="I354" s="93"/>
      <c r="J354" s="93"/>
      <c r="K354" s="58">
        <v>100</v>
      </c>
      <c r="L354" s="51"/>
      <c r="M354" s="129"/>
      <c r="N354" s="129"/>
      <c r="O354" s="129"/>
      <c r="P354" s="130"/>
      <c r="Q354" s="27" t="s">
        <v>1</v>
      </c>
      <c r="R354" s="25" t="s">
        <v>1</v>
      </c>
      <c r="S354" s="26">
        <f>S355+S356</f>
        <v>1389201.9</v>
      </c>
      <c r="T354" s="26">
        <f t="shared" ref="T354:Y354" si="84">T355+T356</f>
        <v>1389201.9</v>
      </c>
      <c r="U354" s="26">
        <f t="shared" si="84"/>
        <v>1431698.5</v>
      </c>
      <c r="V354" s="26">
        <f t="shared" si="84"/>
        <v>1245157.3999999999</v>
      </c>
      <c r="W354" s="26">
        <f t="shared" si="84"/>
        <v>1436572.8</v>
      </c>
      <c r="X354" s="26">
        <f t="shared" si="84"/>
        <v>1436575</v>
      </c>
      <c r="Y354" s="26">
        <f t="shared" si="84"/>
        <v>1436575</v>
      </c>
      <c r="AA354" s="112"/>
    </row>
    <row r="355" spans="1:27" s="111" customFormat="1" ht="409.5" x14ac:dyDescent="0.2">
      <c r="A355" s="2"/>
      <c r="B355" s="84">
        <v>300000000</v>
      </c>
      <c r="C355" s="84">
        <v>304000000</v>
      </c>
      <c r="D355" s="12">
        <v>304020000</v>
      </c>
      <c r="E355" s="83">
        <v>304020023</v>
      </c>
      <c r="F355" s="33" t="s">
        <v>1</v>
      </c>
      <c r="G355" s="11" t="s">
        <v>1</v>
      </c>
      <c r="H355" s="41">
        <v>231</v>
      </c>
      <c r="I355" s="42" t="s">
        <v>148</v>
      </c>
      <c r="J355" s="43">
        <v>231019000</v>
      </c>
      <c r="K355" s="44">
        <v>100</v>
      </c>
      <c r="L355" s="45" t="s">
        <v>164</v>
      </c>
      <c r="M355" s="45" t="s">
        <v>704</v>
      </c>
      <c r="N355" s="46" t="s">
        <v>1020</v>
      </c>
      <c r="O355" s="47" t="s">
        <v>163</v>
      </c>
      <c r="P355" s="47" t="s">
        <v>1021</v>
      </c>
      <c r="Q355" s="23">
        <v>7</v>
      </c>
      <c r="R355" s="24">
        <v>2</v>
      </c>
      <c r="S355" s="26">
        <v>949352.2</v>
      </c>
      <c r="T355" s="26">
        <v>949352.2</v>
      </c>
      <c r="U355" s="26">
        <v>972420.5</v>
      </c>
      <c r="V355" s="26">
        <v>851355</v>
      </c>
      <c r="W355" s="26">
        <v>1011379.6</v>
      </c>
      <c r="X355" s="26">
        <v>1011381.5</v>
      </c>
      <c r="Y355" s="26">
        <v>1011381.5</v>
      </c>
      <c r="AA355" s="112"/>
    </row>
    <row r="356" spans="1:27" s="111" customFormat="1" ht="409.5" x14ac:dyDescent="0.2">
      <c r="A356" s="2"/>
      <c r="B356" s="76">
        <v>300000000</v>
      </c>
      <c r="C356" s="76">
        <v>304000000</v>
      </c>
      <c r="D356" s="10">
        <v>304020000</v>
      </c>
      <c r="E356" s="81">
        <v>304020023</v>
      </c>
      <c r="F356" s="35" t="s">
        <v>1</v>
      </c>
      <c r="G356" s="15" t="s">
        <v>1</v>
      </c>
      <c r="H356" s="88">
        <v>231</v>
      </c>
      <c r="I356" s="53" t="s">
        <v>148</v>
      </c>
      <c r="J356" s="54">
        <v>231039000</v>
      </c>
      <c r="K356" s="44">
        <v>100</v>
      </c>
      <c r="L356" s="55" t="s">
        <v>162</v>
      </c>
      <c r="M356" s="55" t="s">
        <v>704</v>
      </c>
      <c r="N356" s="56" t="s">
        <v>1020</v>
      </c>
      <c r="O356" s="57" t="s">
        <v>161</v>
      </c>
      <c r="P356" s="57" t="s">
        <v>1021</v>
      </c>
      <c r="Q356" s="21">
        <v>7</v>
      </c>
      <c r="R356" s="22">
        <v>1</v>
      </c>
      <c r="S356" s="26">
        <v>439849.7</v>
      </c>
      <c r="T356" s="26">
        <v>439849.7</v>
      </c>
      <c r="U356" s="26">
        <v>459278</v>
      </c>
      <c r="V356" s="26">
        <v>393802.4</v>
      </c>
      <c r="W356" s="26">
        <v>425193.2</v>
      </c>
      <c r="X356" s="26">
        <v>425193.5</v>
      </c>
      <c r="Y356" s="26">
        <v>425193.5</v>
      </c>
      <c r="AA356" s="112"/>
    </row>
    <row r="357" spans="1:27" s="111" customFormat="1" ht="51" x14ac:dyDescent="0.2">
      <c r="A357" s="2"/>
      <c r="B357" s="89">
        <v>304020028</v>
      </c>
      <c r="C357" s="89"/>
      <c r="D357" s="89"/>
      <c r="E357" s="90"/>
      <c r="F357" s="40">
        <v>304020028</v>
      </c>
      <c r="G357" s="13" t="s">
        <v>126</v>
      </c>
      <c r="H357" s="93"/>
      <c r="I357" s="93"/>
      <c r="J357" s="93"/>
      <c r="K357" s="58">
        <v>100</v>
      </c>
      <c r="L357" s="51"/>
      <c r="M357" s="129"/>
      <c r="N357" s="129"/>
      <c r="O357" s="129"/>
      <c r="P357" s="130"/>
      <c r="Q357" s="27" t="s">
        <v>1</v>
      </c>
      <c r="R357" s="25" t="s">
        <v>1</v>
      </c>
      <c r="S357" s="26">
        <f>S358</f>
        <v>19519.962</v>
      </c>
      <c r="T357" s="26">
        <f t="shared" ref="T357:Y357" si="85">T358</f>
        <v>18810.145199999999</v>
      </c>
      <c r="U357" s="26">
        <f t="shared" si="85"/>
        <v>16138.4</v>
      </c>
      <c r="V357" s="26">
        <f t="shared" si="85"/>
        <v>8965.7699999999986</v>
      </c>
      <c r="W357" s="26">
        <f t="shared" si="85"/>
        <v>14914.5</v>
      </c>
      <c r="X357" s="26">
        <f t="shared" si="85"/>
        <v>16778.8</v>
      </c>
      <c r="Y357" s="26">
        <f t="shared" si="85"/>
        <v>22371.7</v>
      </c>
      <c r="AA357" s="112"/>
    </row>
    <row r="358" spans="1:27" s="111" customFormat="1" ht="409.5" x14ac:dyDescent="0.2">
      <c r="A358" s="2"/>
      <c r="B358" s="20">
        <v>300000000</v>
      </c>
      <c r="C358" s="20">
        <v>304000000</v>
      </c>
      <c r="D358" s="19">
        <v>304020000</v>
      </c>
      <c r="E358" s="18">
        <v>304020028</v>
      </c>
      <c r="F358" s="37" t="s">
        <v>1</v>
      </c>
      <c r="G358" s="17" t="s">
        <v>1</v>
      </c>
      <c r="H358" s="60">
        <v>70</v>
      </c>
      <c r="I358" s="61" t="s">
        <v>125</v>
      </c>
      <c r="J358" s="62">
        <v>70024000</v>
      </c>
      <c r="K358" s="68">
        <v>100</v>
      </c>
      <c r="L358" s="63" t="s">
        <v>160</v>
      </c>
      <c r="M358" s="63" t="s">
        <v>704</v>
      </c>
      <c r="N358" s="64" t="s">
        <v>1134</v>
      </c>
      <c r="O358" s="65" t="s">
        <v>159</v>
      </c>
      <c r="P358" s="65" t="s">
        <v>1135</v>
      </c>
      <c r="Q358" s="23">
        <v>10</v>
      </c>
      <c r="R358" s="24">
        <v>4</v>
      </c>
      <c r="S358" s="116">
        <v>19519.962</v>
      </c>
      <c r="T358" s="116">
        <v>18810.145199999999</v>
      </c>
      <c r="U358" s="116">
        <v>16138.4</v>
      </c>
      <c r="V358" s="26">
        <f>10834.02415-1868.25415</f>
        <v>8965.7699999999986</v>
      </c>
      <c r="W358" s="26">
        <v>14914.5</v>
      </c>
      <c r="X358" s="26">
        <v>16778.8</v>
      </c>
      <c r="Y358" s="26">
        <v>22371.7</v>
      </c>
      <c r="AA358" s="112"/>
    </row>
    <row r="359" spans="1:27" s="111" customFormat="1" ht="18.75" x14ac:dyDescent="0.2">
      <c r="A359" s="2"/>
      <c r="B359" s="20"/>
      <c r="C359" s="20"/>
      <c r="D359" s="19"/>
      <c r="E359" s="1"/>
      <c r="F359" s="38" t="s">
        <v>1148</v>
      </c>
      <c r="G359" s="6"/>
      <c r="H359" s="87"/>
      <c r="I359" s="51"/>
      <c r="J359" s="49"/>
      <c r="K359" s="66"/>
      <c r="L359" s="51"/>
      <c r="M359" s="51"/>
      <c r="N359" s="51"/>
      <c r="O359" s="52"/>
      <c r="P359" s="52"/>
      <c r="Q359" s="25"/>
      <c r="R359" s="25"/>
      <c r="S359" s="26">
        <f>S360</f>
        <v>0</v>
      </c>
      <c r="T359" s="26">
        <f t="shared" ref="T359:Y359" si="86">T360</f>
        <v>0</v>
      </c>
      <c r="U359" s="26">
        <f t="shared" si="86"/>
        <v>0</v>
      </c>
      <c r="V359" s="26">
        <f t="shared" si="86"/>
        <v>0</v>
      </c>
      <c r="W359" s="26">
        <f t="shared" si="86"/>
        <v>629.70000000000005</v>
      </c>
      <c r="X359" s="26">
        <f t="shared" si="86"/>
        <v>0</v>
      </c>
      <c r="Y359" s="26">
        <f t="shared" si="86"/>
        <v>0</v>
      </c>
      <c r="AA359" s="112"/>
    </row>
    <row r="360" spans="1:27" s="111" customFormat="1" ht="409.5" x14ac:dyDescent="0.2">
      <c r="A360" s="2"/>
      <c r="B360" s="20"/>
      <c r="C360" s="20"/>
      <c r="D360" s="19"/>
      <c r="E360" s="1"/>
      <c r="F360" s="38"/>
      <c r="G360" s="6"/>
      <c r="H360" s="87">
        <v>70</v>
      </c>
      <c r="I360" s="51" t="s">
        <v>125</v>
      </c>
      <c r="J360" s="49" t="s">
        <v>1149</v>
      </c>
      <c r="K360" s="66"/>
      <c r="L360" s="51" t="s">
        <v>209</v>
      </c>
      <c r="M360" s="51" t="s">
        <v>704</v>
      </c>
      <c r="N360" s="51" t="s">
        <v>1130</v>
      </c>
      <c r="O360" s="52" t="s">
        <v>208</v>
      </c>
      <c r="P360" s="52" t="s">
        <v>1131</v>
      </c>
      <c r="Q360" s="25">
        <v>10</v>
      </c>
      <c r="R360" s="25">
        <v>3</v>
      </c>
      <c r="S360" s="26"/>
      <c r="T360" s="26"/>
      <c r="U360" s="26"/>
      <c r="V360" s="26"/>
      <c r="W360" s="26">
        <v>629.70000000000005</v>
      </c>
      <c r="X360" s="26"/>
      <c r="Y360" s="26"/>
      <c r="AA360" s="112"/>
    </row>
    <row r="361" spans="1:27" s="111" customFormat="1" ht="318.75" x14ac:dyDescent="0.2">
      <c r="A361" s="2"/>
      <c r="B361" s="89">
        <v>304020036</v>
      </c>
      <c r="C361" s="89"/>
      <c r="D361" s="89"/>
      <c r="E361" s="90"/>
      <c r="F361" s="40">
        <v>304020036</v>
      </c>
      <c r="G361" s="13" t="s">
        <v>158</v>
      </c>
      <c r="H361" s="93"/>
      <c r="I361" s="93"/>
      <c r="J361" s="93"/>
      <c r="K361" s="58">
        <v>100</v>
      </c>
      <c r="L361" s="51"/>
      <c r="M361" s="129"/>
      <c r="N361" s="129"/>
      <c r="O361" s="129"/>
      <c r="P361" s="130"/>
      <c r="Q361" s="27" t="s">
        <v>1</v>
      </c>
      <c r="R361" s="25" t="s">
        <v>1</v>
      </c>
      <c r="S361" s="26">
        <f>S362</f>
        <v>49276</v>
      </c>
      <c r="T361" s="26">
        <f t="shared" ref="T361:Y361" si="87">T362</f>
        <v>49275.987000000001</v>
      </c>
      <c r="U361" s="26">
        <f t="shared" si="87"/>
        <v>79074.899999999994</v>
      </c>
      <c r="V361" s="26">
        <f t="shared" si="87"/>
        <v>65171.933859999997</v>
      </c>
      <c r="W361" s="26">
        <f t="shared" si="87"/>
        <v>90328</v>
      </c>
      <c r="X361" s="26">
        <f t="shared" si="87"/>
        <v>90328</v>
      </c>
      <c r="Y361" s="26">
        <f t="shared" si="87"/>
        <v>90328</v>
      </c>
      <c r="AA361" s="112"/>
    </row>
    <row r="362" spans="1:27" s="111" customFormat="1" ht="409.5" x14ac:dyDescent="0.2">
      <c r="A362" s="2"/>
      <c r="B362" s="20">
        <v>300000000</v>
      </c>
      <c r="C362" s="20">
        <v>304000000</v>
      </c>
      <c r="D362" s="19">
        <v>304020000</v>
      </c>
      <c r="E362" s="18">
        <v>304020036</v>
      </c>
      <c r="F362" s="37" t="s">
        <v>1</v>
      </c>
      <c r="G362" s="17" t="s">
        <v>1</v>
      </c>
      <c r="H362" s="60">
        <v>231</v>
      </c>
      <c r="I362" s="61" t="s">
        <v>148</v>
      </c>
      <c r="J362" s="62">
        <v>231020000</v>
      </c>
      <c r="K362" s="44">
        <v>100</v>
      </c>
      <c r="L362" s="63" t="s">
        <v>157</v>
      </c>
      <c r="M362" s="63" t="s">
        <v>704</v>
      </c>
      <c r="N362" s="64" t="s">
        <v>1022</v>
      </c>
      <c r="O362" s="65" t="s">
        <v>156</v>
      </c>
      <c r="P362" s="65" t="s">
        <v>1023</v>
      </c>
      <c r="Q362" s="23">
        <v>7</v>
      </c>
      <c r="R362" s="24">
        <v>2</v>
      </c>
      <c r="S362" s="26">
        <v>49276</v>
      </c>
      <c r="T362" s="26">
        <v>49275.987000000001</v>
      </c>
      <c r="U362" s="26">
        <v>79074.899999999994</v>
      </c>
      <c r="V362" s="26">
        <v>65171.933859999997</v>
      </c>
      <c r="W362" s="26">
        <v>90328</v>
      </c>
      <c r="X362" s="26">
        <v>90328</v>
      </c>
      <c r="Y362" s="26">
        <v>90328</v>
      </c>
      <c r="AA362" s="112"/>
    </row>
    <row r="363" spans="1:27" s="111" customFormat="1" ht="344.25" x14ac:dyDescent="0.2">
      <c r="A363" s="2"/>
      <c r="B363" s="89">
        <v>304020037</v>
      </c>
      <c r="C363" s="89"/>
      <c r="D363" s="89"/>
      <c r="E363" s="90"/>
      <c r="F363" s="40">
        <v>304020037</v>
      </c>
      <c r="G363" s="13" t="s">
        <v>155</v>
      </c>
      <c r="H363" s="93"/>
      <c r="I363" s="93"/>
      <c r="J363" s="93"/>
      <c r="K363" s="58">
        <v>200</v>
      </c>
      <c r="L363" s="51"/>
      <c r="M363" s="129"/>
      <c r="N363" s="129"/>
      <c r="O363" s="129"/>
      <c r="P363" s="130"/>
      <c r="Q363" s="27" t="s">
        <v>1</v>
      </c>
      <c r="R363" s="25" t="s">
        <v>1</v>
      </c>
      <c r="S363" s="26">
        <f>S364+S365+S366</f>
        <v>15771</v>
      </c>
      <c r="T363" s="26">
        <f t="shared" ref="T363:Y363" si="88">T364+T365+T366</f>
        <v>15545.24156</v>
      </c>
      <c r="U363" s="26">
        <f t="shared" si="88"/>
        <v>23213.06</v>
      </c>
      <c r="V363" s="26">
        <f t="shared" si="88"/>
        <v>20516.87443</v>
      </c>
      <c r="W363" s="26">
        <f t="shared" si="88"/>
        <v>30951.22</v>
      </c>
      <c r="X363" s="26">
        <f t="shared" si="88"/>
        <v>30951.22</v>
      </c>
      <c r="Y363" s="26">
        <f t="shared" si="88"/>
        <v>30951.22</v>
      </c>
      <c r="AA363" s="112"/>
    </row>
    <row r="364" spans="1:27" s="111" customFormat="1" ht="409.5" x14ac:dyDescent="0.2">
      <c r="A364" s="2"/>
      <c r="B364" s="84">
        <v>300000000</v>
      </c>
      <c r="C364" s="84">
        <v>304000000</v>
      </c>
      <c r="D364" s="12">
        <v>304020000</v>
      </c>
      <c r="E364" s="83">
        <v>304020037</v>
      </c>
      <c r="F364" s="33" t="s">
        <v>1</v>
      </c>
      <c r="G364" s="11" t="s">
        <v>1</v>
      </c>
      <c r="H364" s="41">
        <v>231</v>
      </c>
      <c r="I364" s="42" t="s">
        <v>148</v>
      </c>
      <c r="J364" s="43">
        <v>231017000</v>
      </c>
      <c r="K364" s="44">
        <v>100</v>
      </c>
      <c r="L364" s="45" t="s">
        <v>154</v>
      </c>
      <c r="M364" s="45" t="s">
        <v>704</v>
      </c>
      <c r="N364" s="46" t="s">
        <v>1027</v>
      </c>
      <c r="O364" s="47" t="s">
        <v>153</v>
      </c>
      <c r="P364" s="47" t="s">
        <v>1028</v>
      </c>
      <c r="Q364" s="23">
        <v>7</v>
      </c>
      <c r="R364" s="24">
        <v>9</v>
      </c>
      <c r="S364" s="26">
        <v>1770</v>
      </c>
      <c r="T364" s="26">
        <v>1770</v>
      </c>
      <c r="U364" s="26">
        <v>1846</v>
      </c>
      <c r="V364" s="26">
        <v>1846</v>
      </c>
      <c r="W364" s="26">
        <v>1823</v>
      </c>
      <c r="X364" s="26">
        <v>1823</v>
      </c>
      <c r="Y364" s="26">
        <v>1823</v>
      </c>
      <c r="AA364" s="112"/>
    </row>
    <row r="365" spans="1:27" s="111" customFormat="1" ht="409.5" x14ac:dyDescent="0.2">
      <c r="A365" s="2"/>
      <c r="B365" s="76">
        <v>300000000</v>
      </c>
      <c r="C365" s="76">
        <v>304000000</v>
      </c>
      <c r="D365" s="10">
        <v>304020000</v>
      </c>
      <c r="E365" s="81">
        <v>304020037</v>
      </c>
      <c r="F365" s="35" t="s">
        <v>1</v>
      </c>
      <c r="G365" s="15" t="s">
        <v>1</v>
      </c>
      <c r="H365" s="88">
        <v>231</v>
      </c>
      <c r="I365" s="53" t="s">
        <v>148</v>
      </c>
      <c r="J365" s="54">
        <v>231231007</v>
      </c>
      <c r="K365" s="44">
        <v>200</v>
      </c>
      <c r="L365" s="55" t="s">
        <v>152</v>
      </c>
      <c r="M365" s="55" t="s">
        <v>704</v>
      </c>
      <c r="N365" s="56" t="s">
        <v>1024</v>
      </c>
      <c r="O365" s="57" t="s">
        <v>1025</v>
      </c>
      <c r="P365" s="57" t="s">
        <v>1026</v>
      </c>
      <c r="Q365" s="21">
        <v>10</v>
      </c>
      <c r="R365" s="22">
        <v>4</v>
      </c>
      <c r="S365" s="26">
        <v>14001</v>
      </c>
      <c r="T365" s="26">
        <v>13775.24156</v>
      </c>
      <c r="U365" s="26">
        <v>16626</v>
      </c>
      <c r="V365" s="26">
        <v>13929.82187</v>
      </c>
      <c r="W365" s="26">
        <v>21151</v>
      </c>
      <c r="X365" s="26">
        <v>21151</v>
      </c>
      <c r="Y365" s="26">
        <v>21151</v>
      </c>
      <c r="AA365" s="112"/>
    </row>
    <row r="366" spans="1:27" s="111" customFormat="1" ht="409.5" x14ac:dyDescent="0.2">
      <c r="A366" s="2"/>
      <c r="B366" s="76"/>
      <c r="C366" s="76"/>
      <c r="D366" s="10"/>
      <c r="E366" s="10"/>
      <c r="F366" s="36"/>
      <c r="G366" s="15"/>
      <c r="H366" s="88">
        <v>231</v>
      </c>
      <c r="I366" s="53" t="s">
        <v>148</v>
      </c>
      <c r="J366" s="54" t="s">
        <v>678</v>
      </c>
      <c r="K366" s="58"/>
      <c r="L366" s="55" t="s">
        <v>147</v>
      </c>
      <c r="M366" s="55" t="s">
        <v>704</v>
      </c>
      <c r="N366" s="56" t="s">
        <v>1029</v>
      </c>
      <c r="O366" s="57" t="s">
        <v>1030</v>
      </c>
      <c r="P366" s="59" t="s">
        <v>1031</v>
      </c>
      <c r="Q366" s="21">
        <v>7</v>
      </c>
      <c r="R366" s="22">
        <v>7</v>
      </c>
      <c r="S366" s="26"/>
      <c r="T366" s="26"/>
      <c r="U366" s="26">
        <v>4741.0600000000004</v>
      </c>
      <c r="V366" s="26">
        <v>4741.0525600000001</v>
      </c>
      <c r="W366" s="26">
        <v>7977.22</v>
      </c>
      <c r="X366" s="26">
        <v>7977.22</v>
      </c>
      <c r="Y366" s="26">
        <v>7977.22</v>
      </c>
      <c r="AA366" s="112"/>
    </row>
    <row r="367" spans="1:27" s="111" customFormat="1" ht="331.5" x14ac:dyDescent="0.2">
      <c r="A367" s="2"/>
      <c r="B367" s="89">
        <v>304020038</v>
      </c>
      <c r="C367" s="89"/>
      <c r="D367" s="89"/>
      <c r="E367" s="90"/>
      <c r="F367" s="40">
        <v>304020038</v>
      </c>
      <c r="G367" s="13" t="s">
        <v>151</v>
      </c>
      <c r="H367" s="93"/>
      <c r="I367" s="93"/>
      <c r="J367" s="93"/>
      <c r="K367" s="58">
        <v>200</v>
      </c>
      <c r="L367" s="51"/>
      <c r="M367" s="129"/>
      <c r="N367" s="129"/>
      <c r="O367" s="129"/>
      <c r="P367" s="130"/>
      <c r="Q367" s="27" t="s">
        <v>1</v>
      </c>
      <c r="R367" s="25" t="s">
        <v>1</v>
      </c>
      <c r="S367" s="26">
        <f>S368</f>
        <v>36491.1</v>
      </c>
      <c r="T367" s="26">
        <f t="shared" ref="T367:Y367" si="89">T368</f>
        <v>36152.272949999999</v>
      </c>
      <c r="U367" s="26">
        <f t="shared" si="89"/>
        <v>38487.800000000003</v>
      </c>
      <c r="V367" s="26">
        <f t="shared" si="89"/>
        <v>30454.429059999999</v>
      </c>
      <c r="W367" s="26">
        <f t="shared" si="89"/>
        <v>39294</v>
      </c>
      <c r="X367" s="26">
        <f t="shared" si="89"/>
        <v>37863.800000000003</v>
      </c>
      <c r="Y367" s="26">
        <f t="shared" si="89"/>
        <v>36433.599999999999</v>
      </c>
      <c r="AA367" s="112"/>
    </row>
    <row r="368" spans="1:27" s="111" customFormat="1" ht="409.5" x14ac:dyDescent="0.2">
      <c r="A368" s="2"/>
      <c r="B368" s="20">
        <v>300000000</v>
      </c>
      <c r="C368" s="20">
        <v>304000000</v>
      </c>
      <c r="D368" s="19">
        <v>304020000</v>
      </c>
      <c r="E368" s="18">
        <v>304020038</v>
      </c>
      <c r="F368" s="37" t="s">
        <v>1</v>
      </c>
      <c r="G368" s="17" t="s">
        <v>1</v>
      </c>
      <c r="H368" s="60">
        <v>40</v>
      </c>
      <c r="I368" s="61" t="s">
        <v>118</v>
      </c>
      <c r="J368" s="62">
        <v>40024000</v>
      </c>
      <c r="K368" s="68">
        <v>200</v>
      </c>
      <c r="L368" s="63" t="s">
        <v>150</v>
      </c>
      <c r="M368" s="63" t="s">
        <v>692</v>
      </c>
      <c r="N368" s="64" t="s">
        <v>846</v>
      </c>
      <c r="O368" s="65" t="s">
        <v>847</v>
      </c>
      <c r="P368" s="65" t="s">
        <v>848</v>
      </c>
      <c r="Q368" s="23">
        <v>10</v>
      </c>
      <c r="R368" s="24">
        <v>4</v>
      </c>
      <c r="S368" s="26">
        <v>36491.1</v>
      </c>
      <c r="T368" s="26">
        <v>36152.272949999999</v>
      </c>
      <c r="U368" s="26">
        <v>38487.800000000003</v>
      </c>
      <c r="V368" s="26">
        <v>30454.429059999999</v>
      </c>
      <c r="W368" s="26">
        <v>39294</v>
      </c>
      <c r="X368" s="26">
        <v>37863.800000000003</v>
      </c>
      <c r="Y368" s="26">
        <v>36433.599999999999</v>
      </c>
      <c r="AA368" s="112"/>
    </row>
    <row r="369" spans="1:27" s="111" customFormat="1" ht="25.5" x14ac:dyDescent="0.2">
      <c r="A369" s="2"/>
      <c r="B369" s="20"/>
      <c r="C369" s="20"/>
      <c r="D369" s="19"/>
      <c r="E369" s="1"/>
      <c r="F369" s="38">
        <v>304020040</v>
      </c>
      <c r="G369" s="6" t="s">
        <v>120</v>
      </c>
      <c r="H369" s="87"/>
      <c r="I369" s="51"/>
      <c r="J369" s="49"/>
      <c r="K369" s="66"/>
      <c r="L369" s="51"/>
      <c r="M369" s="51"/>
      <c r="N369" s="51"/>
      <c r="O369" s="52"/>
      <c r="P369" s="52"/>
      <c r="Q369" s="25"/>
      <c r="R369" s="25"/>
      <c r="S369" s="26">
        <f>S370</f>
        <v>0</v>
      </c>
      <c r="T369" s="26">
        <f t="shared" ref="T369:Y369" si="90">T370</f>
        <v>0</v>
      </c>
      <c r="U369" s="26">
        <f t="shared" si="90"/>
        <v>280.17594000000003</v>
      </c>
      <c r="V369" s="26">
        <f t="shared" si="90"/>
        <v>280.17594000000003</v>
      </c>
      <c r="W369" s="26">
        <f t="shared" si="90"/>
        <v>342.4</v>
      </c>
      <c r="X369" s="26">
        <f t="shared" si="90"/>
        <v>404.7</v>
      </c>
      <c r="Y369" s="26">
        <f t="shared" si="90"/>
        <v>404.7</v>
      </c>
      <c r="AA369" s="112"/>
    </row>
    <row r="370" spans="1:27" s="111" customFormat="1" ht="409.5" x14ac:dyDescent="0.2">
      <c r="A370" s="2"/>
      <c r="B370" s="20"/>
      <c r="C370" s="20"/>
      <c r="D370" s="19"/>
      <c r="E370" s="1"/>
      <c r="F370" s="38"/>
      <c r="G370" s="6"/>
      <c r="H370" s="87">
        <v>40</v>
      </c>
      <c r="I370" s="51" t="s">
        <v>118</v>
      </c>
      <c r="J370" s="49" t="s">
        <v>661</v>
      </c>
      <c r="K370" s="66"/>
      <c r="L370" s="51" t="s">
        <v>852</v>
      </c>
      <c r="M370" s="51" t="s">
        <v>692</v>
      </c>
      <c r="N370" s="51" t="s">
        <v>849</v>
      </c>
      <c r="O370" s="52" t="s">
        <v>850</v>
      </c>
      <c r="P370" s="52" t="s">
        <v>851</v>
      </c>
      <c r="Q370" s="25">
        <v>10</v>
      </c>
      <c r="R370" s="25">
        <v>6</v>
      </c>
      <c r="S370" s="26">
        <v>0</v>
      </c>
      <c r="T370" s="26">
        <v>0</v>
      </c>
      <c r="U370" s="26">
        <v>280.17594000000003</v>
      </c>
      <c r="V370" s="26">
        <v>280.17594000000003</v>
      </c>
      <c r="W370" s="26">
        <v>342.4</v>
      </c>
      <c r="X370" s="26">
        <v>404.7</v>
      </c>
      <c r="Y370" s="26">
        <v>404.7</v>
      </c>
      <c r="AA370" s="112"/>
    </row>
    <row r="371" spans="1:27" s="111" customFormat="1" ht="165.75" x14ac:dyDescent="0.2">
      <c r="A371" s="2"/>
      <c r="B371" s="89">
        <v>304020041</v>
      </c>
      <c r="C371" s="89"/>
      <c r="D371" s="89"/>
      <c r="E371" s="90"/>
      <c r="F371" s="40">
        <v>304020041</v>
      </c>
      <c r="G371" s="13" t="s">
        <v>149</v>
      </c>
      <c r="H371" s="93"/>
      <c r="I371" s="93"/>
      <c r="J371" s="93"/>
      <c r="K371" s="58">
        <v>100</v>
      </c>
      <c r="L371" s="51"/>
      <c r="M371" s="129"/>
      <c r="N371" s="129"/>
      <c r="O371" s="129"/>
      <c r="P371" s="130"/>
      <c r="Q371" s="27" t="s">
        <v>1</v>
      </c>
      <c r="R371" s="25" t="s">
        <v>1</v>
      </c>
      <c r="S371" s="26">
        <f>S372</f>
        <v>484.92</v>
      </c>
      <c r="T371" s="26">
        <f t="shared" ref="T371:Y371" si="91">T372</f>
        <v>484.87128000000001</v>
      </c>
      <c r="U371" s="26">
        <f t="shared" si="91"/>
        <v>0</v>
      </c>
      <c r="V371" s="26">
        <f t="shared" si="91"/>
        <v>0</v>
      </c>
      <c r="W371" s="26">
        <f t="shared" si="91"/>
        <v>0</v>
      </c>
      <c r="X371" s="26">
        <f t="shared" si="91"/>
        <v>0</v>
      </c>
      <c r="Y371" s="26">
        <f t="shared" si="91"/>
        <v>0</v>
      </c>
      <c r="AA371" s="112"/>
    </row>
    <row r="372" spans="1:27" s="111" customFormat="1" ht="409.5" x14ac:dyDescent="0.2">
      <c r="A372" s="2"/>
      <c r="B372" s="20">
        <v>300000000</v>
      </c>
      <c r="C372" s="20">
        <v>304000000</v>
      </c>
      <c r="D372" s="19">
        <v>304020000</v>
      </c>
      <c r="E372" s="18">
        <v>304020041</v>
      </c>
      <c r="F372" s="37" t="s">
        <v>1</v>
      </c>
      <c r="G372" s="17" t="s">
        <v>1</v>
      </c>
      <c r="H372" s="60">
        <v>231</v>
      </c>
      <c r="I372" s="61" t="s">
        <v>148</v>
      </c>
      <c r="J372" s="62">
        <v>231015000</v>
      </c>
      <c r="K372" s="44">
        <v>100</v>
      </c>
      <c r="L372" s="63" t="s">
        <v>147</v>
      </c>
      <c r="M372" s="63" t="s">
        <v>704</v>
      </c>
      <c r="N372" s="64" t="s">
        <v>146</v>
      </c>
      <c r="O372" s="65" t="s">
        <v>145</v>
      </c>
      <c r="P372" s="65" t="s">
        <v>144</v>
      </c>
      <c r="Q372" s="23">
        <v>7</v>
      </c>
      <c r="R372" s="24">
        <v>7</v>
      </c>
      <c r="S372" s="26">
        <v>484.92</v>
      </c>
      <c r="T372" s="26">
        <v>484.87128000000001</v>
      </c>
      <c r="U372" s="26"/>
      <c r="V372" s="26"/>
      <c r="W372" s="26"/>
      <c r="X372" s="26"/>
      <c r="Y372" s="26"/>
      <c r="AA372" s="112"/>
    </row>
    <row r="373" spans="1:27" s="111" customFormat="1" ht="178.5" x14ac:dyDescent="0.2">
      <c r="A373" s="2"/>
      <c r="B373" s="89">
        <v>304020054</v>
      </c>
      <c r="C373" s="89"/>
      <c r="D373" s="89"/>
      <c r="E373" s="90"/>
      <c r="F373" s="40">
        <v>304020054</v>
      </c>
      <c r="G373" s="13" t="s">
        <v>119</v>
      </c>
      <c r="H373" s="93"/>
      <c r="I373" s="93"/>
      <c r="J373" s="93"/>
      <c r="K373" s="58">
        <v>100</v>
      </c>
      <c r="L373" s="51"/>
      <c r="M373" s="129"/>
      <c r="N373" s="129"/>
      <c r="O373" s="129"/>
      <c r="P373" s="130"/>
      <c r="Q373" s="27" t="s">
        <v>1</v>
      </c>
      <c r="R373" s="25" t="s">
        <v>1</v>
      </c>
      <c r="S373" s="26">
        <f>S374+S375</f>
        <v>1895.84</v>
      </c>
      <c r="T373" s="26">
        <f t="shared" ref="T373:Y373" si="92">T374+T375</f>
        <v>1895.84</v>
      </c>
      <c r="U373" s="26">
        <f t="shared" si="92"/>
        <v>2233.12</v>
      </c>
      <c r="V373" s="26">
        <f t="shared" si="92"/>
        <v>2233.12</v>
      </c>
      <c r="W373" s="26">
        <f t="shared" si="92"/>
        <v>2303.1999999999998</v>
      </c>
      <c r="X373" s="26">
        <f t="shared" si="92"/>
        <v>2199.1999999999998</v>
      </c>
      <c r="Y373" s="26">
        <f t="shared" si="92"/>
        <v>2067.44</v>
      </c>
      <c r="AA373" s="112"/>
    </row>
    <row r="374" spans="1:27" s="111" customFormat="1" ht="409.5" x14ac:dyDescent="0.2">
      <c r="A374" s="2"/>
      <c r="B374" s="75">
        <v>300000000</v>
      </c>
      <c r="C374" s="75">
        <v>304000000</v>
      </c>
      <c r="D374" s="77">
        <v>304020000</v>
      </c>
      <c r="E374" s="80">
        <v>304020054</v>
      </c>
      <c r="F374" s="34" t="s">
        <v>1</v>
      </c>
      <c r="G374" s="8" t="s">
        <v>1</v>
      </c>
      <c r="H374" s="87">
        <v>40</v>
      </c>
      <c r="I374" s="48" t="s">
        <v>118</v>
      </c>
      <c r="J374" s="49">
        <v>40500220</v>
      </c>
      <c r="K374" s="44">
        <v>100</v>
      </c>
      <c r="L374" s="50" t="s">
        <v>111</v>
      </c>
      <c r="M374" s="50" t="s">
        <v>692</v>
      </c>
      <c r="N374" s="51" t="s">
        <v>853</v>
      </c>
      <c r="O374" s="52" t="s">
        <v>854</v>
      </c>
      <c r="P374" s="52" t="s">
        <v>855</v>
      </c>
      <c r="Q374" s="21">
        <v>4</v>
      </c>
      <c r="R374" s="22">
        <v>5</v>
      </c>
      <c r="S374" s="26">
        <v>0</v>
      </c>
      <c r="T374" s="26">
        <v>0</v>
      </c>
      <c r="U374" s="26">
        <v>2233.12</v>
      </c>
      <c r="V374" s="26">
        <v>2233.12</v>
      </c>
      <c r="W374" s="26">
        <v>2303.1999999999998</v>
      </c>
      <c r="X374" s="26">
        <v>2199.1999999999998</v>
      </c>
      <c r="Y374" s="26">
        <v>2067.44</v>
      </c>
      <c r="AA374" s="112"/>
    </row>
    <row r="375" spans="1:27" s="111" customFormat="1" ht="409.5" x14ac:dyDescent="0.2">
      <c r="A375" s="2"/>
      <c r="B375" s="76">
        <v>300000000</v>
      </c>
      <c r="C375" s="76">
        <v>304000000</v>
      </c>
      <c r="D375" s="10">
        <v>304020000</v>
      </c>
      <c r="E375" s="81">
        <v>304020054</v>
      </c>
      <c r="F375" s="35" t="s">
        <v>1</v>
      </c>
      <c r="G375" s="15" t="s">
        <v>1</v>
      </c>
      <c r="H375" s="88">
        <v>481</v>
      </c>
      <c r="I375" s="53" t="s">
        <v>112</v>
      </c>
      <c r="J375" s="54">
        <v>481481004</v>
      </c>
      <c r="K375" s="44">
        <v>100</v>
      </c>
      <c r="L375" s="55" t="s">
        <v>143</v>
      </c>
      <c r="M375" s="55" t="s">
        <v>704</v>
      </c>
      <c r="N375" s="56" t="s">
        <v>142</v>
      </c>
      <c r="O375" s="57" t="s">
        <v>141</v>
      </c>
      <c r="P375" s="57" t="s">
        <v>140</v>
      </c>
      <c r="Q375" s="21">
        <v>4</v>
      </c>
      <c r="R375" s="22">
        <v>5</v>
      </c>
      <c r="S375" s="26">
        <v>1895.84</v>
      </c>
      <c r="T375" s="26">
        <v>1895.84</v>
      </c>
      <c r="U375" s="26"/>
      <c r="V375" s="26"/>
      <c r="W375" s="26"/>
      <c r="X375" s="26"/>
      <c r="Y375" s="26"/>
      <c r="AA375" s="112"/>
    </row>
    <row r="376" spans="1:27" s="111" customFormat="1" ht="51" x14ac:dyDescent="0.2">
      <c r="A376" s="2"/>
      <c r="B376" s="89">
        <v>304020059</v>
      </c>
      <c r="C376" s="89"/>
      <c r="D376" s="89"/>
      <c r="E376" s="90"/>
      <c r="F376" s="40">
        <v>304020059</v>
      </c>
      <c r="G376" s="13" t="s">
        <v>139</v>
      </c>
      <c r="H376" s="93"/>
      <c r="I376" s="93"/>
      <c r="J376" s="93"/>
      <c r="K376" s="58">
        <v>200</v>
      </c>
      <c r="L376" s="51"/>
      <c r="M376" s="129"/>
      <c r="N376" s="129"/>
      <c r="O376" s="129"/>
      <c r="P376" s="130"/>
      <c r="Q376" s="27" t="s">
        <v>1</v>
      </c>
      <c r="R376" s="25" t="s">
        <v>1</v>
      </c>
      <c r="S376" s="26">
        <f>S377</f>
        <v>181.2</v>
      </c>
      <c r="T376" s="26">
        <f t="shared" ref="T376:Y376" si="93">T377</f>
        <v>180.99</v>
      </c>
      <c r="U376" s="26">
        <f t="shared" si="93"/>
        <v>538.4</v>
      </c>
      <c r="V376" s="26">
        <f t="shared" si="93"/>
        <v>532.875</v>
      </c>
      <c r="W376" s="26">
        <f t="shared" si="93"/>
        <v>566.70000000000005</v>
      </c>
      <c r="X376" s="26">
        <f t="shared" si="93"/>
        <v>567.9</v>
      </c>
      <c r="Y376" s="26">
        <f t="shared" si="93"/>
        <v>567.9</v>
      </c>
      <c r="AA376" s="112"/>
    </row>
    <row r="377" spans="1:27" s="111" customFormat="1" ht="409.5" x14ac:dyDescent="0.2">
      <c r="A377" s="2"/>
      <c r="B377" s="20">
        <v>300000000</v>
      </c>
      <c r="C377" s="20">
        <v>304000000</v>
      </c>
      <c r="D377" s="19">
        <v>304020000</v>
      </c>
      <c r="E377" s="18">
        <v>304020059</v>
      </c>
      <c r="F377" s="37" t="s">
        <v>1</v>
      </c>
      <c r="G377" s="17" t="s">
        <v>1</v>
      </c>
      <c r="H377" s="60">
        <v>40</v>
      </c>
      <c r="I377" s="61" t="s">
        <v>118</v>
      </c>
      <c r="J377" s="62">
        <v>40055000</v>
      </c>
      <c r="K377" s="44">
        <v>200</v>
      </c>
      <c r="L377" s="63" t="s">
        <v>138</v>
      </c>
      <c r="M377" s="63" t="s">
        <v>692</v>
      </c>
      <c r="N377" s="64" t="s">
        <v>856</v>
      </c>
      <c r="O377" s="65" t="s">
        <v>857</v>
      </c>
      <c r="P377" s="65" t="s">
        <v>858</v>
      </c>
      <c r="Q377" s="23">
        <v>1</v>
      </c>
      <c r="R377" s="24">
        <v>13</v>
      </c>
      <c r="S377" s="26">
        <v>181.2</v>
      </c>
      <c r="T377" s="26">
        <v>180.99</v>
      </c>
      <c r="U377" s="26">
        <v>538.4</v>
      </c>
      <c r="V377" s="26">
        <v>532.875</v>
      </c>
      <c r="W377" s="26">
        <v>566.70000000000005</v>
      </c>
      <c r="X377" s="26">
        <v>567.9</v>
      </c>
      <c r="Y377" s="26">
        <v>567.9</v>
      </c>
      <c r="AA377" s="112"/>
    </row>
    <row r="378" spans="1:27" s="111" customFormat="1" ht="140.25" x14ac:dyDescent="0.2">
      <c r="A378" s="2"/>
      <c r="B378" s="89">
        <v>304020067</v>
      </c>
      <c r="C378" s="89"/>
      <c r="D378" s="89"/>
      <c r="E378" s="90"/>
      <c r="F378" s="40">
        <v>304020067</v>
      </c>
      <c r="G378" s="13" t="s">
        <v>137</v>
      </c>
      <c r="H378" s="93"/>
      <c r="I378" s="93"/>
      <c r="J378" s="93"/>
      <c r="K378" s="58">
        <v>400</v>
      </c>
      <c r="L378" s="51"/>
      <c r="M378" s="129"/>
      <c r="N378" s="129"/>
      <c r="O378" s="129"/>
      <c r="P378" s="130"/>
      <c r="Q378" s="27" t="s">
        <v>1</v>
      </c>
      <c r="R378" s="25" t="s">
        <v>1</v>
      </c>
      <c r="S378" s="26">
        <f>S379</f>
        <v>5041.8999999999996</v>
      </c>
      <c r="T378" s="26">
        <f t="shared" ref="T378:Y378" si="94">T379</f>
        <v>5041.8999999999996</v>
      </c>
      <c r="U378" s="26">
        <f t="shared" si="94"/>
        <v>3200.8</v>
      </c>
      <c r="V378" s="26">
        <f t="shared" si="94"/>
        <v>3194.489</v>
      </c>
      <c r="W378" s="26">
        <f t="shared" si="94"/>
        <v>2545</v>
      </c>
      <c r="X378" s="26">
        <f t="shared" si="94"/>
        <v>2545</v>
      </c>
      <c r="Y378" s="26">
        <f t="shared" si="94"/>
        <v>2545</v>
      </c>
      <c r="AA378" s="112"/>
    </row>
    <row r="379" spans="1:27" s="111" customFormat="1" ht="409.5" x14ac:dyDescent="0.2">
      <c r="A379" s="2"/>
      <c r="B379" s="76">
        <v>300000000</v>
      </c>
      <c r="C379" s="76">
        <v>304000000</v>
      </c>
      <c r="D379" s="10">
        <v>304020000</v>
      </c>
      <c r="E379" s="81">
        <v>304020067</v>
      </c>
      <c r="F379" s="35" t="s">
        <v>1</v>
      </c>
      <c r="G379" s="15" t="s">
        <v>1</v>
      </c>
      <c r="H379" s="88">
        <v>40</v>
      </c>
      <c r="I379" s="53" t="s">
        <v>118</v>
      </c>
      <c r="J379" s="54">
        <v>40500170</v>
      </c>
      <c r="K379" s="44">
        <v>400</v>
      </c>
      <c r="L379" s="55" t="s">
        <v>136</v>
      </c>
      <c r="M379" s="55" t="s">
        <v>704</v>
      </c>
      <c r="N379" s="56" t="s">
        <v>859</v>
      </c>
      <c r="O379" s="57" t="s">
        <v>860</v>
      </c>
      <c r="P379" s="57" t="s">
        <v>841</v>
      </c>
      <c r="Q379" s="21">
        <v>4</v>
      </c>
      <c r="R379" s="22">
        <v>5</v>
      </c>
      <c r="S379" s="26">
        <v>5041.8999999999996</v>
      </c>
      <c r="T379" s="26">
        <v>5041.8999999999996</v>
      </c>
      <c r="U379" s="26">
        <v>3200.8</v>
      </c>
      <c r="V379" s="26">
        <v>3194.489</v>
      </c>
      <c r="W379" s="26">
        <v>2545</v>
      </c>
      <c r="X379" s="26">
        <v>2545</v>
      </c>
      <c r="Y379" s="26">
        <v>2545</v>
      </c>
      <c r="AA379" s="112"/>
    </row>
    <row r="380" spans="1:27" s="111" customFormat="1" ht="127.5" x14ac:dyDescent="0.2">
      <c r="A380" s="2"/>
      <c r="B380" s="89">
        <v>304020084</v>
      </c>
      <c r="C380" s="89"/>
      <c r="D380" s="89"/>
      <c r="E380" s="90"/>
      <c r="F380" s="40">
        <v>304020084</v>
      </c>
      <c r="G380" s="13" t="s">
        <v>135</v>
      </c>
      <c r="H380" s="93"/>
      <c r="I380" s="93"/>
      <c r="J380" s="93"/>
      <c r="K380" s="58">
        <v>100</v>
      </c>
      <c r="L380" s="51"/>
      <c r="M380" s="129"/>
      <c r="N380" s="129"/>
      <c r="O380" s="129"/>
      <c r="P380" s="130"/>
      <c r="Q380" s="27" t="s">
        <v>1</v>
      </c>
      <c r="R380" s="25" t="s">
        <v>1</v>
      </c>
      <c r="S380" s="26">
        <f>S381</f>
        <v>2880.5</v>
      </c>
      <c r="T380" s="26">
        <f t="shared" ref="T380:Y380" si="95">T381</f>
        <v>2880.4956999999999</v>
      </c>
      <c r="U380" s="26">
        <f t="shared" si="95"/>
        <v>4046</v>
      </c>
      <c r="V380" s="26">
        <f t="shared" si="95"/>
        <v>4045.9398999999999</v>
      </c>
      <c r="W380" s="26">
        <f t="shared" si="95"/>
        <v>8266.4</v>
      </c>
      <c r="X380" s="26">
        <f t="shared" si="95"/>
        <v>8266.4</v>
      </c>
      <c r="Y380" s="26">
        <f t="shared" si="95"/>
        <v>8266.4</v>
      </c>
      <c r="AA380" s="112"/>
    </row>
    <row r="381" spans="1:27" s="111" customFormat="1" ht="409.5" x14ac:dyDescent="0.2">
      <c r="A381" s="2"/>
      <c r="B381" s="20">
        <v>300000000</v>
      </c>
      <c r="C381" s="20">
        <v>304000000</v>
      </c>
      <c r="D381" s="19">
        <v>304020000</v>
      </c>
      <c r="E381" s="18">
        <v>304020084</v>
      </c>
      <c r="F381" s="37" t="s">
        <v>1</v>
      </c>
      <c r="G381" s="17" t="s">
        <v>1</v>
      </c>
      <c r="H381" s="60">
        <v>481</v>
      </c>
      <c r="I381" s="61" t="s">
        <v>112</v>
      </c>
      <c r="J381" s="62">
        <v>481481508</v>
      </c>
      <c r="K381" s="44">
        <v>100</v>
      </c>
      <c r="L381" s="63" t="s">
        <v>134</v>
      </c>
      <c r="M381" s="63" t="s">
        <v>704</v>
      </c>
      <c r="N381" s="64" t="s">
        <v>133</v>
      </c>
      <c r="O381" s="65" t="s">
        <v>132</v>
      </c>
      <c r="P381" s="65" t="s">
        <v>131</v>
      </c>
      <c r="Q381" s="23">
        <v>9</v>
      </c>
      <c r="R381" s="24">
        <v>9</v>
      </c>
      <c r="S381" s="26">
        <v>2880.5</v>
      </c>
      <c r="T381" s="26">
        <v>2880.4956999999999</v>
      </c>
      <c r="U381" s="26">
        <v>4046</v>
      </c>
      <c r="V381" s="26">
        <v>4045.9398999999999</v>
      </c>
      <c r="W381" s="26">
        <v>8266.4</v>
      </c>
      <c r="X381" s="26">
        <v>8266.4</v>
      </c>
      <c r="Y381" s="26">
        <v>8266.4</v>
      </c>
      <c r="AA381" s="112"/>
    </row>
    <row r="382" spans="1:27" s="111" customFormat="1" ht="114.75" x14ac:dyDescent="0.2">
      <c r="A382" s="2"/>
      <c r="B382" s="89">
        <v>304020089</v>
      </c>
      <c r="C382" s="89"/>
      <c r="D382" s="89"/>
      <c r="E382" s="90"/>
      <c r="F382" s="40">
        <v>304020089</v>
      </c>
      <c r="G382" s="13" t="s">
        <v>130</v>
      </c>
      <c r="H382" s="93"/>
      <c r="I382" s="93"/>
      <c r="J382" s="93"/>
      <c r="K382" s="58">
        <v>100</v>
      </c>
      <c r="L382" s="51"/>
      <c r="M382" s="129"/>
      <c r="N382" s="129"/>
      <c r="O382" s="129"/>
      <c r="P382" s="130"/>
      <c r="Q382" s="27" t="s">
        <v>1</v>
      </c>
      <c r="R382" s="25" t="s">
        <v>1</v>
      </c>
      <c r="S382" s="26">
        <f>S383+S384+S386+S385</f>
        <v>0</v>
      </c>
      <c r="T382" s="26">
        <f t="shared" ref="T382:Y382" si="96">T383+T384+T386+T385</f>
        <v>0</v>
      </c>
      <c r="U382" s="26">
        <f t="shared" si="96"/>
        <v>1023.75945</v>
      </c>
      <c r="V382" s="26">
        <f t="shared" si="96"/>
        <v>1017.4756500000001</v>
      </c>
      <c r="W382" s="26">
        <f>W383+W384+W386+W385</f>
        <v>235.59378000000001</v>
      </c>
      <c r="X382" s="26">
        <f t="shared" si="96"/>
        <v>748</v>
      </c>
      <c r="Y382" s="26">
        <f t="shared" si="96"/>
        <v>308</v>
      </c>
      <c r="AA382" s="112"/>
    </row>
    <row r="383" spans="1:27" s="111" customFormat="1" ht="409.5" x14ac:dyDescent="0.2">
      <c r="A383" s="2"/>
      <c r="B383" s="84">
        <v>300000000</v>
      </c>
      <c r="C383" s="84">
        <v>304000000</v>
      </c>
      <c r="D383" s="12">
        <v>304020000</v>
      </c>
      <c r="E383" s="83">
        <v>304020089</v>
      </c>
      <c r="F383" s="33" t="s">
        <v>1</v>
      </c>
      <c r="G383" s="11" t="s">
        <v>1</v>
      </c>
      <c r="H383" s="41">
        <v>40</v>
      </c>
      <c r="I383" s="42" t="s">
        <v>118</v>
      </c>
      <c r="J383" s="43">
        <v>40500135</v>
      </c>
      <c r="K383" s="44">
        <v>100</v>
      </c>
      <c r="L383" s="45" t="s">
        <v>129</v>
      </c>
      <c r="M383" s="45" t="s">
        <v>704</v>
      </c>
      <c r="N383" s="46" t="s">
        <v>801</v>
      </c>
      <c r="O383" s="47" t="s">
        <v>861</v>
      </c>
      <c r="P383" s="47" t="s">
        <v>800</v>
      </c>
      <c r="Q383" s="23">
        <v>1</v>
      </c>
      <c r="R383" s="24">
        <v>13</v>
      </c>
      <c r="S383" s="26">
        <v>0</v>
      </c>
      <c r="T383" s="26">
        <v>0</v>
      </c>
      <c r="U383" s="26">
        <v>334.91242</v>
      </c>
      <c r="V383" s="26">
        <v>328.62862000000001</v>
      </c>
      <c r="W383" s="26">
        <v>0</v>
      </c>
      <c r="X383" s="26">
        <v>240</v>
      </c>
      <c r="Y383" s="26">
        <v>0</v>
      </c>
      <c r="AA383" s="112"/>
    </row>
    <row r="384" spans="1:27" s="111" customFormat="1" ht="409.5" x14ac:dyDescent="0.2">
      <c r="A384" s="2"/>
      <c r="B384" s="75">
        <v>300000000</v>
      </c>
      <c r="C384" s="75">
        <v>304000000</v>
      </c>
      <c r="D384" s="77">
        <v>304020000</v>
      </c>
      <c r="E384" s="80">
        <v>304020089</v>
      </c>
      <c r="F384" s="34" t="s">
        <v>1</v>
      </c>
      <c r="G384" s="8" t="s">
        <v>1</v>
      </c>
      <c r="H384" s="87">
        <v>40</v>
      </c>
      <c r="I384" s="48" t="s">
        <v>118</v>
      </c>
      <c r="J384" s="49">
        <v>40500135</v>
      </c>
      <c r="K384" s="44">
        <v>100</v>
      </c>
      <c r="L384" s="50" t="s">
        <v>129</v>
      </c>
      <c r="M384" s="50" t="s">
        <v>692</v>
      </c>
      <c r="N384" s="51" t="s">
        <v>801</v>
      </c>
      <c r="O384" s="52" t="s">
        <v>861</v>
      </c>
      <c r="P384" s="52" t="s">
        <v>800</v>
      </c>
      <c r="Q384" s="21">
        <v>4</v>
      </c>
      <c r="R384" s="22">
        <v>12</v>
      </c>
      <c r="S384" s="26">
        <v>0</v>
      </c>
      <c r="T384" s="26">
        <v>0</v>
      </c>
      <c r="U384" s="26">
        <v>96.0608</v>
      </c>
      <c r="V384" s="26">
        <v>96.0608</v>
      </c>
      <c r="W384" s="26">
        <v>0</v>
      </c>
      <c r="X384" s="26">
        <v>40</v>
      </c>
      <c r="Y384" s="26">
        <v>0</v>
      </c>
      <c r="AA384" s="112"/>
    </row>
    <row r="385" spans="1:27" s="111" customFormat="1" ht="409.5" x14ac:dyDescent="0.2">
      <c r="A385" s="2"/>
      <c r="B385" s="76"/>
      <c r="C385" s="76"/>
      <c r="D385" s="10"/>
      <c r="E385" s="81"/>
      <c r="F385" s="35"/>
      <c r="G385" s="15"/>
      <c r="H385" s="88">
        <v>40</v>
      </c>
      <c r="I385" s="53" t="s">
        <v>118</v>
      </c>
      <c r="J385" s="54">
        <v>40500135</v>
      </c>
      <c r="K385" s="44"/>
      <c r="L385" s="55" t="s">
        <v>129</v>
      </c>
      <c r="M385" s="55" t="s">
        <v>704</v>
      </c>
      <c r="N385" s="56" t="s">
        <v>801</v>
      </c>
      <c r="O385" s="57" t="s">
        <v>861</v>
      </c>
      <c r="P385" s="57" t="s">
        <v>800</v>
      </c>
      <c r="Q385" s="21">
        <v>3</v>
      </c>
      <c r="R385" s="22">
        <v>4</v>
      </c>
      <c r="S385" s="26">
        <v>0</v>
      </c>
      <c r="T385" s="26">
        <v>0</v>
      </c>
      <c r="U385" s="26">
        <v>0</v>
      </c>
      <c r="V385" s="26">
        <v>0</v>
      </c>
      <c r="W385" s="26">
        <v>36</v>
      </c>
      <c r="X385" s="26">
        <v>105</v>
      </c>
      <c r="Y385" s="26">
        <v>36</v>
      </c>
      <c r="AA385" s="112"/>
    </row>
    <row r="386" spans="1:27" s="111" customFormat="1" ht="409.5" x14ac:dyDescent="0.2">
      <c r="A386" s="2"/>
      <c r="B386" s="76">
        <v>300000000</v>
      </c>
      <c r="C386" s="76">
        <v>304000000</v>
      </c>
      <c r="D386" s="10">
        <v>304020000</v>
      </c>
      <c r="E386" s="81">
        <v>304020089</v>
      </c>
      <c r="F386" s="35" t="s">
        <v>1</v>
      </c>
      <c r="G386" s="15" t="s">
        <v>1</v>
      </c>
      <c r="H386" s="88">
        <v>40</v>
      </c>
      <c r="I386" s="53" t="s">
        <v>118</v>
      </c>
      <c r="J386" s="54">
        <v>40500135</v>
      </c>
      <c r="K386" s="44">
        <v>100</v>
      </c>
      <c r="L386" s="55" t="s">
        <v>129</v>
      </c>
      <c r="M386" s="55" t="s">
        <v>692</v>
      </c>
      <c r="N386" s="56" t="s">
        <v>801</v>
      </c>
      <c r="O386" s="57" t="s">
        <v>861</v>
      </c>
      <c r="P386" s="57" t="s">
        <v>800</v>
      </c>
      <c r="Q386" s="21">
        <v>10</v>
      </c>
      <c r="R386" s="22">
        <v>6</v>
      </c>
      <c r="S386" s="26">
        <v>0</v>
      </c>
      <c r="T386" s="26">
        <v>0</v>
      </c>
      <c r="U386" s="26">
        <v>592.78623000000005</v>
      </c>
      <c r="V386" s="26">
        <v>592.78623000000005</v>
      </c>
      <c r="W386" s="26">
        <v>199.59378000000001</v>
      </c>
      <c r="X386" s="26">
        <v>363</v>
      </c>
      <c r="Y386" s="26">
        <v>272</v>
      </c>
      <c r="AA386" s="112"/>
    </row>
    <row r="387" spans="1:27" s="111" customFormat="1" ht="38.25" x14ac:dyDescent="0.2">
      <c r="A387" s="2"/>
      <c r="B387" s="91">
        <v>304030000</v>
      </c>
      <c r="C387" s="91"/>
      <c r="D387" s="91"/>
      <c r="E387" s="92"/>
      <c r="F387" s="32">
        <v>304030000</v>
      </c>
      <c r="G387" s="86" t="s">
        <v>128</v>
      </c>
      <c r="H387" s="94"/>
      <c r="I387" s="94"/>
      <c r="J387" s="94"/>
      <c r="K387" s="58">
        <v>100</v>
      </c>
      <c r="L387" s="56"/>
      <c r="M387" s="133"/>
      <c r="N387" s="133"/>
      <c r="O387" s="133"/>
      <c r="P387" s="134"/>
      <c r="Q387" s="21" t="s">
        <v>1</v>
      </c>
      <c r="R387" s="22" t="s">
        <v>1</v>
      </c>
      <c r="S387" s="26">
        <f>S388+S390</f>
        <v>4613.9255200000007</v>
      </c>
      <c r="T387" s="26">
        <f t="shared" ref="T387:Y387" si="97">T388+T390</f>
        <v>2723.5244000000002</v>
      </c>
      <c r="U387" s="26">
        <f t="shared" si="97"/>
        <v>37867.979550000004</v>
      </c>
      <c r="V387" s="26">
        <f t="shared" si="97"/>
        <v>15163.94195</v>
      </c>
      <c r="W387" s="26">
        <f t="shared" si="97"/>
        <v>4500</v>
      </c>
      <c r="X387" s="26">
        <f t="shared" si="97"/>
        <v>8622.1</v>
      </c>
      <c r="Y387" s="26">
        <f t="shared" si="97"/>
        <v>8622.1</v>
      </c>
      <c r="AA387" s="112"/>
    </row>
    <row r="388" spans="1:27" s="111" customFormat="1" ht="51" x14ac:dyDescent="0.2">
      <c r="A388" s="2"/>
      <c r="B388" s="89">
        <v>304030012</v>
      </c>
      <c r="C388" s="89"/>
      <c r="D388" s="89"/>
      <c r="E388" s="90"/>
      <c r="F388" s="40">
        <v>304030012</v>
      </c>
      <c r="G388" s="13" t="s">
        <v>126</v>
      </c>
      <c r="H388" s="93"/>
      <c r="I388" s="93"/>
      <c r="J388" s="93"/>
      <c r="K388" s="58">
        <v>101</v>
      </c>
      <c r="L388" s="51"/>
      <c r="M388" s="129"/>
      <c r="N388" s="129"/>
      <c r="O388" s="129"/>
      <c r="P388" s="130"/>
      <c r="Q388" s="27" t="s">
        <v>1</v>
      </c>
      <c r="R388" s="25" t="s">
        <v>1</v>
      </c>
      <c r="S388" s="26">
        <f>S389</f>
        <v>2457.9115200000001</v>
      </c>
      <c r="T388" s="26">
        <f t="shared" ref="T388:Y388" si="98">T389</f>
        <v>649.60440000000006</v>
      </c>
      <c r="U388" s="26">
        <f t="shared" si="98"/>
        <v>3146.7425499999999</v>
      </c>
      <c r="V388" s="26">
        <f t="shared" si="98"/>
        <v>1868.25415</v>
      </c>
      <c r="W388" s="26">
        <f t="shared" si="98"/>
        <v>0</v>
      </c>
      <c r="X388" s="26">
        <f t="shared" si="98"/>
        <v>0</v>
      </c>
      <c r="Y388" s="26">
        <f t="shared" si="98"/>
        <v>0</v>
      </c>
      <c r="AA388" s="112"/>
    </row>
    <row r="389" spans="1:27" s="111" customFormat="1" ht="409.5" x14ac:dyDescent="0.2">
      <c r="A389" s="2"/>
      <c r="B389" s="20">
        <v>300000000</v>
      </c>
      <c r="C389" s="20">
        <v>304000000</v>
      </c>
      <c r="D389" s="19">
        <v>304030000</v>
      </c>
      <c r="E389" s="18">
        <v>304030012</v>
      </c>
      <c r="F389" s="37" t="s">
        <v>1</v>
      </c>
      <c r="G389" s="17" t="s">
        <v>1</v>
      </c>
      <c r="H389" s="60">
        <v>70</v>
      </c>
      <c r="I389" s="61" t="s">
        <v>125</v>
      </c>
      <c r="J389" s="62">
        <v>70027000</v>
      </c>
      <c r="K389" s="44">
        <v>101</v>
      </c>
      <c r="L389" s="63" t="s">
        <v>124</v>
      </c>
      <c r="M389" s="63" t="s">
        <v>704</v>
      </c>
      <c r="N389" s="64" t="s">
        <v>123</v>
      </c>
      <c r="O389" s="65" t="s">
        <v>122</v>
      </c>
      <c r="P389" s="65" t="s">
        <v>121</v>
      </c>
      <c r="Q389" s="23">
        <v>10</v>
      </c>
      <c r="R389" s="24">
        <v>4</v>
      </c>
      <c r="S389" s="26">
        <v>2457.9115200000001</v>
      </c>
      <c r="T389" s="26">
        <v>649.60440000000006</v>
      </c>
      <c r="U389" s="26">
        <v>3146.7425499999999</v>
      </c>
      <c r="V389" s="26">
        <v>1868.25415</v>
      </c>
      <c r="W389" s="26"/>
      <c r="X389" s="26"/>
      <c r="Y389" s="26"/>
      <c r="AA389" s="112"/>
    </row>
    <row r="390" spans="1:27" s="111" customFormat="1" ht="178.5" x14ac:dyDescent="0.2">
      <c r="A390" s="2"/>
      <c r="B390" s="89">
        <v>304030021</v>
      </c>
      <c r="C390" s="89"/>
      <c r="D390" s="89"/>
      <c r="E390" s="90"/>
      <c r="F390" s="40">
        <v>304030021</v>
      </c>
      <c r="G390" s="13" t="s">
        <v>119</v>
      </c>
      <c r="H390" s="93"/>
      <c r="I390" s="93"/>
      <c r="J390" s="93"/>
      <c r="K390" s="58">
        <v>100</v>
      </c>
      <c r="L390" s="51"/>
      <c r="M390" s="129"/>
      <c r="N390" s="129"/>
      <c r="O390" s="129"/>
      <c r="P390" s="130"/>
      <c r="Q390" s="27" t="s">
        <v>1</v>
      </c>
      <c r="R390" s="25" t="s">
        <v>1</v>
      </c>
      <c r="S390" s="26">
        <f>S391+S392+S393</f>
        <v>2156.0140000000001</v>
      </c>
      <c r="T390" s="26">
        <f t="shared" ref="T390:Y390" si="99">T391+T392+T393</f>
        <v>2073.92</v>
      </c>
      <c r="U390" s="26">
        <f t="shared" si="99"/>
        <v>34721.237000000001</v>
      </c>
      <c r="V390" s="26">
        <f t="shared" si="99"/>
        <v>13295.6878</v>
      </c>
      <c r="W390" s="26">
        <f t="shared" si="99"/>
        <v>4500</v>
      </c>
      <c r="X390" s="26">
        <f t="shared" si="99"/>
        <v>8622.1</v>
      </c>
      <c r="Y390" s="26">
        <f t="shared" si="99"/>
        <v>8622.1</v>
      </c>
      <c r="AA390" s="112"/>
    </row>
    <row r="391" spans="1:27" s="111" customFormat="1" ht="409.5" x14ac:dyDescent="0.2">
      <c r="A391" s="2"/>
      <c r="B391" s="84">
        <v>300000000</v>
      </c>
      <c r="C391" s="84">
        <v>304000000</v>
      </c>
      <c r="D391" s="12">
        <v>304030000</v>
      </c>
      <c r="E391" s="83">
        <v>304030021</v>
      </c>
      <c r="F391" s="33" t="s">
        <v>1</v>
      </c>
      <c r="G391" s="11" t="s">
        <v>1</v>
      </c>
      <c r="H391" s="41">
        <v>40</v>
      </c>
      <c r="I391" s="42" t="s">
        <v>118</v>
      </c>
      <c r="J391" s="43">
        <v>40500230</v>
      </c>
      <c r="K391" s="44">
        <v>100</v>
      </c>
      <c r="L391" s="45" t="s">
        <v>117</v>
      </c>
      <c r="M391" s="45" t="s">
        <v>692</v>
      </c>
      <c r="N391" s="46" t="s">
        <v>862</v>
      </c>
      <c r="O391" s="47" t="s">
        <v>863</v>
      </c>
      <c r="P391" s="47" t="s">
        <v>864</v>
      </c>
      <c r="Q391" s="23">
        <v>4</v>
      </c>
      <c r="R391" s="24">
        <v>5</v>
      </c>
      <c r="S391" s="26">
        <v>0</v>
      </c>
      <c r="T391" s="26">
        <v>0</v>
      </c>
      <c r="U391" s="26">
        <v>10690.695</v>
      </c>
      <c r="V391" s="26">
        <v>8716.9138000000003</v>
      </c>
      <c r="W391" s="26">
        <v>4500</v>
      </c>
      <c r="X391" s="26">
        <v>8622.1</v>
      </c>
      <c r="Y391" s="26">
        <v>8622.1</v>
      </c>
      <c r="AA391" s="112"/>
    </row>
    <row r="392" spans="1:27" s="111" customFormat="1" ht="409.5" x14ac:dyDescent="0.2">
      <c r="A392" s="2"/>
      <c r="B392" s="75">
        <v>300000000</v>
      </c>
      <c r="C392" s="75">
        <v>304000000</v>
      </c>
      <c r="D392" s="77">
        <v>304030000</v>
      </c>
      <c r="E392" s="80">
        <v>304030021</v>
      </c>
      <c r="F392" s="34" t="s">
        <v>1</v>
      </c>
      <c r="G392" s="8" t="s">
        <v>1</v>
      </c>
      <c r="H392" s="87">
        <v>481</v>
      </c>
      <c r="I392" s="48" t="s">
        <v>112</v>
      </c>
      <c r="J392" s="49">
        <v>481481005</v>
      </c>
      <c r="K392" s="44">
        <v>100</v>
      </c>
      <c r="L392" s="50" t="s">
        <v>116</v>
      </c>
      <c r="M392" s="50" t="s">
        <v>704</v>
      </c>
      <c r="N392" s="51" t="s">
        <v>115</v>
      </c>
      <c r="O392" s="52" t="s">
        <v>114</v>
      </c>
      <c r="P392" s="52" t="s">
        <v>113</v>
      </c>
      <c r="Q392" s="21">
        <v>4</v>
      </c>
      <c r="R392" s="22">
        <v>5</v>
      </c>
      <c r="S392" s="26">
        <v>2156.0140000000001</v>
      </c>
      <c r="T392" s="26">
        <v>2073.92</v>
      </c>
      <c r="U392" s="26"/>
      <c r="V392" s="26"/>
      <c r="W392" s="26"/>
      <c r="X392" s="26"/>
      <c r="Y392" s="26"/>
      <c r="AA392" s="112"/>
    </row>
    <row r="393" spans="1:27" s="111" customFormat="1" ht="409.5" x14ac:dyDescent="0.2">
      <c r="A393" s="2"/>
      <c r="B393" s="76"/>
      <c r="C393" s="76"/>
      <c r="D393" s="10"/>
      <c r="E393" s="10"/>
      <c r="F393" s="36"/>
      <c r="G393" s="15"/>
      <c r="H393" s="88">
        <v>481</v>
      </c>
      <c r="I393" s="53" t="s">
        <v>112</v>
      </c>
      <c r="J393" s="54" t="s">
        <v>1146</v>
      </c>
      <c r="K393" s="58"/>
      <c r="L393" s="55" t="s">
        <v>116</v>
      </c>
      <c r="M393" s="55" t="s">
        <v>704</v>
      </c>
      <c r="N393" s="56" t="s">
        <v>115</v>
      </c>
      <c r="O393" s="57" t="s">
        <v>114</v>
      </c>
      <c r="P393" s="59" t="s">
        <v>113</v>
      </c>
      <c r="Q393" s="21">
        <v>4</v>
      </c>
      <c r="R393" s="22">
        <v>5</v>
      </c>
      <c r="S393" s="26">
        <v>0</v>
      </c>
      <c r="T393" s="26">
        <v>0</v>
      </c>
      <c r="U393" s="26">
        <v>24030.542000000001</v>
      </c>
      <c r="V393" s="26">
        <v>4578.7740000000003</v>
      </c>
      <c r="W393" s="26"/>
      <c r="X393" s="26"/>
      <c r="Y393" s="26"/>
      <c r="AA393" s="112"/>
    </row>
    <row r="394" spans="1:27" s="111" customFormat="1" ht="89.25" x14ac:dyDescent="0.2">
      <c r="A394" s="2"/>
      <c r="B394" s="91">
        <v>306000000</v>
      </c>
      <c r="C394" s="91"/>
      <c r="D394" s="91"/>
      <c r="E394" s="92"/>
      <c r="F394" s="32">
        <v>306000000</v>
      </c>
      <c r="G394" s="86" t="s">
        <v>110</v>
      </c>
      <c r="H394" s="94"/>
      <c r="I394" s="94"/>
      <c r="J394" s="94"/>
      <c r="K394" s="58">
        <v>500</v>
      </c>
      <c r="L394" s="56"/>
      <c r="M394" s="133"/>
      <c r="N394" s="133"/>
      <c r="O394" s="133"/>
      <c r="P394" s="134"/>
      <c r="Q394" s="21" t="s">
        <v>1</v>
      </c>
      <c r="R394" s="22" t="s">
        <v>1</v>
      </c>
      <c r="S394" s="26">
        <f t="shared" ref="S394:Y394" si="100">S395+S399+S409+S418</f>
        <v>840909.59960000007</v>
      </c>
      <c r="T394" s="26">
        <f t="shared" si="100"/>
        <v>833060.69506000006</v>
      </c>
      <c r="U394" s="26">
        <f t="shared" si="100"/>
        <v>828603.27109000005</v>
      </c>
      <c r="V394" s="26">
        <f t="shared" si="100"/>
        <v>766089.60792999994</v>
      </c>
      <c r="W394" s="26">
        <f t="shared" si="100"/>
        <v>556223.25</v>
      </c>
      <c r="X394" s="26">
        <f t="shared" si="100"/>
        <v>537547.05000000005</v>
      </c>
      <c r="Y394" s="26">
        <f t="shared" si="100"/>
        <v>547907.18499999994</v>
      </c>
      <c r="AA394" s="112"/>
    </row>
    <row r="395" spans="1:27" s="111" customFormat="1" ht="38.25" x14ac:dyDescent="0.2">
      <c r="A395" s="2"/>
      <c r="B395" s="91">
        <v>306010000</v>
      </c>
      <c r="C395" s="91"/>
      <c r="D395" s="91"/>
      <c r="E395" s="92"/>
      <c r="F395" s="32">
        <v>306010000</v>
      </c>
      <c r="G395" s="86" t="s">
        <v>109</v>
      </c>
      <c r="H395" s="94"/>
      <c r="I395" s="94"/>
      <c r="J395" s="94"/>
      <c r="K395" s="58">
        <v>500</v>
      </c>
      <c r="L395" s="56"/>
      <c r="M395" s="133"/>
      <c r="N395" s="133"/>
      <c r="O395" s="133"/>
      <c r="P395" s="134"/>
      <c r="Q395" s="21" t="s">
        <v>1</v>
      </c>
      <c r="R395" s="22" t="s">
        <v>1</v>
      </c>
      <c r="S395" s="26">
        <f>S396</f>
        <v>288500.40000000002</v>
      </c>
      <c r="T395" s="26">
        <f t="shared" ref="T395:Y395" si="101">T396</f>
        <v>288500.40000000002</v>
      </c>
      <c r="U395" s="26">
        <f t="shared" si="101"/>
        <v>302664.20600000001</v>
      </c>
      <c r="V395" s="26">
        <f t="shared" si="101"/>
        <v>293957.06799999997</v>
      </c>
      <c r="W395" s="26">
        <f t="shared" si="101"/>
        <v>311970.40000000002</v>
      </c>
      <c r="X395" s="26">
        <f t="shared" si="101"/>
        <v>312362.09999999998</v>
      </c>
      <c r="Y395" s="26">
        <f t="shared" si="101"/>
        <v>321750.59999999998</v>
      </c>
      <c r="AA395" s="112"/>
    </row>
    <row r="396" spans="1:27" s="111" customFormat="1" ht="38.25" x14ac:dyDescent="0.2">
      <c r="A396" s="2"/>
      <c r="B396" s="89">
        <v>306010000</v>
      </c>
      <c r="C396" s="89"/>
      <c r="D396" s="89"/>
      <c r="E396" s="90"/>
      <c r="F396" s="40">
        <v>306010000</v>
      </c>
      <c r="G396" s="13" t="s">
        <v>109</v>
      </c>
      <c r="H396" s="93"/>
      <c r="I396" s="93"/>
      <c r="J396" s="93"/>
      <c r="K396" s="58">
        <v>500</v>
      </c>
      <c r="L396" s="51"/>
      <c r="M396" s="129"/>
      <c r="N396" s="129"/>
      <c r="O396" s="129"/>
      <c r="P396" s="130"/>
      <c r="Q396" s="27" t="s">
        <v>1</v>
      </c>
      <c r="R396" s="25" t="s">
        <v>1</v>
      </c>
      <c r="S396" s="26">
        <f>S397+S398</f>
        <v>288500.40000000002</v>
      </c>
      <c r="T396" s="26">
        <f t="shared" ref="T396:Y396" si="102">T397+T398</f>
        <v>288500.40000000002</v>
      </c>
      <c r="U396" s="26">
        <f t="shared" si="102"/>
        <v>302664.20600000001</v>
      </c>
      <c r="V396" s="26">
        <f t="shared" si="102"/>
        <v>293957.06799999997</v>
      </c>
      <c r="W396" s="26">
        <f t="shared" si="102"/>
        <v>311970.40000000002</v>
      </c>
      <c r="X396" s="26">
        <f t="shared" si="102"/>
        <v>312362.09999999998</v>
      </c>
      <c r="Y396" s="26">
        <f t="shared" si="102"/>
        <v>321750.59999999998</v>
      </c>
      <c r="AA396" s="112"/>
    </row>
    <row r="397" spans="1:27" s="111" customFormat="1" ht="409.5" x14ac:dyDescent="0.2">
      <c r="A397" s="2"/>
      <c r="B397" s="20">
        <v>300000000</v>
      </c>
      <c r="C397" s="20">
        <v>306000000</v>
      </c>
      <c r="D397" s="19">
        <v>306010000</v>
      </c>
      <c r="E397" s="1">
        <v>306010000</v>
      </c>
      <c r="F397" s="38" t="s">
        <v>1</v>
      </c>
      <c r="G397" s="6" t="s">
        <v>1</v>
      </c>
      <c r="H397" s="87">
        <v>50</v>
      </c>
      <c r="I397" s="51" t="s">
        <v>7</v>
      </c>
      <c r="J397" s="49">
        <v>50011000</v>
      </c>
      <c r="K397" s="66">
        <v>500</v>
      </c>
      <c r="L397" s="51" t="s">
        <v>108</v>
      </c>
      <c r="M397" s="51" t="s">
        <v>704</v>
      </c>
      <c r="N397" s="51" t="s">
        <v>107</v>
      </c>
      <c r="O397" s="52" t="s">
        <v>106</v>
      </c>
      <c r="P397" s="52" t="s">
        <v>105</v>
      </c>
      <c r="Q397" s="25">
        <v>14</v>
      </c>
      <c r="R397" s="25">
        <v>1</v>
      </c>
      <c r="S397" s="26">
        <v>288500.40000000002</v>
      </c>
      <c r="T397" s="26">
        <v>288500.40000000002</v>
      </c>
      <c r="U397" s="26">
        <v>299292</v>
      </c>
      <c r="V397" s="26">
        <f>168688+38480.962+83415.9</f>
        <v>290584.86199999996</v>
      </c>
      <c r="W397" s="26">
        <v>311970.40000000002</v>
      </c>
      <c r="X397" s="26">
        <v>312362.09999999998</v>
      </c>
      <c r="Y397" s="26">
        <v>321750.59999999998</v>
      </c>
      <c r="AA397" s="112"/>
    </row>
    <row r="398" spans="1:27" s="111" customFormat="1" ht="409.5" x14ac:dyDescent="0.2">
      <c r="A398" s="2"/>
      <c r="B398" s="20"/>
      <c r="C398" s="20"/>
      <c r="D398" s="19"/>
      <c r="E398" s="1"/>
      <c r="F398" s="38"/>
      <c r="G398" s="6"/>
      <c r="H398" s="87">
        <v>50</v>
      </c>
      <c r="I398" s="51" t="s">
        <v>7</v>
      </c>
      <c r="J398" s="49">
        <v>50011000</v>
      </c>
      <c r="K398" s="66"/>
      <c r="L398" s="51" t="s">
        <v>108</v>
      </c>
      <c r="M398" s="51" t="s">
        <v>704</v>
      </c>
      <c r="N398" s="51" t="s">
        <v>107</v>
      </c>
      <c r="O398" s="52" t="s">
        <v>106</v>
      </c>
      <c r="P398" s="52" t="s">
        <v>105</v>
      </c>
      <c r="Q398" s="25">
        <v>14</v>
      </c>
      <c r="R398" s="25">
        <v>3</v>
      </c>
      <c r="S398" s="26"/>
      <c r="T398" s="26"/>
      <c r="U398" s="26">
        <v>3372.2060000000001</v>
      </c>
      <c r="V398" s="26">
        <f>1738.75+1633.456</f>
        <v>3372.2060000000001</v>
      </c>
      <c r="W398" s="26">
        <v>0</v>
      </c>
      <c r="X398" s="26">
        <v>0</v>
      </c>
      <c r="Y398" s="26">
        <v>0</v>
      </c>
      <c r="AA398" s="112"/>
    </row>
    <row r="399" spans="1:27" s="111" customFormat="1" ht="25.5" x14ac:dyDescent="0.2">
      <c r="A399" s="2"/>
      <c r="B399" s="91">
        <v>306020000</v>
      </c>
      <c r="C399" s="91"/>
      <c r="D399" s="91"/>
      <c r="E399" s="92"/>
      <c r="F399" s="32">
        <v>306020000</v>
      </c>
      <c r="G399" s="86" t="s">
        <v>104</v>
      </c>
      <c r="H399" s="94"/>
      <c r="I399" s="94"/>
      <c r="J399" s="94"/>
      <c r="K399" s="58">
        <v>500</v>
      </c>
      <c r="L399" s="56"/>
      <c r="M399" s="133"/>
      <c r="N399" s="133"/>
      <c r="O399" s="133"/>
      <c r="P399" s="134"/>
      <c r="Q399" s="21" t="s">
        <v>1</v>
      </c>
      <c r="R399" s="22" t="s">
        <v>1</v>
      </c>
      <c r="S399" s="26">
        <f>S400</f>
        <v>76976.485800000009</v>
      </c>
      <c r="T399" s="26">
        <f t="shared" ref="T399:Y399" si="103">T400</f>
        <v>73709.130920000011</v>
      </c>
      <c r="U399" s="26">
        <f t="shared" si="103"/>
        <v>199639.87250000003</v>
      </c>
      <c r="V399" s="26">
        <f t="shared" si="103"/>
        <v>165974.46283999991</v>
      </c>
      <c r="W399" s="26">
        <f t="shared" si="103"/>
        <v>7740.9250000000002</v>
      </c>
      <c r="X399" s="26">
        <f t="shared" si="103"/>
        <v>7741.0249999999996</v>
      </c>
      <c r="Y399" s="26">
        <f t="shared" si="103"/>
        <v>8584.2999999999993</v>
      </c>
      <c r="AA399" s="112"/>
    </row>
    <row r="400" spans="1:27" s="111" customFormat="1" ht="25.5" x14ac:dyDescent="0.2">
      <c r="A400" s="2"/>
      <c r="B400" s="89">
        <v>306020000</v>
      </c>
      <c r="C400" s="89"/>
      <c r="D400" s="89"/>
      <c r="E400" s="90"/>
      <c r="F400" s="40">
        <v>306020000</v>
      </c>
      <c r="G400" s="13" t="s">
        <v>104</v>
      </c>
      <c r="H400" s="93"/>
      <c r="I400" s="93"/>
      <c r="J400" s="93"/>
      <c r="K400" s="58">
        <v>500</v>
      </c>
      <c r="L400" s="51"/>
      <c r="M400" s="129"/>
      <c r="N400" s="129"/>
      <c r="O400" s="129"/>
      <c r="P400" s="130"/>
      <c r="Q400" s="27" t="s">
        <v>1</v>
      </c>
      <c r="R400" s="25" t="s">
        <v>1</v>
      </c>
      <c r="S400" s="26">
        <f>S401+S402+S403+S404+S405+S406+S407+S408</f>
        <v>76976.485800000009</v>
      </c>
      <c r="T400" s="26">
        <f t="shared" ref="T400:Y400" si="104">T401+T402+T403+T404+T405+T406+T407+T408</f>
        <v>73709.130920000011</v>
      </c>
      <c r="U400" s="26">
        <f t="shared" si="104"/>
        <v>199639.87250000003</v>
      </c>
      <c r="V400" s="26">
        <f t="shared" si="104"/>
        <v>165974.46283999991</v>
      </c>
      <c r="W400" s="26">
        <f t="shared" si="104"/>
        <v>7740.9250000000002</v>
      </c>
      <c r="X400" s="26">
        <f t="shared" si="104"/>
        <v>7741.0249999999996</v>
      </c>
      <c r="Y400" s="26">
        <f t="shared" si="104"/>
        <v>8584.2999999999993</v>
      </c>
      <c r="AA400" s="112"/>
    </row>
    <row r="401" spans="1:27" s="111" customFormat="1" ht="409.5" x14ac:dyDescent="0.2">
      <c r="A401" s="2"/>
      <c r="B401" s="84"/>
      <c r="C401" s="84"/>
      <c r="D401" s="12"/>
      <c r="E401" s="12"/>
      <c r="F401" s="39"/>
      <c r="G401" s="11"/>
      <c r="H401" s="41">
        <v>50</v>
      </c>
      <c r="I401" s="71" t="s">
        <v>7</v>
      </c>
      <c r="J401" s="41" t="s">
        <v>681</v>
      </c>
      <c r="K401" s="58"/>
      <c r="L401" s="51" t="s">
        <v>72</v>
      </c>
      <c r="M401" s="51" t="s">
        <v>704</v>
      </c>
      <c r="N401" s="51" t="s">
        <v>71</v>
      </c>
      <c r="O401" s="51" t="s">
        <v>868</v>
      </c>
      <c r="P401" s="51" t="s">
        <v>70</v>
      </c>
      <c r="Q401" s="25">
        <v>3</v>
      </c>
      <c r="R401" s="25">
        <v>14</v>
      </c>
      <c r="S401" s="26">
        <v>0</v>
      </c>
      <c r="T401" s="26">
        <v>0</v>
      </c>
      <c r="U401" s="26">
        <v>74.900000000000006</v>
      </c>
      <c r="V401" s="26">
        <v>73.592789999999994</v>
      </c>
      <c r="W401" s="26">
        <v>151.30000000000001</v>
      </c>
      <c r="X401" s="26">
        <v>151.4</v>
      </c>
      <c r="Y401" s="26">
        <v>151.30000000000001</v>
      </c>
      <c r="AA401" s="112"/>
    </row>
    <row r="402" spans="1:27" s="111" customFormat="1" ht="409.5" x14ac:dyDescent="0.2">
      <c r="A402" s="2"/>
      <c r="B402" s="84">
        <v>300000000</v>
      </c>
      <c r="C402" s="84">
        <v>306000000</v>
      </c>
      <c r="D402" s="12">
        <v>306020000</v>
      </c>
      <c r="E402" s="83">
        <v>306020000</v>
      </c>
      <c r="F402" s="33" t="s">
        <v>1</v>
      </c>
      <c r="G402" s="11" t="s">
        <v>1</v>
      </c>
      <c r="H402" s="41">
        <v>50</v>
      </c>
      <c r="I402" s="42" t="s">
        <v>7</v>
      </c>
      <c r="J402" s="43">
        <v>50112100</v>
      </c>
      <c r="K402" s="58">
        <v>500</v>
      </c>
      <c r="L402" s="51" t="s">
        <v>59</v>
      </c>
      <c r="M402" s="51" t="s">
        <v>704</v>
      </c>
      <c r="N402" s="51" t="s">
        <v>103</v>
      </c>
      <c r="O402" s="52" t="s">
        <v>102</v>
      </c>
      <c r="P402" s="52" t="s">
        <v>101</v>
      </c>
      <c r="Q402" s="25">
        <v>14</v>
      </c>
      <c r="R402" s="25">
        <v>3</v>
      </c>
      <c r="S402" s="26">
        <v>5100</v>
      </c>
      <c r="T402" s="26">
        <v>5100</v>
      </c>
      <c r="U402" s="26"/>
      <c r="V402" s="26"/>
      <c r="W402" s="26"/>
      <c r="X402" s="26"/>
      <c r="Y402" s="26"/>
      <c r="AA402" s="112"/>
    </row>
    <row r="403" spans="1:27" s="111" customFormat="1" ht="409.5" x14ac:dyDescent="0.3">
      <c r="A403" s="2"/>
      <c r="B403" s="75">
        <v>300000000</v>
      </c>
      <c r="C403" s="75">
        <v>306000000</v>
      </c>
      <c r="D403" s="77">
        <v>306020000</v>
      </c>
      <c r="E403" s="80">
        <v>306020000</v>
      </c>
      <c r="F403" s="34" t="s">
        <v>1</v>
      </c>
      <c r="G403" s="8" t="s">
        <v>1</v>
      </c>
      <c r="H403" s="87">
        <v>50</v>
      </c>
      <c r="I403" s="48" t="s">
        <v>7</v>
      </c>
      <c r="J403" s="49">
        <v>50122100</v>
      </c>
      <c r="K403" s="58">
        <v>500</v>
      </c>
      <c r="L403" s="51" t="s">
        <v>51</v>
      </c>
      <c r="M403" s="51" t="s">
        <v>704</v>
      </c>
      <c r="N403" s="51" t="s">
        <v>103</v>
      </c>
      <c r="O403" s="52" t="s">
        <v>102</v>
      </c>
      <c r="P403" s="52" t="s">
        <v>101</v>
      </c>
      <c r="Q403" s="25">
        <v>5</v>
      </c>
      <c r="R403" s="25">
        <v>3</v>
      </c>
      <c r="S403" s="26">
        <v>8685.2564299999995</v>
      </c>
      <c r="T403" s="26">
        <v>8685.2564299999995</v>
      </c>
      <c r="U403" s="26">
        <v>14348.03829</v>
      </c>
      <c r="V403" s="26">
        <v>14347.999830000001</v>
      </c>
      <c r="W403" s="26">
        <v>7589.625</v>
      </c>
      <c r="X403" s="26">
        <v>7589.625</v>
      </c>
      <c r="Y403" s="26">
        <v>8433</v>
      </c>
      <c r="AA403" s="131"/>
    </row>
    <row r="404" spans="1:27" s="111" customFormat="1" ht="409.5" x14ac:dyDescent="0.2">
      <c r="A404" s="2"/>
      <c r="B404" s="75">
        <v>300000000</v>
      </c>
      <c r="C404" s="75">
        <v>306000000</v>
      </c>
      <c r="D404" s="77">
        <v>306020000</v>
      </c>
      <c r="E404" s="80">
        <v>306020000</v>
      </c>
      <c r="F404" s="34" t="s">
        <v>1</v>
      </c>
      <c r="G404" s="8" t="s">
        <v>1</v>
      </c>
      <c r="H404" s="87">
        <v>50</v>
      </c>
      <c r="I404" s="48" t="s">
        <v>7</v>
      </c>
      <c r="J404" s="49">
        <v>50134200</v>
      </c>
      <c r="K404" s="44">
        <v>500</v>
      </c>
      <c r="L404" s="50" t="s">
        <v>41</v>
      </c>
      <c r="M404" s="50" t="s">
        <v>704</v>
      </c>
      <c r="N404" s="51" t="s">
        <v>1041</v>
      </c>
      <c r="O404" s="52" t="s">
        <v>1042</v>
      </c>
      <c r="P404" s="52" t="s">
        <v>1043</v>
      </c>
      <c r="Q404" s="21">
        <v>5</v>
      </c>
      <c r="R404" s="22">
        <v>3</v>
      </c>
      <c r="S404" s="26">
        <v>0</v>
      </c>
      <c r="T404" s="26">
        <v>0</v>
      </c>
      <c r="U404" s="26">
        <v>14324.954299999999</v>
      </c>
      <c r="V404" s="26">
        <f>1726.8978+670.2265+10000+1927.83</f>
        <v>14324.954299999999</v>
      </c>
      <c r="W404" s="26"/>
      <c r="X404" s="26"/>
      <c r="Y404" s="26"/>
      <c r="AA404" s="112"/>
    </row>
    <row r="405" spans="1:27" s="111" customFormat="1" ht="409.5" x14ac:dyDescent="0.2">
      <c r="A405" s="2"/>
      <c r="B405" s="75">
        <v>300000000</v>
      </c>
      <c r="C405" s="75">
        <v>306000000</v>
      </c>
      <c r="D405" s="77">
        <v>306020000</v>
      </c>
      <c r="E405" s="80">
        <v>306020000</v>
      </c>
      <c r="F405" s="34" t="s">
        <v>1</v>
      </c>
      <c r="G405" s="8" t="s">
        <v>1</v>
      </c>
      <c r="H405" s="87">
        <v>50</v>
      </c>
      <c r="I405" s="48" t="s">
        <v>7</v>
      </c>
      <c r="J405" s="49">
        <v>50138200</v>
      </c>
      <c r="K405" s="44">
        <v>500</v>
      </c>
      <c r="L405" s="50" t="s">
        <v>38</v>
      </c>
      <c r="M405" s="50" t="s">
        <v>704</v>
      </c>
      <c r="N405" s="51" t="s">
        <v>37</v>
      </c>
      <c r="O405" s="52" t="s">
        <v>1044</v>
      </c>
      <c r="P405" s="52" t="s">
        <v>35</v>
      </c>
      <c r="Q405" s="21">
        <v>5</v>
      </c>
      <c r="R405" s="22">
        <v>1</v>
      </c>
      <c r="S405" s="26">
        <v>0</v>
      </c>
      <c r="T405" s="26">
        <v>0</v>
      </c>
      <c r="U405" s="26">
        <v>145471.23087</v>
      </c>
      <c r="V405" s="26">
        <f>47872.0169699999+74876.75318</f>
        <v>122748.77014999991</v>
      </c>
      <c r="W405" s="26"/>
      <c r="X405" s="26"/>
      <c r="Y405" s="26"/>
      <c r="AA405" s="112"/>
    </row>
    <row r="406" spans="1:27" s="111" customFormat="1" ht="409.5" x14ac:dyDescent="0.2">
      <c r="A406" s="2"/>
      <c r="B406" s="75">
        <v>300000000</v>
      </c>
      <c r="C406" s="75">
        <v>306000000</v>
      </c>
      <c r="D406" s="77">
        <v>306020000</v>
      </c>
      <c r="E406" s="80">
        <v>306020000</v>
      </c>
      <c r="F406" s="34" t="s">
        <v>1</v>
      </c>
      <c r="G406" s="8" t="s">
        <v>1</v>
      </c>
      <c r="H406" s="87">
        <v>50</v>
      </c>
      <c r="I406" s="48" t="s">
        <v>7</v>
      </c>
      <c r="J406" s="49">
        <v>50142000</v>
      </c>
      <c r="K406" s="44">
        <v>500</v>
      </c>
      <c r="L406" s="50" t="s">
        <v>33</v>
      </c>
      <c r="M406" s="50" t="s">
        <v>704</v>
      </c>
      <c r="N406" s="51" t="s">
        <v>1045</v>
      </c>
      <c r="O406" s="52" t="s">
        <v>1046</v>
      </c>
      <c r="P406" s="52" t="s">
        <v>1047</v>
      </c>
      <c r="Q406" s="21">
        <v>5</v>
      </c>
      <c r="R406" s="22">
        <v>1</v>
      </c>
      <c r="S406" s="26">
        <v>56293.551180000002</v>
      </c>
      <c r="T406" s="26">
        <v>53026.196300000003</v>
      </c>
      <c r="U406" s="26">
        <v>12218.276</v>
      </c>
      <c r="V406" s="26">
        <v>7563.576</v>
      </c>
      <c r="W406" s="26"/>
      <c r="X406" s="26"/>
      <c r="Y406" s="26"/>
      <c r="AA406" s="112"/>
    </row>
    <row r="407" spans="1:27" s="111" customFormat="1" ht="409.5" x14ac:dyDescent="0.2">
      <c r="A407" s="2"/>
      <c r="B407" s="76"/>
      <c r="C407" s="76"/>
      <c r="D407" s="10"/>
      <c r="E407" s="81"/>
      <c r="F407" s="35"/>
      <c r="G407" s="15"/>
      <c r="H407" s="88">
        <v>50</v>
      </c>
      <c r="I407" s="53" t="s">
        <v>7</v>
      </c>
      <c r="J407" s="54" t="s">
        <v>682</v>
      </c>
      <c r="K407" s="44"/>
      <c r="L407" s="55" t="s">
        <v>30</v>
      </c>
      <c r="M407" s="55" t="s">
        <v>704</v>
      </c>
      <c r="N407" s="56" t="s">
        <v>1048</v>
      </c>
      <c r="O407" s="57" t="s">
        <v>1049</v>
      </c>
      <c r="P407" s="57" t="s">
        <v>1050</v>
      </c>
      <c r="Q407" s="21">
        <v>5</v>
      </c>
      <c r="R407" s="22">
        <v>1</v>
      </c>
      <c r="S407" s="26"/>
      <c r="T407" s="26"/>
      <c r="U407" s="26">
        <v>13202.473040000001</v>
      </c>
      <c r="V407" s="26">
        <v>6915.5697700000001</v>
      </c>
      <c r="W407" s="26"/>
      <c r="X407" s="26"/>
      <c r="Y407" s="26"/>
      <c r="AA407" s="112"/>
    </row>
    <row r="408" spans="1:27" s="111" customFormat="1" ht="94.5" x14ac:dyDescent="0.2">
      <c r="A408" s="2"/>
      <c r="B408" s="76">
        <v>300000000</v>
      </c>
      <c r="C408" s="76">
        <v>306000000</v>
      </c>
      <c r="D408" s="10">
        <v>306020000</v>
      </c>
      <c r="E408" s="81">
        <v>306020000</v>
      </c>
      <c r="F408" s="35" t="s">
        <v>1</v>
      </c>
      <c r="G408" s="15" t="s">
        <v>1</v>
      </c>
      <c r="H408" s="88">
        <v>50</v>
      </c>
      <c r="I408" s="53" t="s">
        <v>7</v>
      </c>
      <c r="J408" s="54">
        <v>50198000</v>
      </c>
      <c r="K408" s="44">
        <v>500</v>
      </c>
      <c r="L408" s="55" t="s">
        <v>64</v>
      </c>
      <c r="M408" s="55" t="s">
        <v>704</v>
      </c>
      <c r="N408" s="56" t="s">
        <v>970</v>
      </c>
      <c r="O408" s="57" t="s">
        <v>9</v>
      </c>
      <c r="P408" s="57" t="s">
        <v>8</v>
      </c>
      <c r="Q408" s="21">
        <v>5</v>
      </c>
      <c r="R408" s="22">
        <v>1</v>
      </c>
      <c r="S408" s="26">
        <v>6897.6781899999996</v>
      </c>
      <c r="T408" s="26">
        <v>6897.6781899999996</v>
      </c>
      <c r="U408" s="26"/>
      <c r="V408" s="26"/>
      <c r="W408" s="26"/>
      <c r="X408" s="26"/>
      <c r="Y408" s="26"/>
      <c r="AA408" s="112"/>
    </row>
    <row r="409" spans="1:27" s="111" customFormat="1" ht="127.5" x14ac:dyDescent="0.2">
      <c r="A409" s="2"/>
      <c r="B409" s="91">
        <v>306030000</v>
      </c>
      <c r="C409" s="91"/>
      <c r="D409" s="91"/>
      <c r="E409" s="92"/>
      <c r="F409" s="32">
        <v>306030000</v>
      </c>
      <c r="G409" s="86" t="s">
        <v>100</v>
      </c>
      <c r="H409" s="94"/>
      <c r="I409" s="94"/>
      <c r="J409" s="94"/>
      <c r="K409" s="58">
        <v>500</v>
      </c>
      <c r="L409" s="56"/>
      <c r="M409" s="133"/>
      <c r="N409" s="133"/>
      <c r="O409" s="133"/>
      <c r="P409" s="134"/>
      <c r="Q409" s="21" t="s">
        <v>1</v>
      </c>
      <c r="R409" s="22" t="s">
        <v>1</v>
      </c>
      <c r="S409" s="26">
        <f>S410+S412+S414+S416</f>
        <v>6317.9400000000005</v>
      </c>
      <c r="T409" s="26">
        <f t="shared" ref="T409:Y409" si="105">T410+T412+T414+T416</f>
        <v>6313.5775000000003</v>
      </c>
      <c r="U409" s="26">
        <f t="shared" si="105"/>
        <v>6694.16</v>
      </c>
      <c r="V409" s="26">
        <f t="shared" si="105"/>
        <v>6205.4887200000003</v>
      </c>
      <c r="W409" s="26">
        <f t="shared" si="105"/>
        <v>6008.9</v>
      </c>
      <c r="X409" s="26">
        <f t="shared" si="105"/>
        <v>6133.3</v>
      </c>
      <c r="Y409" s="26">
        <f t="shared" si="105"/>
        <v>6261.66</v>
      </c>
      <c r="AA409" s="112"/>
    </row>
    <row r="410" spans="1:27" s="111" customFormat="1" ht="38.25" x14ac:dyDescent="0.2">
      <c r="A410" s="2"/>
      <c r="B410" s="89">
        <v>306030001</v>
      </c>
      <c r="C410" s="89"/>
      <c r="D410" s="89"/>
      <c r="E410" s="90"/>
      <c r="F410" s="40">
        <v>306030001</v>
      </c>
      <c r="G410" s="13" t="s">
        <v>99</v>
      </c>
      <c r="H410" s="93"/>
      <c r="I410" s="93"/>
      <c r="J410" s="93"/>
      <c r="K410" s="58">
        <v>500</v>
      </c>
      <c r="L410" s="51"/>
      <c r="M410" s="129"/>
      <c r="N410" s="129"/>
      <c r="O410" s="129"/>
      <c r="P410" s="130"/>
      <c r="Q410" s="27" t="s">
        <v>1</v>
      </c>
      <c r="R410" s="25" t="s">
        <v>1</v>
      </c>
      <c r="S410" s="26">
        <f>S411</f>
        <v>4895.2</v>
      </c>
      <c r="T410" s="26">
        <f t="shared" ref="T410:Y410" si="106">T411</f>
        <v>4895.2</v>
      </c>
      <c r="U410" s="26">
        <f t="shared" si="106"/>
        <v>4934</v>
      </c>
      <c r="V410" s="26">
        <f t="shared" si="106"/>
        <v>4601.7170100000003</v>
      </c>
      <c r="W410" s="26">
        <f t="shared" si="106"/>
        <v>4444.2</v>
      </c>
      <c r="X410" s="26">
        <f t="shared" si="106"/>
        <v>4594.3</v>
      </c>
      <c r="Y410" s="26">
        <f t="shared" si="106"/>
        <v>4755.6000000000004</v>
      </c>
      <c r="AA410" s="112"/>
    </row>
    <row r="411" spans="1:27" s="111" customFormat="1" ht="409.5" x14ac:dyDescent="0.2">
      <c r="A411" s="2"/>
      <c r="B411" s="20">
        <v>300000000</v>
      </c>
      <c r="C411" s="20">
        <v>306000000</v>
      </c>
      <c r="D411" s="19">
        <v>306030000</v>
      </c>
      <c r="E411" s="18">
        <v>306030001</v>
      </c>
      <c r="F411" s="37" t="s">
        <v>1</v>
      </c>
      <c r="G411" s="17" t="s">
        <v>1</v>
      </c>
      <c r="H411" s="60">
        <v>50</v>
      </c>
      <c r="I411" s="61" t="s">
        <v>7</v>
      </c>
      <c r="J411" s="62">
        <v>50008000</v>
      </c>
      <c r="K411" s="44">
        <v>500</v>
      </c>
      <c r="L411" s="63" t="s">
        <v>98</v>
      </c>
      <c r="M411" s="63" t="s">
        <v>704</v>
      </c>
      <c r="N411" s="64" t="s">
        <v>97</v>
      </c>
      <c r="O411" s="65" t="s">
        <v>96</v>
      </c>
      <c r="P411" s="65" t="s">
        <v>95</v>
      </c>
      <c r="Q411" s="23">
        <v>2</v>
      </c>
      <c r="R411" s="24">
        <v>3</v>
      </c>
      <c r="S411" s="26">
        <v>4895.2</v>
      </c>
      <c r="T411" s="26">
        <v>4895.2</v>
      </c>
      <c r="U411" s="26">
        <v>4934</v>
      </c>
      <c r="V411" s="26">
        <v>4601.7170100000003</v>
      </c>
      <c r="W411" s="26">
        <v>4444.2</v>
      </c>
      <c r="X411" s="26">
        <v>4594.3</v>
      </c>
      <c r="Y411" s="26">
        <v>4755.6000000000004</v>
      </c>
      <c r="AA411" s="112"/>
    </row>
    <row r="412" spans="1:27" s="111" customFormat="1" ht="25.5" x14ac:dyDescent="0.2">
      <c r="A412" s="2"/>
      <c r="B412" s="89">
        <v>306030002</v>
      </c>
      <c r="C412" s="89"/>
      <c r="D412" s="89"/>
      <c r="E412" s="90"/>
      <c r="F412" s="40">
        <v>306030002</v>
      </c>
      <c r="G412" s="13" t="s">
        <v>94</v>
      </c>
      <c r="H412" s="93"/>
      <c r="I412" s="93"/>
      <c r="J412" s="93"/>
      <c r="K412" s="58">
        <v>500</v>
      </c>
      <c r="L412" s="51"/>
      <c r="M412" s="129"/>
      <c r="N412" s="129"/>
      <c r="O412" s="129"/>
      <c r="P412" s="130"/>
      <c r="Q412" s="27" t="s">
        <v>1</v>
      </c>
      <c r="R412" s="25" t="s">
        <v>1</v>
      </c>
      <c r="S412" s="26">
        <f>S413</f>
        <v>924.6</v>
      </c>
      <c r="T412" s="26">
        <f t="shared" ref="T412:Y412" si="107">T413</f>
        <v>924.6</v>
      </c>
      <c r="U412" s="26">
        <f t="shared" si="107"/>
        <v>1177.7</v>
      </c>
      <c r="V412" s="26">
        <f t="shared" si="107"/>
        <v>1033.14401</v>
      </c>
      <c r="W412" s="26">
        <f t="shared" si="107"/>
        <v>988.9</v>
      </c>
      <c r="X412" s="26">
        <f t="shared" si="107"/>
        <v>989.2</v>
      </c>
      <c r="Y412" s="26">
        <f t="shared" si="107"/>
        <v>989.2</v>
      </c>
      <c r="AA412" s="112"/>
    </row>
    <row r="413" spans="1:27" s="111" customFormat="1" ht="409.5" x14ac:dyDescent="0.2">
      <c r="A413" s="2"/>
      <c r="B413" s="20">
        <v>300000000</v>
      </c>
      <c r="C413" s="20">
        <v>306000000</v>
      </c>
      <c r="D413" s="19">
        <v>306030000</v>
      </c>
      <c r="E413" s="18">
        <v>306030002</v>
      </c>
      <c r="F413" s="37" t="s">
        <v>1</v>
      </c>
      <c r="G413" s="17" t="s">
        <v>1</v>
      </c>
      <c r="H413" s="60">
        <v>50</v>
      </c>
      <c r="I413" s="61" t="s">
        <v>7</v>
      </c>
      <c r="J413" s="62">
        <v>50009000</v>
      </c>
      <c r="K413" s="44">
        <v>500</v>
      </c>
      <c r="L413" s="63" t="s">
        <v>93</v>
      </c>
      <c r="M413" s="63" t="s">
        <v>704</v>
      </c>
      <c r="N413" s="64" t="s">
        <v>92</v>
      </c>
      <c r="O413" s="65" t="s">
        <v>91</v>
      </c>
      <c r="P413" s="65" t="s">
        <v>90</v>
      </c>
      <c r="Q413" s="23">
        <v>3</v>
      </c>
      <c r="R413" s="24">
        <v>4</v>
      </c>
      <c r="S413" s="26">
        <v>924.6</v>
      </c>
      <c r="T413" s="26">
        <v>924.6</v>
      </c>
      <c r="U413" s="26">
        <v>1177.7</v>
      </c>
      <c r="V413" s="26">
        <f>805.28401+227.86</f>
        <v>1033.14401</v>
      </c>
      <c r="W413" s="26">
        <v>988.9</v>
      </c>
      <c r="X413" s="26">
        <v>989.2</v>
      </c>
      <c r="Y413" s="26">
        <v>989.2</v>
      </c>
      <c r="AA413" s="112"/>
    </row>
    <row r="414" spans="1:27" s="111" customFormat="1" ht="216.75" x14ac:dyDescent="0.2">
      <c r="A414" s="2"/>
      <c r="B414" s="89">
        <v>306030003</v>
      </c>
      <c r="C414" s="89"/>
      <c r="D414" s="89"/>
      <c r="E414" s="90"/>
      <c r="F414" s="40">
        <v>306030003</v>
      </c>
      <c r="G414" s="13" t="s">
        <v>89</v>
      </c>
      <c r="H414" s="93"/>
      <c r="I414" s="93"/>
      <c r="J414" s="93"/>
      <c r="K414" s="58">
        <v>500</v>
      </c>
      <c r="L414" s="51"/>
      <c r="M414" s="129"/>
      <c r="N414" s="129"/>
      <c r="O414" s="129"/>
      <c r="P414" s="130"/>
      <c r="Q414" s="27" t="s">
        <v>1</v>
      </c>
      <c r="R414" s="25" t="s">
        <v>1</v>
      </c>
      <c r="S414" s="26">
        <f>S415</f>
        <v>24.18</v>
      </c>
      <c r="T414" s="26">
        <f t="shared" ref="T414:Y414" si="108">T415</f>
        <v>24.12</v>
      </c>
      <c r="U414" s="26">
        <f t="shared" si="108"/>
        <v>24.18</v>
      </c>
      <c r="V414" s="26">
        <f t="shared" si="108"/>
        <v>24.18</v>
      </c>
      <c r="W414" s="26">
        <f t="shared" si="108"/>
        <v>0</v>
      </c>
      <c r="X414" s="26">
        <f t="shared" si="108"/>
        <v>0</v>
      </c>
      <c r="Y414" s="26">
        <f t="shared" si="108"/>
        <v>0</v>
      </c>
      <c r="AA414" s="112"/>
    </row>
    <row r="415" spans="1:27" s="111" customFormat="1" ht="409.5" x14ac:dyDescent="0.2">
      <c r="A415" s="2"/>
      <c r="B415" s="20">
        <v>300000000</v>
      </c>
      <c r="C415" s="20">
        <v>306000000</v>
      </c>
      <c r="D415" s="19">
        <v>306030000</v>
      </c>
      <c r="E415" s="18">
        <v>306030003</v>
      </c>
      <c r="F415" s="37" t="s">
        <v>1</v>
      </c>
      <c r="G415" s="17" t="s">
        <v>1</v>
      </c>
      <c r="H415" s="60">
        <v>50</v>
      </c>
      <c r="I415" s="61" t="s">
        <v>7</v>
      </c>
      <c r="J415" s="62">
        <v>50121000</v>
      </c>
      <c r="K415" s="44">
        <v>500</v>
      </c>
      <c r="L415" s="63" t="s">
        <v>69</v>
      </c>
      <c r="M415" s="63" t="s">
        <v>704</v>
      </c>
      <c r="N415" s="64" t="s">
        <v>88</v>
      </c>
      <c r="O415" s="65" t="s">
        <v>87</v>
      </c>
      <c r="P415" s="65" t="s">
        <v>86</v>
      </c>
      <c r="Q415" s="23">
        <v>6</v>
      </c>
      <c r="R415" s="24">
        <v>5</v>
      </c>
      <c r="S415" s="26">
        <v>24.18</v>
      </c>
      <c r="T415" s="26">
        <v>24.12</v>
      </c>
      <c r="U415" s="26">
        <v>24.18</v>
      </c>
      <c r="V415" s="26">
        <v>24.18</v>
      </c>
      <c r="W415" s="26"/>
      <c r="X415" s="26"/>
      <c r="Y415" s="26"/>
      <c r="AA415" s="112"/>
    </row>
    <row r="416" spans="1:27" s="111" customFormat="1" ht="18.75" x14ac:dyDescent="0.2">
      <c r="A416" s="2"/>
      <c r="B416" s="89">
        <v>306030004</v>
      </c>
      <c r="C416" s="89"/>
      <c r="D416" s="89"/>
      <c r="E416" s="90"/>
      <c r="F416" s="40">
        <v>306030004</v>
      </c>
      <c r="G416" s="13" t="s">
        <v>1</v>
      </c>
      <c r="H416" s="93"/>
      <c r="I416" s="93"/>
      <c r="J416" s="93"/>
      <c r="K416" s="58">
        <v>500</v>
      </c>
      <c r="L416" s="51"/>
      <c r="M416" s="129"/>
      <c r="N416" s="129"/>
      <c r="O416" s="129"/>
      <c r="P416" s="130"/>
      <c r="Q416" s="27" t="s">
        <v>1</v>
      </c>
      <c r="R416" s="25" t="s">
        <v>1</v>
      </c>
      <c r="S416" s="26">
        <f>S417</f>
        <v>473.96</v>
      </c>
      <c r="T416" s="26">
        <f t="shared" ref="T416:Y416" si="109">T417</f>
        <v>469.65750000000003</v>
      </c>
      <c r="U416" s="26">
        <f t="shared" si="109"/>
        <v>558.28</v>
      </c>
      <c r="V416" s="26">
        <f t="shared" si="109"/>
        <v>546.44770000000005</v>
      </c>
      <c r="W416" s="26">
        <f t="shared" si="109"/>
        <v>575.79999999999995</v>
      </c>
      <c r="X416" s="26">
        <f t="shared" si="109"/>
        <v>549.79999999999995</v>
      </c>
      <c r="Y416" s="26">
        <f t="shared" si="109"/>
        <v>516.86</v>
      </c>
      <c r="AA416" s="112"/>
    </row>
    <row r="417" spans="1:27" s="111" customFormat="1" ht="409.5" x14ac:dyDescent="0.2">
      <c r="A417" s="2"/>
      <c r="B417" s="20">
        <v>300000000</v>
      </c>
      <c r="C417" s="20">
        <v>306000000</v>
      </c>
      <c r="D417" s="19">
        <v>306030000</v>
      </c>
      <c r="E417" s="1">
        <v>306030004</v>
      </c>
      <c r="F417" s="38" t="s">
        <v>1</v>
      </c>
      <c r="G417" s="6" t="s">
        <v>1</v>
      </c>
      <c r="H417" s="87">
        <v>50</v>
      </c>
      <c r="I417" s="51" t="s">
        <v>7</v>
      </c>
      <c r="J417" s="49">
        <v>50139000</v>
      </c>
      <c r="K417" s="66">
        <v>500</v>
      </c>
      <c r="L417" s="51" t="s">
        <v>85</v>
      </c>
      <c r="M417" s="51" t="s">
        <v>704</v>
      </c>
      <c r="N417" s="51" t="s">
        <v>1051</v>
      </c>
      <c r="O417" s="52" t="s">
        <v>1052</v>
      </c>
      <c r="P417" s="52" t="s">
        <v>1053</v>
      </c>
      <c r="Q417" s="25">
        <v>4</v>
      </c>
      <c r="R417" s="25">
        <v>5</v>
      </c>
      <c r="S417" s="26">
        <v>473.96</v>
      </c>
      <c r="T417" s="26">
        <v>469.65750000000003</v>
      </c>
      <c r="U417" s="26">
        <v>558.28</v>
      </c>
      <c r="V417" s="26">
        <v>546.44770000000005</v>
      </c>
      <c r="W417" s="26">
        <v>575.79999999999995</v>
      </c>
      <c r="X417" s="26">
        <v>549.79999999999995</v>
      </c>
      <c r="Y417" s="26">
        <v>516.86</v>
      </c>
      <c r="AA417" s="112"/>
    </row>
    <row r="418" spans="1:27" s="111" customFormat="1" ht="38.25" x14ac:dyDescent="0.2">
      <c r="A418" s="2"/>
      <c r="B418" s="91">
        <v>306042000</v>
      </c>
      <c r="C418" s="91"/>
      <c r="D418" s="91"/>
      <c r="E418" s="92"/>
      <c r="F418" s="32">
        <v>306042000</v>
      </c>
      <c r="G418" s="86" t="s">
        <v>84</v>
      </c>
      <c r="H418" s="94"/>
      <c r="I418" s="94"/>
      <c r="J418" s="94"/>
      <c r="K418" s="58">
        <v>500</v>
      </c>
      <c r="L418" s="56"/>
      <c r="M418" s="133"/>
      <c r="N418" s="133"/>
      <c r="O418" s="133"/>
      <c r="P418" s="134"/>
      <c r="Q418" s="21" t="s">
        <v>1</v>
      </c>
      <c r="R418" s="22" t="s">
        <v>1</v>
      </c>
      <c r="S418" s="26">
        <f t="shared" ref="S418:Y418" si="110">S419+S421+S423</f>
        <v>469114.77379999997</v>
      </c>
      <c r="T418" s="26">
        <f t="shared" si="110"/>
        <v>464537.58664000005</v>
      </c>
      <c r="U418" s="26">
        <f t="shared" si="110"/>
        <v>319605.03259000002</v>
      </c>
      <c r="V418" s="26">
        <f t="shared" si="110"/>
        <v>299952.58837000001</v>
      </c>
      <c r="W418" s="26">
        <f t="shared" si="110"/>
        <v>230503.02499999999</v>
      </c>
      <c r="X418" s="26">
        <f t="shared" si="110"/>
        <v>211310.625</v>
      </c>
      <c r="Y418" s="26">
        <f t="shared" si="110"/>
        <v>211310.625</v>
      </c>
      <c r="AA418" s="112"/>
    </row>
    <row r="419" spans="1:27" s="111" customFormat="1" ht="25.5" x14ac:dyDescent="0.2">
      <c r="A419" s="2"/>
      <c r="B419" s="89">
        <v>306042001</v>
      </c>
      <c r="C419" s="89"/>
      <c r="D419" s="89"/>
      <c r="E419" s="90"/>
      <c r="F419" s="40">
        <v>306042001</v>
      </c>
      <c r="G419" s="13" t="s">
        <v>83</v>
      </c>
      <c r="H419" s="93"/>
      <c r="I419" s="93"/>
      <c r="J419" s="93"/>
      <c r="K419" s="58">
        <v>500</v>
      </c>
      <c r="L419" s="51"/>
      <c r="M419" s="129"/>
      <c r="N419" s="129"/>
      <c r="O419" s="129"/>
      <c r="P419" s="130"/>
      <c r="Q419" s="27" t="s">
        <v>1</v>
      </c>
      <c r="R419" s="25" t="s">
        <v>1</v>
      </c>
      <c r="S419" s="26">
        <f>S420</f>
        <v>185336</v>
      </c>
      <c r="T419" s="26">
        <f t="shared" ref="T419:Y419" si="111">T420</f>
        <v>185336</v>
      </c>
      <c r="U419" s="26">
        <f t="shared" si="111"/>
        <v>180336</v>
      </c>
      <c r="V419" s="26">
        <f t="shared" si="111"/>
        <v>180336</v>
      </c>
      <c r="W419" s="26">
        <f t="shared" si="111"/>
        <v>202613.753</v>
      </c>
      <c r="X419" s="26">
        <f t="shared" si="111"/>
        <v>170827.92499999999</v>
      </c>
      <c r="Y419" s="26">
        <f t="shared" si="111"/>
        <v>170827.92499999999</v>
      </c>
      <c r="AA419" s="112"/>
    </row>
    <row r="420" spans="1:27" s="111" customFormat="1" ht="409.5" x14ac:dyDescent="0.2">
      <c r="A420" s="2"/>
      <c r="B420" s="76">
        <v>300000000</v>
      </c>
      <c r="C420" s="76">
        <v>306000000</v>
      </c>
      <c r="D420" s="10">
        <v>306042000</v>
      </c>
      <c r="E420" s="81">
        <v>306042001</v>
      </c>
      <c r="F420" s="35" t="s">
        <v>1</v>
      </c>
      <c r="G420" s="15" t="s">
        <v>1</v>
      </c>
      <c r="H420" s="88">
        <v>50</v>
      </c>
      <c r="I420" s="53" t="s">
        <v>7</v>
      </c>
      <c r="J420" s="54">
        <v>50065000</v>
      </c>
      <c r="K420" s="44">
        <v>500</v>
      </c>
      <c r="L420" s="55" t="s">
        <v>82</v>
      </c>
      <c r="M420" s="55" t="s">
        <v>704</v>
      </c>
      <c r="N420" s="56" t="s">
        <v>81</v>
      </c>
      <c r="O420" s="57" t="s">
        <v>80</v>
      </c>
      <c r="P420" s="57" t="s">
        <v>79</v>
      </c>
      <c r="Q420" s="21">
        <v>14</v>
      </c>
      <c r="R420" s="22">
        <v>3</v>
      </c>
      <c r="S420" s="26">
        <v>185336</v>
      </c>
      <c r="T420" s="26">
        <v>185336</v>
      </c>
      <c r="U420" s="26">
        <v>180336</v>
      </c>
      <c r="V420" s="26">
        <v>180336</v>
      </c>
      <c r="W420" s="26">
        <v>202613.753</v>
      </c>
      <c r="X420" s="26">
        <v>170827.92499999999</v>
      </c>
      <c r="Y420" s="26">
        <v>170827.92499999999</v>
      </c>
      <c r="AA420" s="112"/>
    </row>
    <row r="421" spans="1:27" s="111" customFormat="1" ht="38.25" x14ac:dyDescent="0.2">
      <c r="A421" s="2"/>
      <c r="B421" s="89">
        <v>306042003</v>
      </c>
      <c r="C421" s="89"/>
      <c r="D421" s="89"/>
      <c r="E421" s="90"/>
      <c r="F421" s="40">
        <v>306042003</v>
      </c>
      <c r="G421" s="13" t="s">
        <v>78</v>
      </c>
      <c r="H421" s="93"/>
      <c r="I421" s="93"/>
      <c r="J421" s="93"/>
      <c r="K421" s="58">
        <v>500</v>
      </c>
      <c r="L421" s="51"/>
      <c r="M421" s="129"/>
      <c r="N421" s="129"/>
      <c r="O421" s="129"/>
      <c r="P421" s="130"/>
      <c r="Q421" s="27" t="s">
        <v>1</v>
      </c>
      <c r="R421" s="25" t="s">
        <v>1</v>
      </c>
      <c r="S421" s="26">
        <f>S422</f>
        <v>2000</v>
      </c>
      <c r="T421" s="26">
        <f t="shared" ref="T421:Y421" si="112">T422</f>
        <v>2000</v>
      </c>
      <c r="U421" s="26">
        <f t="shared" si="112"/>
        <v>2000</v>
      </c>
      <c r="V421" s="26">
        <f t="shared" si="112"/>
        <v>2000</v>
      </c>
      <c r="W421" s="26">
        <f t="shared" si="112"/>
        <v>3000</v>
      </c>
      <c r="X421" s="26">
        <f t="shared" si="112"/>
        <v>3000</v>
      </c>
      <c r="Y421" s="26">
        <f t="shared" si="112"/>
        <v>3000</v>
      </c>
      <c r="AA421" s="112"/>
    </row>
    <row r="422" spans="1:27" s="111" customFormat="1" ht="409.5" x14ac:dyDescent="0.2">
      <c r="A422" s="2"/>
      <c r="B422" s="76">
        <v>300000000</v>
      </c>
      <c r="C422" s="76">
        <v>306000000</v>
      </c>
      <c r="D422" s="10">
        <v>306042000</v>
      </c>
      <c r="E422" s="81">
        <v>306042003</v>
      </c>
      <c r="F422" s="35" t="s">
        <v>1</v>
      </c>
      <c r="G422" s="15" t="s">
        <v>1</v>
      </c>
      <c r="H422" s="88">
        <v>50</v>
      </c>
      <c r="I422" s="53" t="s">
        <v>7</v>
      </c>
      <c r="J422" s="54">
        <v>50073000</v>
      </c>
      <c r="K422" s="44">
        <v>500</v>
      </c>
      <c r="L422" s="55" t="s">
        <v>77</v>
      </c>
      <c r="M422" s="55" t="s">
        <v>704</v>
      </c>
      <c r="N422" s="56" t="s">
        <v>76</v>
      </c>
      <c r="O422" s="57" t="s">
        <v>75</v>
      </c>
      <c r="P422" s="57" t="s">
        <v>74</v>
      </c>
      <c r="Q422" s="21">
        <v>14</v>
      </c>
      <c r="R422" s="22">
        <v>3</v>
      </c>
      <c r="S422" s="26">
        <v>2000</v>
      </c>
      <c r="T422" s="26">
        <v>2000</v>
      </c>
      <c r="U422" s="26">
        <v>2000</v>
      </c>
      <c r="V422" s="26">
        <v>2000</v>
      </c>
      <c r="W422" s="26">
        <v>3000</v>
      </c>
      <c r="X422" s="26">
        <v>3000</v>
      </c>
      <c r="Y422" s="26">
        <v>3000</v>
      </c>
      <c r="AA422" s="112"/>
    </row>
    <row r="423" spans="1:27" s="111" customFormat="1" ht="38.25" x14ac:dyDescent="0.2">
      <c r="A423" s="2"/>
      <c r="B423" s="89">
        <v>306042004</v>
      </c>
      <c r="C423" s="89"/>
      <c r="D423" s="89"/>
      <c r="E423" s="90"/>
      <c r="F423" s="40">
        <v>306042004</v>
      </c>
      <c r="G423" s="13" t="s">
        <v>73</v>
      </c>
      <c r="H423" s="93"/>
      <c r="I423" s="93"/>
      <c r="J423" s="93"/>
      <c r="K423" s="58">
        <v>500</v>
      </c>
      <c r="L423" s="51"/>
      <c r="M423" s="129"/>
      <c r="N423" s="129"/>
      <c r="O423" s="129"/>
      <c r="P423" s="130"/>
      <c r="Q423" s="27" t="s">
        <v>1</v>
      </c>
      <c r="R423" s="25" t="s">
        <v>1</v>
      </c>
      <c r="S423" s="26">
        <f>S425+S426+S427+S428+S429+S430+S432+S433+S434+S435+S436+S437+S438+S439+S440+S441+S442+S443+S445+S446+S447+S448+S449+S450+S451+S452+S453+S454+S455+S456+S457+S458+S431+S444+S424</f>
        <v>281778.77379999997</v>
      </c>
      <c r="T423" s="26">
        <f t="shared" ref="T423:Y423" si="113">T425+T426+T427+T428+T429+T430+T432+T433+T434+T435+T436+T437+T438+T439+T440+T441+T442+T443+T445+T446+T447+T448+T449+T450+T451+T452+T453+T454+T455+T456+T457+T458+T431+T444+T424</f>
        <v>277201.58664000005</v>
      </c>
      <c r="U423" s="26">
        <f t="shared" si="113"/>
        <v>137269.03259000002</v>
      </c>
      <c r="V423" s="26">
        <f t="shared" si="113"/>
        <v>117616.58837000001</v>
      </c>
      <c r="W423" s="26">
        <f t="shared" si="113"/>
        <v>24889.271999999997</v>
      </c>
      <c r="X423" s="26">
        <f t="shared" si="113"/>
        <v>37482.699999999997</v>
      </c>
      <c r="Y423" s="26">
        <f t="shared" si="113"/>
        <v>37482.699999999997</v>
      </c>
      <c r="AA423" s="112"/>
    </row>
    <row r="424" spans="1:27" s="111" customFormat="1" ht="236.25" x14ac:dyDescent="0.2">
      <c r="A424" s="2"/>
      <c r="B424" s="75"/>
      <c r="C424" s="75"/>
      <c r="D424" s="77"/>
      <c r="E424" s="77"/>
      <c r="F424" s="73"/>
      <c r="G424" s="8"/>
      <c r="H424" s="87">
        <v>50</v>
      </c>
      <c r="I424" s="72" t="s">
        <v>7</v>
      </c>
      <c r="J424" s="87" t="s">
        <v>1079</v>
      </c>
      <c r="K424" s="58"/>
      <c r="L424" s="50" t="s">
        <v>1080</v>
      </c>
      <c r="M424" s="50" t="s">
        <v>704</v>
      </c>
      <c r="N424" s="51" t="s">
        <v>970</v>
      </c>
      <c r="O424" s="51" t="s">
        <v>26</v>
      </c>
      <c r="P424" s="136" t="s">
        <v>8</v>
      </c>
      <c r="Q424" s="21">
        <v>14</v>
      </c>
      <c r="R424" s="22">
        <v>3</v>
      </c>
      <c r="S424" s="26"/>
      <c r="T424" s="26"/>
      <c r="U424" s="26"/>
      <c r="V424" s="26"/>
      <c r="W424" s="26">
        <v>5413.4</v>
      </c>
      <c r="X424" s="26"/>
      <c r="Y424" s="26"/>
      <c r="AA424" s="112"/>
    </row>
    <row r="425" spans="1:27" s="111" customFormat="1" ht="409.5" x14ac:dyDescent="0.2">
      <c r="A425" s="2"/>
      <c r="B425" s="75">
        <v>300000000</v>
      </c>
      <c r="C425" s="75">
        <v>306000000</v>
      </c>
      <c r="D425" s="77">
        <v>306042000</v>
      </c>
      <c r="E425" s="80">
        <v>306042004</v>
      </c>
      <c r="F425" s="34" t="s">
        <v>1</v>
      </c>
      <c r="G425" s="8" t="s">
        <v>1</v>
      </c>
      <c r="H425" s="87">
        <v>50</v>
      </c>
      <c r="I425" s="48" t="s">
        <v>7</v>
      </c>
      <c r="J425" s="49">
        <v>50087000</v>
      </c>
      <c r="K425" s="44">
        <v>500</v>
      </c>
      <c r="L425" s="50" t="s">
        <v>72</v>
      </c>
      <c r="M425" s="50" t="s">
        <v>704</v>
      </c>
      <c r="N425" s="51" t="s">
        <v>71</v>
      </c>
      <c r="O425" s="52" t="s">
        <v>868</v>
      </c>
      <c r="P425" s="52" t="s">
        <v>70</v>
      </c>
      <c r="Q425" s="21">
        <v>3</v>
      </c>
      <c r="R425" s="22">
        <v>14</v>
      </c>
      <c r="S425" s="26">
        <v>148</v>
      </c>
      <c r="T425" s="26">
        <v>148</v>
      </c>
      <c r="U425" s="26"/>
      <c r="V425" s="26"/>
      <c r="W425" s="26"/>
      <c r="X425" s="26"/>
      <c r="Y425" s="26"/>
      <c r="AA425" s="112"/>
    </row>
    <row r="426" spans="1:27" s="111" customFormat="1" ht="94.5" x14ac:dyDescent="0.2">
      <c r="A426" s="2"/>
      <c r="B426" s="75">
        <v>300000000</v>
      </c>
      <c r="C426" s="75">
        <v>306000000</v>
      </c>
      <c r="D426" s="77">
        <v>306042000</v>
      </c>
      <c r="E426" s="80">
        <v>306042004</v>
      </c>
      <c r="F426" s="34" t="s">
        <v>1</v>
      </c>
      <c r="G426" s="8" t="s">
        <v>1</v>
      </c>
      <c r="H426" s="87">
        <v>50</v>
      </c>
      <c r="I426" s="48" t="s">
        <v>7</v>
      </c>
      <c r="J426" s="49">
        <v>50095000</v>
      </c>
      <c r="K426" s="44">
        <v>500</v>
      </c>
      <c r="L426" s="50" t="s">
        <v>69</v>
      </c>
      <c r="M426" s="50" t="s">
        <v>704</v>
      </c>
      <c r="N426" s="51" t="s">
        <v>970</v>
      </c>
      <c r="O426" s="52" t="s">
        <v>26</v>
      </c>
      <c r="P426" s="52" t="s">
        <v>8</v>
      </c>
      <c r="Q426" s="21">
        <v>6</v>
      </c>
      <c r="R426" s="22">
        <v>5</v>
      </c>
      <c r="S426" s="26">
        <v>4600.88897</v>
      </c>
      <c r="T426" s="26">
        <v>4600.88897</v>
      </c>
      <c r="U426" s="26"/>
      <c r="V426" s="26"/>
      <c r="W426" s="26"/>
      <c r="X426" s="26"/>
      <c r="Y426" s="26"/>
      <c r="AA426" s="112"/>
    </row>
    <row r="427" spans="1:27" s="111" customFormat="1" ht="409.5" x14ac:dyDescent="0.2">
      <c r="A427" s="2"/>
      <c r="B427" s="75">
        <v>300000000</v>
      </c>
      <c r="C427" s="75">
        <v>306000000</v>
      </c>
      <c r="D427" s="77">
        <v>306042000</v>
      </c>
      <c r="E427" s="80">
        <v>306042004</v>
      </c>
      <c r="F427" s="34" t="s">
        <v>1</v>
      </c>
      <c r="G427" s="8" t="s">
        <v>1</v>
      </c>
      <c r="H427" s="87">
        <v>50</v>
      </c>
      <c r="I427" s="48" t="s">
        <v>7</v>
      </c>
      <c r="J427" s="49">
        <v>50096000</v>
      </c>
      <c r="K427" s="44">
        <v>500</v>
      </c>
      <c r="L427" s="50" t="s">
        <v>68</v>
      </c>
      <c r="M427" s="50" t="s">
        <v>704</v>
      </c>
      <c r="N427" s="51" t="s">
        <v>67</v>
      </c>
      <c r="O427" s="52" t="s">
        <v>66</v>
      </c>
      <c r="P427" s="52" t="s">
        <v>65</v>
      </c>
      <c r="Q427" s="21">
        <v>6</v>
      </c>
      <c r="R427" s="22">
        <v>5</v>
      </c>
      <c r="S427" s="26">
        <v>16482.7</v>
      </c>
      <c r="T427" s="26">
        <v>16481.037710000001</v>
      </c>
      <c r="U427" s="26">
        <v>23373.1</v>
      </c>
      <c r="V427" s="26">
        <v>19826.810570000001</v>
      </c>
      <c r="W427" s="26">
        <v>7600.7</v>
      </c>
      <c r="X427" s="26">
        <v>16482.7</v>
      </c>
      <c r="Y427" s="26">
        <v>16482.7</v>
      </c>
      <c r="AA427" s="112"/>
    </row>
    <row r="428" spans="1:27" s="111" customFormat="1" ht="409.5" x14ac:dyDescent="0.2">
      <c r="A428" s="2"/>
      <c r="B428" s="75">
        <v>300000000</v>
      </c>
      <c r="C428" s="75">
        <v>306000000</v>
      </c>
      <c r="D428" s="77">
        <v>306042000</v>
      </c>
      <c r="E428" s="80">
        <v>306042004</v>
      </c>
      <c r="F428" s="34" t="s">
        <v>1</v>
      </c>
      <c r="G428" s="8" t="s">
        <v>1</v>
      </c>
      <c r="H428" s="87">
        <v>50</v>
      </c>
      <c r="I428" s="48" t="s">
        <v>7</v>
      </c>
      <c r="J428" s="49">
        <v>50097000</v>
      </c>
      <c r="K428" s="44">
        <v>500</v>
      </c>
      <c r="L428" s="50" t="s">
        <v>21</v>
      </c>
      <c r="M428" s="50" t="s">
        <v>704</v>
      </c>
      <c r="N428" s="51" t="s">
        <v>1054</v>
      </c>
      <c r="O428" s="52" t="s">
        <v>1055</v>
      </c>
      <c r="P428" s="52" t="s">
        <v>1056</v>
      </c>
      <c r="Q428" s="21">
        <v>14</v>
      </c>
      <c r="R428" s="22">
        <v>3</v>
      </c>
      <c r="S428" s="26">
        <v>6655.75</v>
      </c>
      <c r="T428" s="26">
        <v>6615</v>
      </c>
      <c r="U428" s="26"/>
      <c r="V428" s="26"/>
      <c r="W428" s="26"/>
      <c r="X428" s="26"/>
      <c r="Y428" s="26"/>
      <c r="AA428" s="112"/>
    </row>
    <row r="429" spans="1:27" s="111" customFormat="1" ht="409.5" x14ac:dyDescent="0.2">
      <c r="A429" s="2"/>
      <c r="B429" s="75">
        <v>300000000</v>
      </c>
      <c r="C429" s="75">
        <v>306000000</v>
      </c>
      <c r="D429" s="77">
        <v>306042000</v>
      </c>
      <c r="E429" s="80">
        <v>306042004</v>
      </c>
      <c r="F429" s="34" t="s">
        <v>1</v>
      </c>
      <c r="G429" s="8" t="s">
        <v>1</v>
      </c>
      <c r="H429" s="87">
        <v>50</v>
      </c>
      <c r="I429" s="48" t="s">
        <v>7</v>
      </c>
      <c r="J429" s="49">
        <v>50098000</v>
      </c>
      <c r="K429" s="44">
        <v>500</v>
      </c>
      <c r="L429" s="50" t="s">
        <v>64</v>
      </c>
      <c r="M429" s="50" t="s">
        <v>704</v>
      </c>
      <c r="N429" s="51" t="s">
        <v>1057</v>
      </c>
      <c r="O429" s="52" t="s">
        <v>40</v>
      </c>
      <c r="P429" s="52" t="s">
        <v>1058</v>
      </c>
      <c r="Q429" s="21">
        <v>5</v>
      </c>
      <c r="R429" s="22">
        <v>1</v>
      </c>
      <c r="S429" s="26">
        <v>3910.0110800000002</v>
      </c>
      <c r="T429" s="26">
        <v>3910.0110800000002</v>
      </c>
      <c r="U429" s="26">
        <v>675.66501000000005</v>
      </c>
      <c r="V429" s="26">
        <v>672.28668000000005</v>
      </c>
      <c r="W429" s="26"/>
      <c r="X429" s="26"/>
      <c r="Y429" s="26"/>
      <c r="AA429" s="112"/>
    </row>
    <row r="430" spans="1:27" s="111" customFormat="1" ht="409.5" x14ac:dyDescent="0.2">
      <c r="A430" s="2"/>
      <c r="B430" s="75">
        <v>300000000</v>
      </c>
      <c r="C430" s="75">
        <v>306000000</v>
      </c>
      <c r="D430" s="77">
        <v>306042000</v>
      </c>
      <c r="E430" s="80">
        <v>306042004</v>
      </c>
      <c r="F430" s="34" t="s">
        <v>1</v>
      </c>
      <c r="G430" s="8" t="s">
        <v>1</v>
      </c>
      <c r="H430" s="87">
        <v>50</v>
      </c>
      <c r="I430" s="48" t="s">
        <v>7</v>
      </c>
      <c r="J430" s="49">
        <v>50100000</v>
      </c>
      <c r="K430" s="44">
        <v>500</v>
      </c>
      <c r="L430" s="50" t="s">
        <v>63</v>
      </c>
      <c r="M430" s="50" t="s">
        <v>704</v>
      </c>
      <c r="N430" s="51" t="s">
        <v>1057</v>
      </c>
      <c r="O430" s="52" t="s">
        <v>40</v>
      </c>
      <c r="P430" s="52" t="s">
        <v>1058</v>
      </c>
      <c r="Q430" s="21">
        <v>5</v>
      </c>
      <c r="R430" s="22">
        <v>1</v>
      </c>
      <c r="S430" s="26">
        <v>11788.759480000001</v>
      </c>
      <c r="T430" s="26">
        <v>11788.759480000001</v>
      </c>
      <c r="U430" s="26">
        <v>294</v>
      </c>
      <c r="V430" s="26">
        <v>294</v>
      </c>
      <c r="W430" s="26"/>
      <c r="X430" s="26"/>
      <c r="Y430" s="26"/>
      <c r="AA430" s="112"/>
    </row>
    <row r="431" spans="1:27" s="111" customFormat="1" ht="409.5" x14ac:dyDescent="0.2">
      <c r="A431" s="2"/>
      <c r="B431" s="75"/>
      <c r="C431" s="75"/>
      <c r="D431" s="77"/>
      <c r="E431" s="80"/>
      <c r="F431" s="34"/>
      <c r="G431" s="8"/>
      <c r="H431" s="87">
        <v>50</v>
      </c>
      <c r="I431" s="48" t="s">
        <v>7</v>
      </c>
      <c r="J431" s="49" t="s">
        <v>684</v>
      </c>
      <c r="K431" s="44"/>
      <c r="L431" s="50" t="s">
        <v>685</v>
      </c>
      <c r="M431" s="50" t="s">
        <v>704</v>
      </c>
      <c r="N431" s="51" t="s">
        <v>16</v>
      </c>
      <c r="O431" s="52" t="s">
        <v>1059</v>
      </c>
      <c r="P431" s="52" t="s">
        <v>14</v>
      </c>
      <c r="Q431" s="21">
        <v>14</v>
      </c>
      <c r="R431" s="22">
        <v>3</v>
      </c>
      <c r="S431" s="26"/>
      <c r="T431" s="26"/>
      <c r="U431" s="26"/>
      <c r="V431" s="26"/>
      <c r="W431" s="26">
        <v>2250</v>
      </c>
      <c r="X431" s="26">
        <v>0</v>
      </c>
      <c r="Y431" s="26">
        <v>0</v>
      </c>
      <c r="AA431" s="112"/>
    </row>
    <row r="432" spans="1:27" s="111" customFormat="1" ht="409.5" x14ac:dyDescent="0.2">
      <c r="A432" s="2"/>
      <c r="B432" s="75">
        <v>300000000</v>
      </c>
      <c r="C432" s="75">
        <v>306000000</v>
      </c>
      <c r="D432" s="77">
        <v>306042000</v>
      </c>
      <c r="E432" s="80">
        <v>306042004</v>
      </c>
      <c r="F432" s="34" t="s">
        <v>1</v>
      </c>
      <c r="G432" s="8" t="s">
        <v>1</v>
      </c>
      <c r="H432" s="87">
        <v>50</v>
      </c>
      <c r="I432" s="48" t="s">
        <v>7</v>
      </c>
      <c r="J432" s="49">
        <v>50111000</v>
      </c>
      <c r="K432" s="44">
        <v>500</v>
      </c>
      <c r="L432" s="50" t="s">
        <v>62</v>
      </c>
      <c r="M432" s="50" t="s">
        <v>704</v>
      </c>
      <c r="N432" s="51" t="s">
        <v>1060</v>
      </c>
      <c r="O432" s="52" t="s">
        <v>61</v>
      </c>
      <c r="P432" s="52" t="s">
        <v>60</v>
      </c>
      <c r="Q432" s="21">
        <v>8</v>
      </c>
      <c r="R432" s="22">
        <v>1</v>
      </c>
      <c r="S432" s="26">
        <v>1301.5999999999999</v>
      </c>
      <c r="T432" s="26">
        <v>1301.5999999999999</v>
      </c>
      <c r="U432" s="26">
        <v>1449.7</v>
      </c>
      <c r="V432" s="26">
        <v>1449.7</v>
      </c>
      <c r="W432" s="26"/>
      <c r="X432" s="26"/>
      <c r="Y432" s="26"/>
      <c r="AA432" s="112"/>
    </row>
    <row r="433" spans="1:27" s="111" customFormat="1" ht="409.5" x14ac:dyDescent="0.2">
      <c r="A433" s="2"/>
      <c r="B433" s="75">
        <v>300000000</v>
      </c>
      <c r="C433" s="75">
        <v>306000000</v>
      </c>
      <c r="D433" s="77">
        <v>306042000</v>
      </c>
      <c r="E433" s="80">
        <v>306042004</v>
      </c>
      <c r="F433" s="34" t="s">
        <v>1</v>
      </c>
      <c r="G433" s="8" t="s">
        <v>1</v>
      </c>
      <c r="H433" s="87">
        <v>50</v>
      </c>
      <c r="I433" s="48" t="s">
        <v>7</v>
      </c>
      <c r="J433" s="49">
        <v>50112000</v>
      </c>
      <c r="K433" s="44">
        <v>500</v>
      </c>
      <c r="L433" s="50" t="s">
        <v>59</v>
      </c>
      <c r="M433" s="50" t="s">
        <v>704</v>
      </c>
      <c r="N433" s="51" t="s">
        <v>1041</v>
      </c>
      <c r="O433" s="52" t="s">
        <v>1061</v>
      </c>
      <c r="P433" s="52" t="s">
        <v>1043</v>
      </c>
      <c r="Q433" s="21">
        <v>5</v>
      </c>
      <c r="R433" s="22">
        <v>3</v>
      </c>
      <c r="S433" s="26">
        <v>27105.28198</v>
      </c>
      <c r="T433" s="26">
        <v>27105.28198</v>
      </c>
      <c r="U433" s="26">
        <v>28624.493429999999</v>
      </c>
      <c r="V433" s="26">
        <v>28624.493429999999</v>
      </c>
      <c r="W433" s="26"/>
      <c r="X433" s="26"/>
      <c r="Y433" s="26"/>
      <c r="AA433" s="112"/>
    </row>
    <row r="434" spans="1:27" s="111" customFormat="1" ht="409.5" x14ac:dyDescent="0.2">
      <c r="A434" s="2"/>
      <c r="B434" s="75">
        <v>300000000</v>
      </c>
      <c r="C434" s="75">
        <v>306000000</v>
      </c>
      <c r="D434" s="77">
        <v>306042000</v>
      </c>
      <c r="E434" s="80">
        <v>306042004</v>
      </c>
      <c r="F434" s="34" t="s">
        <v>1</v>
      </c>
      <c r="G434" s="8" t="s">
        <v>1</v>
      </c>
      <c r="H434" s="87">
        <v>50</v>
      </c>
      <c r="I434" s="48" t="s">
        <v>7</v>
      </c>
      <c r="J434" s="49">
        <v>50115000</v>
      </c>
      <c r="K434" s="44">
        <v>500</v>
      </c>
      <c r="L434" s="50" t="s">
        <v>58</v>
      </c>
      <c r="M434" s="50" t="s">
        <v>704</v>
      </c>
      <c r="N434" s="51" t="s">
        <v>57</v>
      </c>
      <c r="O434" s="52" t="s">
        <v>56</v>
      </c>
      <c r="P434" s="52" t="s">
        <v>47</v>
      </c>
      <c r="Q434" s="21">
        <v>4</v>
      </c>
      <c r="R434" s="22">
        <v>9</v>
      </c>
      <c r="S434" s="26">
        <v>0</v>
      </c>
      <c r="T434" s="26">
        <v>0</v>
      </c>
      <c r="U434" s="26">
        <v>14951.75758</v>
      </c>
      <c r="V434" s="26">
        <v>14951.75758</v>
      </c>
      <c r="W434" s="26"/>
      <c r="X434" s="26"/>
      <c r="Y434" s="26"/>
      <c r="AA434" s="112"/>
    </row>
    <row r="435" spans="1:27" s="111" customFormat="1" ht="409.5" x14ac:dyDescent="0.2">
      <c r="A435" s="2"/>
      <c r="B435" s="75">
        <v>300000000</v>
      </c>
      <c r="C435" s="75">
        <v>306000000</v>
      </c>
      <c r="D435" s="77">
        <v>306042000</v>
      </c>
      <c r="E435" s="80">
        <v>306042004</v>
      </c>
      <c r="F435" s="34" t="s">
        <v>1</v>
      </c>
      <c r="G435" s="8" t="s">
        <v>1</v>
      </c>
      <c r="H435" s="87">
        <v>50</v>
      </c>
      <c r="I435" s="48" t="s">
        <v>7</v>
      </c>
      <c r="J435" s="49">
        <v>50120000</v>
      </c>
      <c r="K435" s="44">
        <v>500</v>
      </c>
      <c r="L435" s="50" t="s">
        <v>55</v>
      </c>
      <c r="M435" s="50" t="s">
        <v>704</v>
      </c>
      <c r="N435" s="51" t="s">
        <v>54</v>
      </c>
      <c r="O435" s="52" t="s">
        <v>53</v>
      </c>
      <c r="P435" s="52" t="s">
        <v>52</v>
      </c>
      <c r="Q435" s="21">
        <v>14</v>
      </c>
      <c r="R435" s="22">
        <v>3</v>
      </c>
      <c r="S435" s="26">
        <v>1000</v>
      </c>
      <c r="T435" s="26">
        <v>1000</v>
      </c>
      <c r="U435" s="26">
        <v>1000</v>
      </c>
      <c r="V435" s="26">
        <v>1000</v>
      </c>
      <c r="W435" s="26"/>
      <c r="X435" s="26"/>
      <c r="Y435" s="26"/>
      <c r="AA435" s="112"/>
    </row>
    <row r="436" spans="1:27" s="111" customFormat="1" ht="409.5" x14ac:dyDescent="0.2">
      <c r="A436" s="2"/>
      <c r="B436" s="75">
        <v>300000000</v>
      </c>
      <c r="C436" s="75">
        <v>306000000</v>
      </c>
      <c r="D436" s="77">
        <v>306042000</v>
      </c>
      <c r="E436" s="80">
        <v>306042004</v>
      </c>
      <c r="F436" s="34" t="s">
        <v>1</v>
      </c>
      <c r="G436" s="8" t="s">
        <v>1</v>
      </c>
      <c r="H436" s="87">
        <v>50</v>
      </c>
      <c r="I436" s="48" t="s">
        <v>7</v>
      </c>
      <c r="J436" s="49">
        <v>50122000</v>
      </c>
      <c r="K436" s="44">
        <v>500</v>
      </c>
      <c r="L436" s="50" t="s">
        <v>51</v>
      </c>
      <c r="M436" s="50" t="s">
        <v>704</v>
      </c>
      <c r="N436" s="51" t="s">
        <v>50</v>
      </c>
      <c r="O436" s="52" t="s">
        <v>49</v>
      </c>
      <c r="P436" s="52" t="s">
        <v>48</v>
      </c>
      <c r="Q436" s="21">
        <v>5</v>
      </c>
      <c r="R436" s="22">
        <v>3</v>
      </c>
      <c r="S436" s="26">
        <v>0</v>
      </c>
      <c r="T436" s="26">
        <v>0</v>
      </c>
      <c r="U436" s="26">
        <v>3181.3249999999998</v>
      </c>
      <c r="V436" s="26">
        <v>3181.3249999999998</v>
      </c>
      <c r="W436" s="26"/>
      <c r="X436" s="26"/>
      <c r="Y436" s="26"/>
      <c r="AA436" s="112"/>
    </row>
    <row r="437" spans="1:27" s="111" customFormat="1" ht="409.5" x14ac:dyDescent="0.2">
      <c r="A437" s="2"/>
      <c r="B437" s="75">
        <v>300000000</v>
      </c>
      <c r="C437" s="75">
        <v>306000000</v>
      </c>
      <c r="D437" s="77">
        <v>306042000</v>
      </c>
      <c r="E437" s="80">
        <v>306042004</v>
      </c>
      <c r="F437" s="34" t="s">
        <v>1</v>
      </c>
      <c r="G437" s="8" t="s">
        <v>1</v>
      </c>
      <c r="H437" s="87">
        <v>50</v>
      </c>
      <c r="I437" s="48" t="s">
        <v>7</v>
      </c>
      <c r="J437" s="49">
        <v>50129000</v>
      </c>
      <c r="K437" s="44">
        <v>500</v>
      </c>
      <c r="L437" s="50" t="s">
        <v>46</v>
      </c>
      <c r="M437" s="50" t="s">
        <v>704</v>
      </c>
      <c r="N437" s="51" t="s">
        <v>1062</v>
      </c>
      <c r="O437" s="52" t="s">
        <v>39</v>
      </c>
      <c r="P437" s="52" t="s">
        <v>1063</v>
      </c>
      <c r="Q437" s="21">
        <v>4</v>
      </c>
      <c r="R437" s="22">
        <v>10</v>
      </c>
      <c r="S437" s="26">
        <v>1956.0920000000001</v>
      </c>
      <c r="T437" s="26">
        <v>1956.0920000000001</v>
      </c>
      <c r="U437" s="26"/>
      <c r="V437" s="26"/>
      <c r="W437" s="26"/>
      <c r="X437" s="26"/>
      <c r="Y437" s="26"/>
      <c r="AA437" s="112"/>
    </row>
    <row r="438" spans="1:27" s="111" customFormat="1" ht="409.5" x14ac:dyDescent="0.2">
      <c r="A438" s="2"/>
      <c r="B438" s="75">
        <v>300000000</v>
      </c>
      <c r="C438" s="75">
        <v>306000000</v>
      </c>
      <c r="D438" s="77">
        <v>306042000</v>
      </c>
      <c r="E438" s="80">
        <v>306042004</v>
      </c>
      <c r="F438" s="34" t="s">
        <v>1</v>
      </c>
      <c r="G438" s="8" t="s">
        <v>1</v>
      </c>
      <c r="H438" s="87">
        <v>50</v>
      </c>
      <c r="I438" s="48" t="s">
        <v>7</v>
      </c>
      <c r="J438" s="49">
        <v>50130000</v>
      </c>
      <c r="K438" s="44">
        <v>500</v>
      </c>
      <c r="L438" s="50" t="s">
        <v>45</v>
      </c>
      <c r="M438" s="50" t="s">
        <v>704</v>
      </c>
      <c r="N438" s="51" t="s">
        <v>44</v>
      </c>
      <c r="O438" s="52" t="s">
        <v>43</v>
      </c>
      <c r="P438" s="52" t="s">
        <v>42</v>
      </c>
      <c r="Q438" s="21">
        <v>4</v>
      </c>
      <c r="R438" s="22">
        <v>1</v>
      </c>
      <c r="S438" s="26">
        <v>282.59829999999999</v>
      </c>
      <c r="T438" s="26">
        <v>282.59829999999999</v>
      </c>
      <c r="U438" s="26">
        <v>810.43506000000002</v>
      </c>
      <c r="V438" s="26">
        <v>810.43506000000002</v>
      </c>
      <c r="W438" s="26"/>
      <c r="X438" s="26"/>
      <c r="Y438" s="26"/>
      <c r="AA438" s="112"/>
    </row>
    <row r="439" spans="1:27" s="111" customFormat="1" ht="409.5" x14ac:dyDescent="0.2">
      <c r="A439" s="2"/>
      <c r="B439" s="75">
        <v>300000000</v>
      </c>
      <c r="C439" s="75">
        <v>306000000</v>
      </c>
      <c r="D439" s="77">
        <v>306042000</v>
      </c>
      <c r="E439" s="80">
        <v>306042004</v>
      </c>
      <c r="F439" s="34" t="s">
        <v>1</v>
      </c>
      <c r="G439" s="8" t="s">
        <v>1</v>
      </c>
      <c r="H439" s="87">
        <v>50</v>
      </c>
      <c r="I439" s="48" t="s">
        <v>7</v>
      </c>
      <c r="J439" s="49">
        <v>50134100</v>
      </c>
      <c r="K439" s="44">
        <v>500</v>
      </c>
      <c r="L439" s="50" t="s">
        <v>41</v>
      </c>
      <c r="M439" s="50" t="s">
        <v>704</v>
      </c>
      <c r="N439" s="51" t="s">
        <v>1041</v>
      </c>
      <c r="O439" s="52" t="s">
        <v>1064</v>
      </c>
      <c r="P439" s="52" t="s">
        <v>1043</v>
      </c>
      <c r="Q439" s="21">
        <v>5</v>
      </c>
      <c r="R439" s="22">
        <v>3</v>
      </c>
      <c r="S439" s="26">
        <v>6394</v>
      </c>
      <c r="T439" s="26">
        <v>6394</v>
      </c>
      <c r="U439" s="26">
        <v>7043.64624</v>
      </c>
      <c r="V439" s="26">
        <f>7043.64624-0.00086</f>
        <v>7043.6453799999999</v>
      </c>
      <c r="W439" s="26"/>
      <c r="X439" s="26"/>
      <c r="Y439" s="26"/>
      <c r="AA439" s="112"/>
    </row>
    <row r="440" spans="1:27" s="111" customFormat="1" ht="409.5" x14ac:dyDescent="0.2">
      <c r="A440" s="2"/>
      <c r="B440" s="75">
        <v>300000000</v>
      </c>
      <c r="C440" s="75">
        <v>306000000</v>
      </c>
      <c r="D440" s="77">
        <v>306042000</v>
      </c>
      <c r="E440" s="80">
        <v>306042004</v>
      </c>
      <c r="F440" s="34" t="s">
        <v>1</v>
      </c>
      <c r="G440" s="8" t="s">
        <v>1</v>
      </c>
      <c r="H440" s="87">
        <v>50</v>
      </c>
      <c r="I440" s="48" t="s">
        <v>7</v>
      </c>
      <c r="J440" s="49">
        <v>50134100</v>
      </c>
      <c r="K440" s="44">
        <v>500</v>
      </c>
      <c r="L440" s="50" t="s">
        <v>41</v>
      </c>
      <c r="M440" s="50" t="s">
        <v>704</v>
      </c>
      <c r="N440" s="51" t="s">
        <v>1041</v>
      </c>
      <c r="O440" s="52" t="s">
        <v>1064</v>
      </c>
      <c r="P440" s="52" t="s">
        <v>1043</v>
      </c>
      <c r="Q440" s="21">
        <v>14</v>
      </c>
      <c r="R440" s="22">
        <v>3</v>
      </c>
      <c r="S440" s="26">
        <v>5218.75</v>
      </c>
      <c r="T440" s="26">
        <v>5108.4202500000001</v>
      </c>
      <c r="U440" s="26">
        <v>4221.6980000000003</v>
      </c>
      <c r="V440" s="26">
        <v>4221.6980000000003</v>
      </c>
      <c r="W440" s="26"/>
      <c r="X440" s="26"/>
      <c r="Y440" s="26"/>
      <c r="AA440" s="112"/>
    </row>
    <row r="441" spans="1:27" s="111" customFormat="1" ht="409.5" x14ac:dyDescent="0.2">
      <c r="A441" s="2"/>
      <c r="B441" s="75">
        <v>300000000</v>
      </c>
      <c r="C441" s="75">
        <v>306000000</v>
      </c>
      <c r="D441" s="77">
        <v>306042000</v>
      </c>
      <c r="E441" s="80">
        <v>306042004</v>
      </c>
      <c r="F441" s="34" t="s">
        <v>1</v>
      </c>
      <c r="G441" s="8" t="s">
        <v>1</v>
      </c>
      <c r="H441" s="87">
        <v>50</v>
      </c>
      <c r="I441" s="48" t="s">
        <v>7</v>
      </c>
      <c r="J441" s="49">
        <v>50136000</v>
      </c>
      <c r="K441" s="44">
        <v>500</v>
      </c>
      <c r="L441" s="50" t="s">
        <v>41</v>
      </c>
      <c r="M441" s="50" t="s">
        <v>704</v>
      </c>
      <c r="N441" s="51" t="s">
        <v>1065</v>
      </c>
      <c r="O441" s="52" t="s">
        <v>1066</v>
      </c>
      <c r="P441" s="52" t="s">
        <v>1067</v>
      </c>
      <c r="Q441" s="21">
        <v>4</v>
      </c>
      <c r="R441" s="22">
        <v>8</v>
      </c>
      <c r="S441" s="26">
        <v>6422.0547999999999</v>
      </c>
      <c r="T441" s="26">
        <v>6422.0547999999999</v>
      </c>
      <c r="U441" s="26"/>
      <c r="V441" s="26"/>
      <c r="W441" s="26"/>
      <c r="X441" s="26"/>
      <c r="Y441" s="26"/>
      <c r="AA441" s="112"/>
    </row>
    <row r="442" spans="1:27" s="111" customFormat="1" ht="409.5" x14ac:dyDescent="0.2">
      <c r="A442" s="2"/>
      <c r="B442" s="75">
        <v>300000000</v>
      </c>
      <c r="C442" s="75">
        <v>306000000</v>
      </c>
      <c r="D442" s="77">
        <v>306042000</v>
      </c>
      <c r="E442" s="80">
        <v>306042004</v>
      </c>
      <c r="F442" s="34" t="s">
        <v>1</v>
      </c>
      <c r="G442" s="8" t="s">
        <v>1</v>
      </c>
      <c r="H442" s="87">
        <v>50</v>
      </c>
      <c r="I442" s="48" t="s">
        <v>7</v>
      </c>
      <c r="J442" s="49">
        <v>50136000</v>
      </c>
      <c r="K442" s="44">
        <v>500</v>
      </c>
      <c r="L442" s="50" t="s">
        <v>41</v>
      </c>
      <c r="M442" s="50" t="s">
        <v>704</v>
      </c>
      <c r="N442" s="51" t="s">
        <v>1065</v>
      </c>
      <c r="O442" s="52" t="s">
        <v>1066</v>
      </c>
      <c r="P442" s="52" t="s">
        <v>1067</v>
      </c>
      <c r="Q442" s="21">
        <v>4</v>
      </c>
      <c r="R442" s="22">
        <v>9</v>
      </c>
      <c r="S442" s="26">
        <v>3900.7214600000002</v>
      </c>
      <c r="T442" s="26">
        <v>3900.7214600000002</v>
      </c>
      <c r="U442" s="26"/>
      <c r="V442" s="26"/>
      <c r="W442" s="26"/>
      <c r="X442" s="26"/>
      <c r="Y442" s="26"/>
      <c r="AA442" s="112"/>
    </row>
    <row r="443" spans="1:27" s="111" customFormat="1" ht="409.5" x14ac:dyDescent="0.2">
      <c r="A443" s="2"/>
      <c r="B443" s="75">
        <v>300000000</v>
      </c>
      <c r="C443" s="75">
        <v>306000000</v>
      </c>
      <c r="D443" s="77">
        <v>306042000</v>
      </c>
      <c r="E443" s="80">
        <v>306042004</v>
      </c>
      <c r="F443" s="34" t="s">
        <v>1</v>
      </c>
      <c r="G443" s="8" t="s">
        <v>1</v>
      </c>
      <c r="H443" s="87">
        <v>50</v>
      </c>
      <c r="I443" s="48" t="s">
        <v>7</v>
      </c>
      <c r="J443" s="49">
        <v>50138100</v>
      </c>
      <c r="K443" s="44">
        <v>500</v>
      </c>
      <c r="L443" s="50" t="s">
        <v>38</v>
      </c>
      <c r="M443" s="50" t="s">
        <v>704</v>
      </c>
      <c r="N443" s="51" t="s">
        <v>37</v>
      </c>
      <c r="O443" s="52" t="s">
        <v>36</v>
      </c>
      <c r="P443" s="52" t="s">
        <v>35</v>
      </c>
      <c r="Q443" s="21">
        <v>5</v>
      </c>
      <c r="R443" s="22">
        <v>1</v>
      </c>
      <c r="S443" s="26">
        <v>123329.54248</v>
      </c>
      <c r="T443" s="26">
        <v>120896.54248</v>
      </c>
      <c r="U443" s="26">
        <v>17979.590749999999</v>
      </c>
      <c r="V443" s="26">
        <v>17979.590749999999</v>
      </c>
      <c r="W443" s="26"/>
      <c r="X443" s="26"/>
      <c r="Y443" s="26"/>
      <c r="AA443" s="112"/>
    </row>
    <row r="444" spans="1:27" s="111" customFormat="1" ht="94.5" x14ac:dyDescent="0.2">
      <c r="A444" s="2"/>
      <c r="B444" s="75"/>
      <c r="C444" s="75"/>
      <c r="D444" s="77"/>
      <c r="E444" s="80"/>
      <c r="F444" s="34"/>
      <c r="G444" s="8"/>
      <c r="H444" s="87">
        <v>50</v>
      </c>
      <c r="I444" s="48" t="s">
        <v>7</v>
      </c>
      <c r="J444" s="49">
        <v>50139100</v>
      </c>
      <c r="K444" s="44"/>
      <c r="L444" s="50" t="s">
        <v>111</v>
      </c>
      <c r="M444" s="50" t="s">
        <v>704</v>
      </c>
      <c r="N444" s="51" t="s">
        <v>970</v>
      </c>
      <c r="O444" s="52" t="s">
        <v>26</v>
      </c>
      <c r="P444" s="52" t="s">
        <v>8</v>
      </c>
      <c r="Q444" s="21">
        <v>14</v>
      </c>
      <c r="R444" s="22">
        <v>3</v>
      </c>
      <c r="S444" s="26"/>
      <c r="T444" s="26"/>
      <c r="U444" s="26">
        <v>580</v>
      </c>
      <c r="V444" s="26">
        <v>580</v>
      </c>
      <c r="W444" s="26"/>
      <c r="X444" s="26"/>
      <c r="Y444" s="26"/>
      <c r="AA444" s="112"/>
    </row>
    <row r="445" spans="1:27" s="111" customFormat="1" ht="220.5" x14ac:dyDescent="0.2">
      <c r="A445" s="2"/>
      <c r="B445" s="75">
        <v>300000000</v>
      </c>
      <c r="C445" s="75">
        <v>306000000</v>
      </c>
      <c r="D445" s="77">
        <v>306042000</v>
      </c>
      <c r="E445" s="80">
        <v>306042004</v>
      </c>
      <c r="F445" s="34" t="s">
        <v>1</v>
      </c>
      <c r="G445" s="8" t="s">
        <v>1</v>
      </c>
      <c r="H445" s="87">
        <v>50</v>
      </c>
      <c r="I445" s="48" t="s">
        <v>7</v>
      </c>
      <c r="J445" s="49">
        <v>50140000</v>
      </c>
      <c r="K445" s="44">
        <v>500</v>
      </c>
      <c r="L445" s="50" t="s">
        <v>34</v>
      </c>
      <c r="M445" s="50" t="s">
        <v>704</v>
      </c>
      <c r="N445" s="51" t="s">
        <v>970</v>
      </c>
      <c r="O445" s="52" t="s">
        <v>26</v>
      </c>
      <c r="P445" s="52" t="s">
        <v>8</v>
      </c>
      <c r="Q445" s="21">
        <v>14</v>
      </c>
      <c r="R445" s="22">
        <v>3</v>
      </c>
      <c r="S445" s="26">
        <v>9573.1200000000008</v>
      </c>
      <c r="T445" s="26">
        <v>9573.1200000000008</v>
      </c>
      <c r="U445" s="26"/>
      <c r="V445" s="26"/>
      <c r="W445" s="26"/>
      <c r="X445" s="26"/>
      <c r="Y445" s="26"/>
      <c r="AA445" s="112"/>
    </row>
    <row r="446" spans="1:27" s="111" customFormat="1" ht="409.5" x14ac:dyDescent="0.2">
      <c r="A446" s="2"/>
      <c r="B446" s="75">
        <v>300000000</v>
      </c>
      <c r="C446" s="75">
        <v>306000000</v>
      </c>
      <c r="D446" s="77">
        <v>306042000</v>
      </c>
      <c r="E446" s="80">
        <v>306042004</v>
      </c>
      <c r="F446" s="34" t="s">
        <v>1</v>
      </c>
      <c r="G446" s="8" t="s">
        <v>1</v>
      </c>
      <c r="H446" s="87">
        <v>50</v>
      </c>
      <c r="I446" s="48" t="s">
        <v>7</v>
      </c>
      <c r="J446" s="49">
        <v>50143000</v>
      </c>
      <c r="K446" s="44">
        <v>500</v>
      </c>
      <c r="L446" s="50" t="s">
        <v>33</v>
      </c>
      <c r="M446" s="50" t="s">
        <v>704</v>
      </c>
      <c r="N446" s="51" t="s">
        <v>1068</v>
      </c>
      <c r="O446" s="52" t="s">
        <v>1069</v>
      </c>
      <c r="P446" s="52" t="s">
        <v>1070</v>
      </c>
      <c r="Q446" s="21">
        <v>5</v>
      </c>
      <c r="R446" s="22">
        <v>1</v>
      </c>
      <c r="S446" s="26">
        <v>6956.4446699999999</v>
      </c>
      <c r="T446" s="26">
        <v>6553.7995499999997</v>
      </c>
      <c r="U446" s="26">
        <v>1510.124</v>
      </c>
      <c r="V446" s="26">
        <v>934.82399999999996</v>
      </c>
      <c r="W446" s="26"/>
      <c r="X446" s="26"/>
      <c r="Y446" s="26"/>
      <c r="AA446" s="112"/>
    </row>
    <row r="447" spans="1:27" s="111" customFormat="1" ht="110.25" x14ac:dyDescent="0.2">
      <c r="A447" s="2"/>
      <c r="B447" s="75">
        <v>300000000</v>
      </c>
      <c r="C447" s="75">
        <v>306000000</v>
      </c>
      <c r="D447" s="77">
        <v>306042000</v>
      </c>
      <c r="E447" s="80">
        <v>306042004</v>
      </c>
      <c r="F447" s="34" t="s">
        <v>1</v>
      </c>
      <c r="G447" s="8" t="s">
        <v>1</v>
      </c>
      <c r="H447" s="87">
        <v>50</v>
      </c>
      <c r="I447" s="48" t="s">
        <v>7</v>
      </c>
      <c r="J447" s="49">
        <v>50144000</v>
      </c>
      <c r="K447" s="44">
        <v>500</v>
      </c>
      <c r="L447" s="50" t="s">
        <v>32</v>
      </c>
      <c r="M447" s="50" t="s">
        <v>704</v>
      </c>
      <c r="N447" s="51" t="s">
        <v>970</v>
      </c>
      <c r="O447" s="52" t="s">
        <v>26</v>
      </c>
      <c r="P447" s="52" t="s">
        <v>8</v>
      </c>
      <c r="Q447" s="21">
        <v>14</v>
      </c>
      <c r="R447" s="22">
        <v>3</v>
      </c>
      <c r="S447" s="26">
        <v>9745.8331500000004</v>
      </c>
      <c r="T447" s="26">
        <v>9745.8331500000004</v>
      </c>
      <c r="U447" s="26"/>
      <c r="V447" s="26"/>
      <c r="W447" s="26"/>
      <c r="X447" s="26"/>
      <c r="Y447" s="26"/>
      <c r="AA447" s="112"/>
    </row>
    <row r="448" spans="1:27" s="111" customFormat="1" ht="409.5" x14ac:dyDescent="0.2">
      <c r="A448" s="2"/>
      <c r="B448" s="75">
        <v>300000000</v>
      </c>
      <c r="C448" s="75">
        <v>306000000</v>
      </c>
      <c r="D448" s="77">
        <v>306042000</v>
      </c>
      <c r="E448" s="80">
        <v>306042004</v>
      </c>
      <c r="F448" s="34" t="s">
        <v>1</v>
      </c>
      <c r="G448" s="8" t="s">
        <v>1</v>
      </c>
      <c r="H448" s="87">
        <v>50</v>
      </c>
      <c r="I448" s="48" t="s">
        <v>7</v>
      </c>
      <c r="J448" s="49">
        <v>50145000</v>
      </c>
      <c r="K448" s="44">
        <v>500</v>
      </c>
      <c r="L448" s="50" t="s">
        <v>31</v>
      </c>
      <c r="M448" s="50" t="s">
        <v>704</v>
      </c>
      <c r="N448" s="51" t="s">
        <v>1071</v>
      </c>
      <c r="O448" s="52" t="s">
        <v>1072</v>
      </c>
      <c r="P448" s="52" t="s">
        <v>1073</v>
      </c>
      <c r="Q448" s="21">
        <v>5</v>
      </c>
      <c r="R448" s="22">
        <v>3</v>
      </c>
      <c r="S448" s="26">
        <v>13000</v>
      </c>
      <c r="T448" s="26">
        <v>13000</v>
      </c>
      <c r="U448" s="26">
        <v>11880</v>
      </c>
      <c r="V448" s="26">
        <v>8973.375</v>
      </c>
      <c r="W448" s="26"/>
      <c r="X448" s="26"/>
      <c r="Y448" s="26"/>
      <c r="AA448" s="112"/>
    </row>
    <row r="449" spans="1:27" s="111" customFormat="1" ht="409.5" x14ac:dyDescent="0.2">
      <c r="A449" s="2"/>
      <c r="B449" s="75">
        <v>300000000</v>
      </c>
      <c r="C449" s="75">
        <v>306000000</v>
      </c>
      <c r="D449" s="77">
        <v>306042000</v>
      </c>
      <c r="E449" s="80">
        <v>306042004</v>
      </c>
      <c r="F449" s="34" t="s">
        <v>1</v>
      </c>
      <c r="G449" s="8" t="s">
        <v>1</v>
      </c>
      <c r="H449" s="87">
        <v>50</v>
      </c>
      <c r="I449" s="48" t="s">
        <v>7</v>
      </c>
      <c r="J449" s="49">
        <v>50146000</v>
      </c>
      <c r="K449" s="44">
        <v>500</v>
      </c>
      <c r="L449" s="50" t="s">
        <v>30</v>
      </c>
      <c r="M449" s="50" t="s">
        <v>704</v>
      </c>
      <c r="N449" s="51" t="s">
        <v>1074</v>
      </c>
      <c r="O449" s="52" t="s">
        <v>29</v>
      </c>
      <c r="P449" s="52" t="s">
        <v>28</v>
      </c>
      <c r="Q449" s="21">
        <v>5</v>
      </c>
      <c r="R449" s="22">
        <v>1</v>
      </c>
      <c r="S449" s="26">
        <v>2821.7845400000001</v>
      </c>
      <c r="T449" s="26">
        <v>2790.0165400000001</v>
      </c>
      <c r="U449" s="26">
        <v>1825.62689</v>
      </c>
      <c r="V449" s="26">
        <v>1240.7422200000001</v>
      </c>
      <c r="W449" s="26"/>
      <c r="X449" s="26"/>
      <c r="Y449" s="26"/>
      <c r="AA449" s="112"/>
    </row>
    <row r="450" spans="1:27" s="111" customFormat="1" ht="409.5" x14ac:dyDescent="0.2">
      <c r="A450" s="2"/>
      <c r="B450" s="75">
        <v>300000000</v>
      </c>
      <c r="C450" s="75">
        <v>306000000</v>
      </c>
      <c r="D450" s="77">
        <v>306042000</v>
      </c>
      <c r="E450" s="80">
        <v>306042004</v>
      </c>
      <c r="F450" s="34" t="s">
        <v>1</v>
      </c>
      <c r="G450" s="8" t="s">
        <v>1</v>
      </c>
      <c r="H450" s="87">
        <v>50</v>
      </c>
      <c r="I450" s="48" t="s">
        <v>7</v>
      </c>
      <c r="J450" s="49">
        <v>50147000</v>
      </c>
      <c r="K450" s="44">
        <v>500</v>
      </c>
      <c r="L450" s="50" t="s">
        <v>21</v>
      </c>
      <c r="M450" s="50" t="s">
        <v>704</v>
      </c>
      <c r="N450" s="51" t="s">
        <v>1074</v>
      </c>
      <c r="O450" s="52" t="s">
        <v>29</v>
      </c>
      <c r="P450" s="52" t="s">
        <v>28</v>
      </c>
      <c r="Q450" s="21">
        <v>5</v>
      </c>
      <c r="R450" s="22">
        <v>1</v>
      </c>
      <c r="S450" s="26">
        <v>9889.7875299999996</v>
      </c>
      <c r="T450" s="26">
        <v>9632.7555300000004</v>
      </c>
      <c r="U450" s="26"/>
      <c r="V450" s="26"/>
      <c r="W450" s="26"/>
      <c r="X450" s="26"/>
      <c r="Y450" s="26"/>
      <c r="AA450" s="112"/>
    </row>
    <row r="451" spans="1:27" s="111" customFormat="1" ht="409.5" x14ac:dyDescent="0.2">
      <c r="A451" s="2"/>
      <c r="B451" s="75">
        <v>300000000</v>
      </c>
      <c r="C451" s="75">
        <v>306000000</v>
      </c>
      <c r="D451" s="77">
        <v>306042000</v>
      </c>
      <c r="E451" s="80">
        <v>306042004</v>
      </c>
      <c r="F451" s="34" t="s">
        <v>1</v>
      </c>
      <c r="G451" s="8" t="s">
        <v>1</v>
      </c>
      <c r="H451" s="87">
        <v>50</v>
      </c>
      <c r="I451" s="48" t="s">
        <v>7</v>
      </c>
      <c r="J451" s="49">
        <v>50148000</v>
      </c>
      <c r="K451" s="44">
        <v>500</v>
      </c>
      <c r="L451" s="50" t="s">
        <v>27</v>
      </c>
      <c r="M451" s="50" t="s">
        <v>704</v>
      </c>
      <c r="N451" s="51" t="s">
        <v>1075</v>
      </c>
      <c r="O451" s="52" t="s">
        <v>1076</v>
      </c>
      <c r="P451" s="52" t="s">
        <v>1077</v>
      </c>
      <c r="Q451" s="21">
        <v>14</v>
      </c>
      <c r="R451" s="22">
        <v>3</v>
      </c>
      <c r="S451" s="26">
        <v>1620.4882500000001</v>
      </c>
      <c r="T451" s="26">
        <v>1620.4882500000001</v>
      </c>
      <c r="U451" s="26">
        <v>3542.3134300000002</v>
      </c>
      <c r="V451" s="26">
        <f>1825.265+93.185</f>
        <v>1918.45</v>
      </c>
      <c r="W451" s="26"/>
      <c r="X451" s="26"/>
      <c r="Y451" s="26"/>
      <c r="AA451" s="112"/>
    </row>
    <row r="452" spans="1:27" s="111" customFormat="1" ht="409.5" x14ac:dyDescent="0.2">
      <c r="A452" s="2"/>
      <c r="B452" s="75">
        <v>300000000</v>
      </c>
      <c r="C452" s="75">
        <v>306000000</v>
      </c>
      <c r="D452" s="77">
        <v>306042000</v>
      </c>
      <c r="E452" s="80">
        <v>306042004</v>
      </c>
      <c r="F452" s="34" t="s">
        <v>1</v>
      </c>
      <c r="G452" s="8" t="s">
        <v>1</v>
      </c>
      <c r="H452" s="87">
        <v>50</v>
      </c>
      <c r="I452" s="48" t="s">
        <v>7</v>
      </c>
      <c r="J452" s="49">
        <v>50149000</v>
      </c>
      <c r="K452" s="44">
        <v>500</v>
      </c>
      <c r="L452" s="50" t="s">
        <v>25</v>
      </c>
      <c r="M452" s="50" t="s">
        <v>704</v>
      </c>
      <c r="N452" s="51" t="s">
        <v>24</v>
      </c>
      <c r="O452" s="52" t="s">
        <v>23</v>
      </c>
      <c r="P452" s="52" t="s">
        <v>22</v>
      </c>
      <c r="Q452" s="21">
        <v>3</v>
      </c>
      <c r="R452" s="22">
        <v>14</v>
      </c>
      <c r="S452" s="26">
        <v>1300</v>
      </c>
      <c r="T452" s="26">
        <v>0</v>
      </c>
      <c r="U452" s="26"/>
      <c r="V452" s="26"/>
      <c r="W452" s="26"/>
      <c r="X452" s="26"/>
      <c r="Y452" s="26"/>
      <c r="AA452" s="112"/>
    </row>
    <row r="453" spans="1:27" s="111" customFormat="1" ht="409.5" x14ac:dyDescent="0.2">
      <c r="A453" s="2"/>
      <c r="B453" s="75">
        <v>300000000</v>
      </c>
      <c r="C453" s="75">
        <v>306000000</v>
      </c>
      <c r="D453" s="77">
        <v>306042000</v>
      </c>
      <c r="E453" s="80">
        <v>306042004</v>
      </c>
      <c r="F453" s="34" t="s">
        <v>1</v>
      </c>
      <c r="G453" s="8" t="s">
        <v>1</v>
      </c>
      <c r="H453" s="87">
        <v>50</v>
      </c>
      <c r="I453" s="48" t="s">
        <v>7</v>
      </c>
      <c r="J453" s="49">
        <v>50150000</v>
      </c>
      <c r="K453" s="44">
        <v>500</v>
      </c>
      <c r="L453" s="50" t="s">
        <v>21</v>
      </c>
      <c r="M453" s="50" t="s">
        <v>704</v>
      </c>
      <c r="N453" s="51" t="s">
        <v>20</v>
      </c>
      <c r="O453" s="52" t="s">
        <v>19</v>
      </c>
      <c r="P453" s="52" t="s">
        <v>18</v>
      </c>
      <c r="Q453" s="21">
        <v>14</v>
      </c>
      <c r="R453" s="22">
        <v>3</v>
      </c>
      <c r="S453" s="26">
        <v>2500</v>
      </c>
      <c r="T453" s="26">
        <v>2500</v>
      </c>
      <c r="U453" s="26">
        <v>3422.9630000000002</v>
      </c>
      <c r="V453" s="26">
        <v>1440.8605</v>
      </c>
      <c r="W453" s="26"/>
      <c r="X453" s="26"/>
      <c r="Y453" s="26"/>
      <c r="AA453" s="112"/>
    </row>
    <row r="454" spans="1:27" s="111" customFormat="1" ht="409.5" x14ac:dyDescent="0.2">
      <c r="A454" s="2"/>
      <c r="B454" s="75">
        <v>300000000</v>
      </c>
      <c r="C454" s="75">
        <v>306000000</v>
      </c>
      <c r="D454" s="77">
        <v>306042000</v>
      </c>
      <c r="E454" s="80">
        <v>306042004</v>
      </c>
      <c r="F454" s="34" t="s">
        <v>1</v>
      </c>
      <c r="G454" s="8" t="s">
        <v>1</v>
      </c>
      <c r="H454" s="87">
        <v>50</v>
      </c>
      <c r="I454" s="48" t="s">
        <v>7</v>
      </c>
      <c r="J454" s="49">
        <v>50151000</v>
      </c>
      <c r="K454" s="44">
        <v>500</v>
      </c>
      <c r="L454" s="50" t="s">
        <v>17</v>
      </c>
      <c r="M454" s="50" t="s">
        <v>704</v>
      </c>
      <c r="N454" s="51" t="s">
        <v>16</v>
      </c>
      <c r="O454" s="52" t="s">
        <v>15</v>
      </c>
      <c r="P454" s="52" t="s">
        <v>14</v>
      </c>
      <c r="Q454" s="21">
        <v>14</v>
      </c>
      <c r="R454" s="22">
        <v>3</v>
      </c>
      <c r="S454" s="26">
        <v>3874.56511</v>
      </c>
      <c r="T454" s="26">
        <v>3874.56511</v>
      </c>
      <c r="U454" s="26"/>
      <c r="V454" s="26"/>
      <c r="W454" s="26"/>
      <c r="X454" s="26"/>
      <c r="Y454" s="26"/>
      <c r="AA454" s="112"/>
    </row>
    <row r="455" spans="1:27" s="111" customFormat="1" ht="94.5" x14ac:dyDescent="0.2">
      <c r="A455" s="2"/>
      <c r="B455" s="75">
        <v>300000000</v>
      </c>
      <c r="C455" s="75">
        <v>306000000</v>
      </c>
      <c r="D455" s="77">
        <v>306042000</v>
      </c>
      <c r="E455" s="80">
        <v>306042004</v>
      </c>
      <c r="F455" s="34" t="s">
        <v>1</v>
      </c>
      <c r="G455" s="8" t="s">
        <v>1</v>
      </c>
      <c r="H455" s="87">
        <v>50</v>
      </c>
      <c r="I455" s="48" t="s">
        <v>7</v>
      </c>
      <c r="J455" s="49">
        <v>50199000</v>
      </c>
      <c r="K455" s="44">
        <v>500</v>
      </c>
      <c r="L455" s="50" t="s">
        <v>13</v>
      </c>
      <c r="M455" s="50" t="s">
        <v>704</v>
      </c>
      <c r="N455" s="51" t="s">
        <v>970</v>
      </c>
      <c r="O455" s="52" t="s">
        <v>12</v>
      </c>
      <c r="P455" s="52" t="s">
        <v>8</v>
      </c>
      <c r="Q455" s="21">
        <v>14</v>
      </c>
      <c r="R455" s="22">
        <v>3</v>
      </c>
      <c r="S455" s="26">
        <v>0</v>
      </c>
      <c r="T455" s="26">
        <v>0</v>
      </c>
      <c r="U455" s="26">
        <v>1272.5942</v>
      </c>
      <c r="V455" s="26">
        <v>1272.5942</v>
      </c>
      <c r="W455" s="26"/>
      <c r="X455" s="26"/>
      <c r="Y455" s="26"/>
      <c r="AA455" s="112"/>
    </row>
    <row r="456" spans="1:27" s="111" customFormat="1" ht="94.5" x14ac:dyDescent="0.2">
      <c r="A456" s="2"/>
      <c r="B456" s="75">
        <v>300000000</v>
      </c>
      <c r="C456" s="75">
        <v>306000000</v>
      </c>
      <c r="D456" s="77">
        <v>306042000</v>
      </c>
      <c r="E456" s="80">
        <v>306042004</v>
      </c>
      <c r="F456" s="34" t="s">
        <v>1</v>
      </c>
      <c r="G456" s="8" t="s">
        <v>1</v>
      </c>
      <c r="H456" s="87">
        <v>50</v>
      </c>
      <c r="I456" s="48" t="s">
        <v>7</v>
      </c>
      <c r="J456" s="49">
        <v>50200000</v>
      </c>
      <c r="K456" s="44">
        <v>500</v>
      </c>
      <c r="L456" s="50" t="s">
        <v>11</v>
      </c>
      <c r="M456" s="50" t="s">
        <v>704</v>
      </c>
      <c r="N456" s="51" t="s">
        <v>970</v>
      </c>
      <c r="O456" s="52" t="s">
        <v>9</v>
      </c>
      <c r="P456" s="52" t="s">
        <v>8</v>
      </c>
      <c r="Q456" s="21">
        <v>5</v>
      </c>
      <c r="R456" s="22">
        <v>3</v>
      </c>
      <c r="S456" s="26">
        <v>0</v>
      </c>
      <c r="T456" s="26">
        <v>0</v>
      </c>
      <c r="U456" s="26"/>
      <c r="V456" s="26"/>
      <c r="W456" s="26">
        <v>9625.1720000000005</v>
      </c>
      <c r="X456" s="26">
        <v>21000</v>
      </c>
      <c r="Y456" s="26">
        <v>21000</v>
      </c>
      <c r="AA456" s="112"/>
    </row>
    <row r="457" spans="1:27" s="111" customFormat="1" ht="94.5" x14ac:dyDescent="0.2">
      <c r="A457" s="2"/>
      <c r="B457" s="76">
        <v>300000000</v>
      </c>
      <c r="C457" s="76">
        <v>306000000</v>
      </c>
      <c r="D457" s="10">
        <v>306042000</v>
      </c>
      <c r="E457" s="81">
        <v>306042004</v>
      </c>
      <c r="F457" s="35" t="s">
        <v>1</v>
      </c>
      <c r="G457" s="15" t="s">
        <v>1</v>
      </c>
      <c r="H457" s="88">
        <v>50</v>
      </c>
      <c r="I457" s="53" t="s">
        <v>7</v>
      </c>
      <c r="J457" s="54">
        <v>50201000</v>
      </c>
      <c r="K457" s="44">
        <v>500</v>
      </c>
      <c r="L457" s="55" t="s">
        <v>10</v>
      </c>
      <c r="M457" s="55" t="s">
        <v>704</v>
      </c>
      <c r="N457" s="56" t="s">
        <v>970</v>
      </c>
      <c r="O457" s="57" t="s">
        <v>9</v>
      </c>
      <c r="P457" s="57" t="s">
        <v>8</v>
      </c>
      <c r="Q457" s="21">
        <v>14</v>
      </c>
      <c r="R457" s="22">
        <v>3</v>
      </c>
      <c r="S457" s="26">
        <v>0</v>
      </c>
      <c r="T457" s="26">
        <v>0</v>
      </c>
      <c r="U457" s="26">
        <v>8430</v>
      </c>
      <c r="V457" s="26">
        <v>0</v>
      </c>
      <c r="W457" s="26"/>
      <c r="X457" s="26"/>
      <c r="Y457" s="26"/>
      <c r="AA457" s="112"/>
    </row>
    <row r="458" spans="1:27" s="111" customFormat="1" ht="157.5" x14ac:dyDescent="0.2">
      <c r="A458" s="2"/>
      <c r="B458" s="76"/>
      <c r="C458" s="76"/>
      <c r="D458" s="10"/>
      <c r="E458" s="10"/>
      <c r="F458" s="36"/>
      <c r="G458" s="15"/>
      <c r="H458" s="88">
        <v>50</v>
      </c>
      <c r="I458" s="53" t="s">
        <v>7</v>
      </c>
      <c r="J458" s="54" t="s">
        <v>683</v>
      </c>
      <c r="K458" s="58"/>
      <c r="L458" s="55" t="s">
        <v>1078</v>
      </c>
      <c r="M458" s="55" t="s">
        <v>704</v>
      </c>
      <c r="N458" s="56" t="s">
        <v>970</v>
      </c>
      <c r="O458" s="57" t="s">
        <v>9</v>
      </c>
      <c r="P458" s="59" t="s">
        <v>8</v>
      </c>
      <c r="Q458" s="21">
        <v>4</v>
      </c>
      <c r="R458" s="22">
        <v>9</v>
      </c>
      <c r="S458" s="26"/>
      <c r="T458" s="26"/>
      <c r="U458" s="26">
        <v>1200</v>
      </c>
      <c r="V458" s="26">
        <v>1200</v>
      </c>
      <c r="W458" s="26"/>
      <c r="X458" s="26"/>
      <c r="Y458" s="26"/>
      <c r="AA458" s="112"/>
    </row>
    <row r="459" spans="1:27" s="111" customFormat="1" ht="38.25" x14ac:dyDescent="0.2">
      <c r="A459" s="2"/>
      <c r="B459" s="91">
        <v>307000000</v>
      </c>
      <c r="C459" s="91"/>
      <c r="D459" s="91"/>
      <c r="E459" s="92"/>
      <c r="F459" s="32">
        <v>307000000</v>
      </c>
      <c r="G459" s="86" t="s">
        <v>2</v>
      </c>
      <c r="H459" s="94"/>
      <c r="I459" s="94"/>
      <c r="J459" s="94"/>
      <c r="K459" s="58">
        <v>100</v>
      </c>
      <c r="L459" s="56"/>
      <c r="M459" s="133"/>
      <c r="N459" s="133"/>
      <c r="O459" s="133"/>
      <c r="P459" s="134"/>
      <c r="Q459" s="21" t="s">
        <v>1</v>
      </c>
      <c r="R459" s="22" t="s">
        <v>1</v>
      </c>
      <c r="S459" s="26">
        <f>S460</f>
        <v>0</v>
      </c>
      <c r="T459" s="26">
        <f t="shared" ref="T459:Y461" si="114">T460</f>
        <v>0</v>
      </c>
      <c r="U459" s="26">
        <f t="shared" si="114"/>
        <v>0</v>
      </c>
      <c r="V459" s="26">
        <f t="shared" si="114"/>
        <v>0</v>
      </c>
      <c r="W459" s="26">
        <f t="shared" si="114"/>
        <v>0</v>
      </c>
      <c r="X459" s="26">
        <f t="shared" si="114"/>
        <v>99000</v>
      </c>
      <c r="Y459" s="26">
        <f t="shared" si="114"/>
        <v>178563.20000000001</v>
      </c>
      <c r="AA459" s="112"/>
    </row>
    <row r="460" spans="1:27" s="111" customFormat="1" ht="38.25" x14ac:dyDescent="0.2">
      <c r="A460" s="2"/>
      <c r="B460" s="91">
        <v>307000000</v>
      </c>
      <c r="C460" s="91"/>
      <c r="D460" s="91"/>
      <c r="E460" s="92"/>
      <c r="F460" s="32">
        <v>307000000</v>
      </c>
      <c r="G460" s="86" t="s">
        <v>2</v>
      </c>
      <c r="H460" s="94"/>
      <c r="I460" s="94"/>
      <c r="J460" s="94"/>
      <c r="K460" s="58">
        <v>100</v>
      </c>
      <c r="L460" s="56"/>
      <c r="M460" s="133"/>
      <c r="N460" s="133"/>
      <c r="O460" s="133"/>
      <c r="P460" s="134"/>
      <c r="Q460" s="21" t="s">
        <v>1</v>
      </c>
      <c r="R460" s="22" t="s">
        <v>1</v>
      </c>
      <c r="S460" s="26">
        <f>S461</f>
        <v>0</v>
      </c>
      <c r="T460" s="26">
        <f t="shared" si="114"/>
        <v>0</v>
      </c>
      <c r="U460" s="26">
        <f t="shared" si="114"/>
        <v>0</v>
      </c>
      <c r="V460" s="26">
        <f t="shared" si="114"/>
        <v>0</v>
      </c>
      <c r="W460" s="26">
        <f t="shared" si="114"/>
        <v>0</v>
      </c>
      <c r="X460" s="26">
        <f t="shared" si="114"/>
        <v>99000</v>
      </c>
      <c r="Y460" s="26">
        <f t="shared" si="114"/>
        <v>178563.20000000001</v>
      </c>
      <c r="AA460" s="112"/>
    </row>
    <row r="461" spans="1:27" s="111" customFormat="1" ht="38.25" x14ac:dyDescent="0.2">
      <c r="A461" s="2"/>
      <c r="B461" s="89">
        <v>307000000</v>
      </c>
      <c r="C461" s="89"/>
      <c r="D461" s="89"/>
      <c r="E461" s="90"/>
      <c r="F461" s="40">
        <v>307000000</v>
      </c>
      <c r="G461" s="13" t="s">
        <v>2</v>
      </c>
      <c r="H461" s="93"/>
      <c r="I461" s="93"/>
      <c r="J461" s="93"/>
      <c r="K461" s="58">
        <v>100</v>
      </c>
      <c r="L461" s="51"/>
      <c r="M461" s="129"/>
      <c r="N461" s="129"/>
      <c r="O461" s="129"/>
      <c r="P461" s="130"/>
      <c r="Q461" s="27" t="s">
        <v>1</v>
      </c>
      <c r="R461" s="25" t="s">
        <v>1</v>
      </c>
      <c r="S461" s="26">
        <f>S462</f>
        <v>0</v>
      </c>
      <c r="T461" s="26">
        <f t="shared" si="114"/>
        <v>0</v>
      </c>
      <c r="U461" s="26">
        <f t="shared" si="114"/>
        <v>0</v>
      </c>
      <c r="V461" s="26">
        <f t="shared" si="114"/>
        <v>0</v>
      </c>
      <c r="W461" s="26">
        <f t="shared" si="114"/>
        <v>0</v>
      </c>
      <c r="X461" s="26">
        <f t="shared" si="114"/>
        <v>99000</v>
      </c>
      <c r="Y461" s="26">
        <f t="shared" si="114"/>
        <v>178563.20000000001</v>
      </c>
      <c r="AA461" s="112"/>
    </row>
    <row r="462" spans="1:27" s="111" customFormat="1" ht="189" x14ac:dyDescent="0.2">
      <c r="A462" s="2"/>
      <c r="B462" s="84">
        <v>300000000</v>
      </c>
      <c r="C462" s="84">
        <v>307000000</v>
      </c>
      <c r="D462" s="12">
        <v>307000000</v>
      </c>
      <c r="E462" s="83">
        <v>307000000</v>
      </c>
      <c r="F462" s="33" t="s">
        <v>1</v>
      </c>
      <c r="G462" s="11" t="s">
        <v>1</v>
      </c>
      <c r="H462" s="41">
        <v>50</v>
      </c>
      <c r="I462" s="42" t="s">
        <v>7</v>
      </c>
      <c r="J462" s="43">
        <v>50092000</v>
      </c>
      <c r="K462" s="44">
        <v>100</v>
      </c>
      <c r="L462" s="45" t="s">
        <v>6</v>
      </c>
      <c r="M462" s="45" t="s">
        <v>704</v>
      </c>
      <c r="N462" s="46" t="s">
        <v>5</v>
      </c>
      <c r="O462" s="47" t="s">
        <v>4</v>
      </c>
      <c r="P462" s="47" t="s">
        <v>3</v>
      </c>
      <c r="Q462" s="23">
        <v>1</v>
      </c>
      <c r="R462" s="24">
        <v>13</v>
      </c>
      <c r="S462" s="26">
        <v>0</v>
      </c>
      <c r="T462" s="26">
        <v>0</v>
      </c>
      <c r="U462" s="26"/>
      <c r="V462" s="26"/>
      <c r="W462" s="26"/>
      <c r="X462" s="26">
        <v>99000</v>
      </c>
      <c r="Y462" s="26">
        <v>178563.20000000001</v>
      </c>
      <c r="AA462" s="112"/>
    </row>
    <row r="463" spans="1:27" s="111" customFormat="1" ht="18.75" x14ac:dyDescent="0.2">
      <c r="A463" s="117"/>
      <c r="B463" s="9"/>
      <c r="C463" s="9"/>
      <c r="D463" s="9"/>
      <c r="E463" s="9"/>
      <c r="F463" s="38"/>
      <c r="G463" s="7"/>
      <c r="H463" s="87"/>
      <c r="I463" s="48"/>
      <c r="J463" s="69"/>
      <c r="K463" s="66">
        <v>100</v>
      </c>
      <c r="L463" s="50"/>
      <c r="M463" s="50"/>
      <c r="N463" s="51"/>
      <c r="O463" s="52"/>
      <c r="P463" s="67"/>
      <c r="Q463" s="28" t="s">
        <v>1</v>
      </c>
      <c r="R463" s="29" t="s">
        <v>0</v>
      </c>
      <c r="S463" s="30">
        <v>7533874.4599799998</v>
      </c>
      <c r="T463" s="30">
        <v>6818767.2560899993</v>
      </c>
      <c r="U463" s="30">
        <v>7235985.4201799994</v>
      </c>
      <c r="V463" s="30">
        <v>5673070.1551699992</v>
      </c>
      <c r="W463" s="30">
        <v>6429604.5506199999</v>
      </c>
      <c r="X463" s="30">
        <v>4800990.1609999994</v>
      </c>
      <c r="Y463" s="30">
        <v>4815744.3</v>
      </c>
      <c r="AA463" s="112"/>
    </row>
    <row r="464" spans="1:27" s="111" customFormat="1" x14ac:dyDescent="0.25">
      <c r="F464" s="137"/>
      <c r="S464" s="115"/>
      <c r="T464" s="115"/>
      <c r="U464" s="115"/>
      <c r="V464" s="115"/>
      <c r="W464" s="115"/>
      <c r="X464" s="115"/>
      <c r="Y464" s="115"/>
      <c r="AA464" s="112"/>
    </row>
  </sheetData>
  <autoFilter ref="A8:AD463"/>
  <mergeCells count="334">
    <mergeCell ref="E2:X2"/>
    <mergeCell ref="B4:B7"/>
    <mergeCell ref="C4:C7"/>
    <mergeCell ref="D4:D7"/>
    <mergeCell ref="E4:E7"/>
    <mergeCell ref="F4:F7"/>
    <mergeCell ref="G4:G7"/>
    <mergeCell ref="H4:H7"/>
    <mergeCell ref="I4:I7"/>
    <mergeCell ref="J4:J7"/>
    <mergeCell ref="U5:V5"/>
    <mergeCell ref="X5:Y5"/>
    <mergeCell ref="S6:T6"/>
    <mergeCell ref="U6:U7"/>
    <mergeCell ref="V6:V7"/>
    <mergeCell ref="W6:W7"/>
    <mergeCell ref="X6:X7"/>
    <mergeCell ref="Y6:Y7"/>
    <mergeCell ref="K4:K7"/>
    <mergeCell ref="L4:L7"/>
    <mergeCell ref="M4:P4"/>
    <mergeCell ref="Q4:R6"/>
    <mergeCell ref="S4:Y4"/>
    <mergeCell ref="M5:N6"/>
    <mergeCell ref="O5:O7"/>
    <mergeCell ref="P5:P7"/>
    <mergeCell ref="S5:T5"/>
    <mergeCell ref="B11:E11"/>
    <mergeCell ref="H11:J11"/>
    <mergeCell ref="M11:P11"/>
    <mergeCell ref="B12:E12"/>
    <mergeCell ref="B9:E9"/>
    <mergeCell ref="H9:J9"/>
    <mergeCell ref="M9:P9"/>
    <mergeCell ref="B10:E10"/>
    <mergeCell ref="H10:J10"/>
    <mergeCell ref="M10:P10"/>
    <mergeCell ref="B37:E37"/>
    <mergeCell ref="H37:J37"/>
    <mergeCell ref="M37:P37"/>
    <mergeCell ref="B39:E39"/>
    <mergeCell ref="H39:J39"/>
    <mergeCell ref="M39:P39"/>
    <mergeCell ref="B17:E17"/>
    <mergeCell ref="H17:J17"/>
    <mergeCell ref="M17:P17"/>
    <mergeCell ref="B35:E35"/>
    <mergeCell ref="H35:J35"/>
    <mergeCell ref="M35:P35"/>
    <mergeCell ref="B57:E57"/>
    <mergeCell ref="H57:J57"/>
    <mergeCell ref="M57:P57"/>
    <mergeCell ref="B62:E62"/>
    <mergeCell ref="H62:J62"/>
    <mergeCell ref="M62:P62"/>
    <mergeCell ref="B43:E43"/>
    <mergeCell ref="H43:J43"/>
    <mergeCell ref="M43:P43"/>
    <mergeCell ref="B51:E51"/>
    <mergeCell ref="H51:J51"/>
    <mergeCell ref="M51:P51"/>
    <mergeCell ref="B90:E90"/>
    <mergeCell ref="H90:J90"/>
    <mergeCell ref="M90:P90"/>
    <mergeCell ref="B92:E92"/>
    <mergeCell ref="H92:J92"/>
    <mergeCell ref="M92:P92"/>
    <mergeCell ref="B65:E65"/>
    <mergeCell ref="H65:J65"/>
    <mergeCell ref="M65:P65"/>
    <mergeCell ref="B86:E86"/>
    <mergeCell ref="H86:J86"/>
    <mergeCell ref="M86:P86"/>
    <mergeCell ref="B104:E104"/>
    <mergeCell ref="H104:J104"/>
    <mergeCell ref="M104:P104"/>
    <mergeCell ref="B109:E109"/>
    <mergeCell ref="H109:J109"/>
    <mergeCell ref="M109:P109"/>
    <mergeCell ref="B94:E94"/>
    <mergeCell ref="H94:J94"/>
    <mergeCell ref="M94:P94"/>
    <mergeCell ref="B98:E98"/>
    <mergeCell ref="H98:J98"/>
    <mergeCell ref="M98:P98"/>
    <mergeCell ref="B131:E131"/>
    <mergeCell ref="H131:J131"/>
    <mergeCell ref="M131:P131"/>
    <mergeCell ref="B133:E133"/>
    <mergeCell ref="H133:J133"/>
    <mergeCell ref="M133:P133"/>
    <mergeCell ref="B122:E122"/>
    <mergeCell ref="H122:J122"/>
    <mergeCell ref="M122:P122"/>
    <mergeCell ref="B146:E146"/>
    <mergeCell ref="H146:J146"/>
    <mergeCell ref="M146:P146"/>
    <mergeCell ref="B155:E155"/>
    <mergeCell ref="H155:J155"/>
    <mergeCell ref="M155:P155"/>
    <mergeCell ref="B136:E136"/>
    <mergeCell ref="H136:J136"/>
    <mergeCell ref="M136:P136"/>
    <mergeCell ref="B139:E139"/>
    <mergeCell ref="H139:J139"/>
    <mergeCell ref="M139:P139"/>
    <mergeCell ref="B167:E167"/>
    <mergeCell ref="H167:J167"/>
    <mergeCell ref="M167:P167"/>
    <mergeCell ref="B169:E169"/>
    <mergeCell ref="H169:J169"/>
    <mergeCell ref="M169:P169"/>
    <mergeCell ref="B158:E158"/>
    <mergeCell ref="H158:J158"/>
    <mergeCell ref="M158:P158"/>
    <mergeCell ref="B163:E163"/>
    <mergeCell ref="H163:J163"/>
    <mergeCell ref="M163:P163"/>
    <mergeCell ref="B175:E175"/>
    <mergeCell ref="H175:J175"/>
    <mergeCell ref="M175:P175"/>
    <mergeCell ref="B178:E178"/>
    <mergeCell ref="H178:J178"/>
    <mergeCell ref="M178:P178"/>
    <mergeCell ref="B172:E172"/>
    <mergeCell ref="H172:J172"/>
    <mergeCell ref="M172:P172"/>
    <mergeCell ref="B174:E174"/>
    <mergeCell ref="H174:J174"/>
    <mergeCell ref="M174:P174"/>
    <mergeCell ref="B185:E185"/>
    <mergeCell ref="H185:J185"/>
    <mergeCell ref="M185:P185"/>
    <mergeCell ref="B188:E188"/>
    <mergeCell ref="H188:J188"/>
    <mergeCell ref="M188:P188"/>
    <mergeCell ref="B180:E180"/>
    <mergeCell ref="H180:J180"/>
    <mergeCell ref="M180:P180"/>
    <mergeCell ref="B182:E182"/>
    <mergeCell ref="H182:J182"/>
    <mergeCell ref="M182:P182"/>
    <mergeCell ref="B194:E194"/>
    <mergeCell ref="H194:J194"/>
    <mergeCell ref="M194:P194"/>
    <mergeCell ref="B190:E190"/>
    <mergeCell ref="H190:J190"/>
    <mergeCell ref="M190:P190"/>
    <mergeCell ref="B192:E192"/>
    <mergeCell ref="H192:J192"/>
    <mergeCell ref="M192:P192"/>
    <mergeCell ref="B212:E212"/>
    <mergeCell ref="H212:J212"/>
    <mergeCell ref="M212:P212"/>
    <mergeCell ref="B228:E228"/>
    <mergeCell ref="H228:J228"/>
    <mergeCell ref="M228:P228"/>
    <mergeCell ref="B195:E195"/>
    <mergeCell ref="H195:J195"/>
    <mergeCell ref="M195:P195"/>
    <mergeCell ref="B196:E196"/>
    <mergeCell ref="H196:J196"/>
    <mergeCell ref="M196:P196"/>
    <mergeCell ref="B247:E247"/>
    <mergeCell ref="H247:J247"/>
    <mergeCell ref="M247:P247"/>
    <mergeCell ref="B259:E259"/>
    <mergeCell ref="H259:J259"/>
    <mergeCell ref="M259:P259"/>
    <mergeCell ref="B233:E233"/>
    <mergeCell ref="H233:J233"/>
    <mergeCell ref="M233:P233"/>
    <mergeCell ref="B241:E241"/>
    <mergeCell ref="H241:J241"/>
    <mergeCell ref="M241:P241"/>
    <mergeCell ref="B287:E287"/>
    <mergeCell ref="H287:J287"/>
    <mergeCell ref="M287:P287"/>
    <mergeCell ref="B289:E289"/>
    <mergeCell ref="H289:J289"/>
    <mergeCell ref="M289:P289"/>
    <mergeCell ref="B262:E262"/>
    <mergeCell ref="H262:J262"/>
    <mergeCell ref="M262:P262"/>
    <mergeCell ref="B283:E283"/>
    <mergeCell ref="H283:J283"/>
    <mergeCell ref="M283:P283"/>
    <mergeCell ref="B301:E301"/>
    <mergeCell ref="H301:J301"/>
    <mergeCell ref="M301:P301"/>
    <mergeCell ref="B304:E304"/>
    <mergeCell ref="H304:J304"/>
    <mergeCell ref="M304:P304"/>
    <mergeCell ref="B299:E299"/>
    <mergeCell ref="H299:J299"/>
    <mergeCell ref="M299:P299"/>
    <mergeCell ref="B300:E300"/>
    <mergeCell ref="H300:J300"/>
    <mergeCell ref="M300:P300"/>
    <mergeCell ref="B316:E316"/>
    <mergeCell ref="H316:J316"/>
    <mergeCell ref="M316:P316"/>
    <mergeCell ref="B317:E317"/>
    <mergeCell ref="H317:J317"/>
    <mergeCell ref="M317:P317"/>
    <mergeCell ref="B305:E305"/>
    <mergeCell ref="H305:J305"/>
    <mergeCell ref="M305:P305"/>
    <mergeCell ref="B315:E315"/>
    <mergeCell ref="H315:J315"/>
    <mergeCell ref="M315:P315"/>
    <mergeCell ref="B323:E323"/>
    <mergeCell ref="H323:J323"/>
    <mergeCell ref="M323:P323"/>
    <mergeCell ref="B326:E326"/>
    <mergeCell ref="H326:J326"/>
    <mergeCell ref="M326:P326"/>
    <mergeCell ref="B319:E319"/>
    <mergeCell ref="H319:J319"/>
    <mergeCell ref="M319:P319"/>
    <mergeCell ref="B321:E321"/>
    <mergeCell ref="H321:J321"/>
    <mergeCell ref="M321:P321"/>
    <mergeCell ref="B337:E337"/>
    <mergeCell ref="H337:J337"/>
    <mergeCell ref="M337:P337"/>
    <mergeCell ref="B348:E348"/>
    <mergeCell ref="H348:J348"/>
    <mergeCell ref="M348:P348"/>
    <mergeCell ref="B328:E328"/>
    <mergeCell ref="H328:J328"/>
    <mergeCell ref="M328:P328"/>
    <mergeCell ref="B329:E329"/>
    <mergeCell ref="H329:J329"/>
    <mergeCell ref="M329:P329"/>
    <mergeCell ref="B354:E354"/>
    <mergeCell ref="H354:J354"/>
    <mergeCell ref="M354:P354"/>
    <mergeCell ref="B357:E357"/>
    <mergeCell ref="H357:J357"/>
    <mergeCell ref="M357:P357"/>
    <mergeCell ref="B350:E350"/>
    <mergeCell ref="H350:J350"/>
    <mergeCell ref="M350:P350"/>
    <mergeCell ref="B352:E352"/>
    <mergeCell ref="H352:J352"/>
    <mergeCell ref="M352:P352"/>
    <mergeCell ref="B367:E367"/>
    <mergeCell ref="H367:J367"/>
    <mergeCell ref="M367:P367"/>
    <mergeCell ref="B371:E371"/>
    <mergeCell ref="H371:J371"/>
    <mergeCell ref="M371:P371"/>
    <mergeCell ref="B361:E361"/>
    <mergeCell ref="H361:J361"/>
    <mergeCell ref="M361:P361"/>
    <mergeCell ref="B363:E363"/>
    <mergeCell ref="H363:J363"/>
    <mergeCell ref="M363:P363"/>
    <mergeCell ref="B378:E378"/>
    <mergeCell ref="H378:J378"/>
    <mergeCell ref="M378:P378"/>
    <mergeCell ref="B380:E380"/>
    <mergeCell ref="H380:J380"/>
    <mergeCell ref="M380:P380"/>
    <mergeCell ref="B373:E373"/>
    <mergeCell ref="H373:J373"/>
    <mergeCell ref="M373:P373"/>
    <mergeCell ref="B376:E376"/>
    <mergeCell ref="H376:J376"/>
    <mergeCell ref="M376:P376"/>
    <mergeCell ref="B388:E388"/>
    <mergeCell ref="H388:J388"/>
    <mergeCell ref="M388:P388"/>
    <mergeCell ref="B382:E382"/>
    <mergeCell ref="H382:J382"/>
    <mergeCell ref="M382:P382"/>
    <mergeCell ref="B387:E387"/>
    <mergeCell ref="H387:J387"/>
    <mergeCell ref="M387:P387"/>
    <mergeCell ref="B394:E394"/>
    <mergeCell ref="H394:J394"/>
    <mergeCell ref="M394:P394"/>
    <mergeCell ref="B395:E395"/>
    <mergeCell ref="H395:J395"/>
    <mergeCell ref="M395:P395"/>
    <mergeCell ref="B390:E390"/>
    <mergeCell ref="H390:J390"/>
    <mergeCell ref="M390:P390"/>
    <mergeCell ref="B400:E400"/>
    <mergeCell ref="H400:J400"/>
    <mergeCell ref="M400:P400"/>
    <mergeCell ref="B409:E409"/>
    <mergeCell ref="H409:J409"/>
    <mergeCell ref="M409:P409"/>
    <mergeCell ref="B396:E396"/>
    <mergeCell ref="H396:J396"/>
    <mergeCell ref="M396:P396"/>
    <mergeCell ref="B399:E399"/>
    <mergeCell ref="H399:J399"/>
    <mergeCell ref="M399:P399"/>
    <mergeCell ref="B414:E414"/>
    <mergeCell ref="H414:J414"/>
    <mergeCell ref="M414:P414"/>
    <mergeCell ref="B416:E416"/>
    <mergeCell ref="H416:J416"/>
    <mergeCell ref="M416:P416"/>
    <mergeCell ref="B410:E410"/>
    <mergeCell ref="H410:J410"/>
    <mergeCell ref="M410:P410"/>
    <mergeCell ref="B412:E412"/>
    <mergeCell ref="H412:J412"/>
    <mergeCell ref="M412:P412"/>
    <mergeCell ref="B421:E421"/>
    <mergeCell ref="H421:J421"/>
    <mergeCell ref="M421:P421"/>
    <mergeCell ref="B423:E423"/>
    <mergeCell ref="H423:J423"/>
    <mergeCell ref="M423:P423"/>
    <mergeCell ref="B418:E418"/>
    <mergeCell ref="H418:J418"/>
    <mergeCell ref="M418:P418"/>
    <mergeCell ref="B419:E419"/>
    <mergeCell ref="H419:J419"/>
    <mergeCell ref="M419:P419"/>
    <mergeCell ref="B461:E461"/>
    <mergeCell ref="H461:J461"/>
    <mergeCell ref="M461:P461"/>
    <mergeCell ref="B459:E459"/>
    <mergeCell ref="H459:J459"/>
    <mergeCell ref="M459:P459"/>
    <mergeCell ref="B460:E460"/>
    <mergeCell ref="H460:J460"/>
    <mergeCell ref="M460:P460"/>
  </mergeCells>
  <printOptions gridLines="1"/>
  <pageMargins left="0.74803149606299213" right="0.74803149606299213" top="0.98425196850393704" bottom="0.98425196850393704" header="0.51181102362204722" footer="0.51181102362204722"/>
  <pageSetup scale="23" fitToHeight="0" orientation="landscape" r:id="rId1"/>
  <headerFooter alignWithMargins="0">
    <oddHeader>&amp;C&amp;A</oddHeader>
    <oddFooter>&amp;CСтраница &amp;P</oddFooter>
  </headerFooter>
  <rowBreaks count="1" manualBreakCount="1">
    <brk id="4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РРО</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Яковлева Алена Веняминовна</dc:creator>
  <cp:lastModifiedBy>Яковлева Алена Веняминовна</cp:lastModifiedBy>
  <cp:lastPrinted>2021-12-21T06:46:01Z</cp:lastPrinted>
  <dcterms:created xsi:type="dcterms:W3CDTF">2021-11-30T08:45:35Z</dcterms:created>
  <dcterms:modified xsi:type="dcterms:W3CDTF">2021-12-28T07:10:05Z</dcterms:modified>
</cp:coreProperties>
</file>