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40" windowWidth="27795" windowHeight="12720"/>
  </bookViews>
  <sheets>
    <sheet name="Расх. обязательства_5" sheetId="2" r:id="rId1"/>
  </sheets>
  <definedNames>
    <definedName name="_xlnm._FilterDatabase" localSheetId="0" hidden="1">'Расх. обязательства_5'!$A$13:$W$430</definedName>
  </definedNames>
  <calcPr calcId="144525"/>
</workbook>
</file>

<file path=xl/calcChain.xml><?xml version="1.0" encoding="utf-8"?>
<calcChain xmlns="http://schemas.openxmlformats.org/spreadsheetml/2006/main">
  <c r="T237" i="2" l="1"/>
  <c r="T207" i="2"/>
  <c r="T280" i="2"/>
  <c r="T194" i="2"/>
  <c r="T17" i="2"/>
  <c r="T23" i="2"/>
  <c r="T254" i="2"/>
  <c r="T274" i="2"/>
  <c r="T222" i="2"/>
  <c r="T186" i="2"/>
  <c r="T187" i="2"/>
  <c r="T215" i="2"/>
  <c r="T216" i="2"/>
  <c r="T214" i="2"/>
  <c r="T212" i="2"/>
  <c r="U247" i="2" l="1"/>
  <c r="V247" i="2"/>
  <c r="W247" i="2"/>
  <c r="U261" i="2"/>
  <c r="V261" i="2"/>
  <c r="W261" i="2"/>
  <c r="U264" i="2"/>
  <c r="V264" i="2"/>
  <c r="W264" i="2"/>
  <c r="U285" i="2"/>
  <c r="V285" i="2"/>
  <c r="W285" i="2"/>
  <c r="R360" i="2"/>
  <c r="S360" i="2"/>
  <c r="T360" i="2"/>
  <c r="U241" i="2" l="1"/>
  <c r="V241" i="2"/>
  <c r="W241" i="2"/>
  <c r="U239" i="2"/>
  <c r="V239" i="2"/>
  <c r="W239" i="2"/>
  <c r="U229" i="2"/>
  <c r="V229" i="2"/>
  <c r="W229" i="2"/>
  <c r="U227" i="2"/>
  <c r="V227" i="2"/>
  <c r="W227" i="2"/>
  <c r="U211" i="2"/>
  <c r="V211" i="2"/>
  <c r="W211" i="2"/>
  <c r="U182" i="2"/>
  <c r="V182" i="2"/>
  <c r="W182" i="2"/>
  <c r="U178" i="2"/>
  <c r="V178" i="2"/>
  <c r="W178" i="2"/>
  <c r="U176" i="2"/>
  <c r="V176" i="2"/>
  <c r="W176" i="2"/>
  <c r="U174" i="2"/>
  <c r="V174" i="2"/>
  <c r="W174" i="2"/>
  <c r="U171" i="2"/>
  <c r="V171" i="2"/>
  <c r="W171" i="2"/>
  <c r="U168" i="2"/>
  <c r="V168" i="2"/>
  <c r="W168" i="2"/>
  <c r="U166" i="2"/>
  <c r="V166" i="2"/>
  <c r="W166" i="2"/>
  <c r="U164" i="2"/>
  <c r="V164" i="2"/>
  <c r="W164" i="2"/>
  <c r="U161" i="2"/>
  <c r="V161" i="2"/>
  <c r="W161" i="2"/>
  <c r="T163" i="2"/>
  <c r="U395" i="2" l="1"/>
  <c r="V395" i="2"/>
  <c r="W395" i="2"/>
  <c r="U393" i="2"/>
  <c r="V393" i="2"/>
  <c r="W393" i="2"/>
  <c r="U391" i="2"/>
  <c r="V391" i="2"/>
  <c r="W391" i="2"/>
  <c r="T388" i="2"/>
  <c r="U388" i="2"/>
  <c r="V388" i="2"/>
  <c r="W388" i="2"/>
  <c r="T386" i="2"/>
  <c r="U386" i="2"/>
  <c r="V386" i="2"/>
  <c r="W386" i="2"/>
  <c r="T384" i="2"/>
  <c r="U384" i="2"/>
  <c r="V384" i="2"/>
  <c r="W384" i="2"/>
  <c r="U381" i="2"/>
  <c r="V381" i="2"/>
  <c r="W381" i="2"/>
  <c r="W430" i="2"/>
  <c r="V430" i="2"/>
  <c r="U309" i="2"/>
  <c r="V309" i="2"/>
  <c r="W309" i="2"/>
  <c r="U291" i="2"/>
  <c r="V291" i="2"/>
  <c r="W291" i="2"/>
  <c r="U180" i="2"/>
  <c r="V180" i="2"/>
  <c r="W180" i="2"/>
  <c r="T391" i="2"/>
  <c r="U160" i="2"/>
  <c r="V160" i="2"/>
  <c r="W160" i="2"/>
  <c r="V158" i="2"/>
  <c r="W158" i="2"/>
  <c r="U158" i="2"/>
  <c r="U151" i="2"/>
  <c r="V151" i="2"/>
  <c r="W151" i="2"/>
  <c r="U139" i="2"/>
  <c r="V139" i="2"/>
  <c r="W139" i="2"/>
  <c r="W134" i="2"/>
  <c r="U134" i="2"/>
  <c r="V134" i="2"/>
  <c r="U130" i="2"/>
  <c r="V130" i="2"/>
  <c r="W130" i="2"/>
  <c r="U128" i="2"/>
  <c r="V128" i="2"/>
  <c r="W128" i="2"/>
  <c r="U126" i="2"/>
  <c r="V126" i="2"/>
  <c r="W126" i="2"/>
  <c r="U122" i="2"/>
  <c r="V122" i="2"/>
  <c r="W122" i="2"/>
  <c r="U120" i="2"/>
  <c r="V120" i="2"/>
  <c r="W120" i="2"/>
  <c r="U106" i="2"/>
  <c r="V106" i="2"/>
  <c r="W106" i="2"/>
  <c r="U102" i="2"/>
  <c r="V102" i="2"/>
  <c r="W102" i="2"/>
  <c r="U96" i="2"/>
  <c r="V96" i="2"/>
  <c r="W96" i="2"/>
  <c r="U93" i="2"/>
  <c r="V93" i="2"/>
  <c r="W93" i="2"/>
  <c r="U91" i="2"/>
  <c r="V91" i="2"/>
  <c r="W91" i="2"/>
  <c r="U89" i="2"/>
  <c r="V89" i="2"/>
  <c r="W89" i="2"/>
  <c r="U84" i="2"/>
  <c r="V84" i="2"/>
  <c r="W84" i="2"/>
  <c r="U57" i="2"/>
  <c r="V57" i="2"/>
  <c r="W57" i="2"/>
  <c r="U55" i="2"/>
  <c r="V55" i="2"/>
  <c r="W55" i="2"/>
  <c r="U51" i="2"/>
  <c r="V51" i="2"/>
  <c r="W51" i="2"/>
  <c r="U47" i="2"/>
  <c r="V47" i="2"/>
  <c r="W47" i="2"/>
  <c r="U44" i="2"/>
  <c r="V44" i="2"/>
  <c r="W44" i="2"/>
  <c r="U40" i="2"/>
  <c r="V40" i="2"/>
  <c r="W40" i="2"/>
  <c r="U38" i="2"/>
  <c r="V38" i="2"/>
  <c r="W38" i="2"/>
  <c r="U36" i="2"/>
  <c r="V36" i="2"/>
  <c r="W36" i="2"/>
  <c r="U15" i="2"/>
  <c r="V15" i="2"/>
  <c r="W15" i="2"/>
  <c r="U12" i="2"/>
  <c r="V12" i="2"/>
  <c r="W12" i="2"/>
  <c r="U154" i="2"/>
  <c r="V154" i="2"/>
  <c r="W154" i="2"/>
  <c r="U390" i="2" l="1"/>
  <c r="U383" i="2"/>
  <c r="V390" i="2"/>
  <c r="W390" i="2"/>
  <c r="U11" i="2"/>
  <c r="U10" i="2" s="1"/>
  <c r="W383" i="2"/>
  <c r="V383" i="2"/>
  <c r="V11" i="2"/>
  <c r="V10" i="2" s="1"/>
  <c r="W11" i="2"/>
  <c r="W10" i="2" s="1"/>
  <c r="U379" i="2" l="1"/>
  <c r="U9" i="2" s="1"/>
  <c r="W379" i="2"/>
  <c r="W9" i="2" s="1"/>
  <c r="V379" i="2"/>
  <c r="V9" i="2" s="1"/>
  <c r="T333" i="2"/>
  <c r="T326" i="2"/>
  <c r="T351" i="2"/>
  <c r="T303" i="2"/>
  <c r="T297" i="2"/>
  <c r="T292" i="2" s="1"/>
  <c r="T285" i="2"/>
  <c r="T264" i="2"/>
  <c r="T261" i="2"/>
  <c r="T247" i="2"/>
  <c r="T241" i="2"/>
  <c r="T239" i="2"/>
  <c r="T229" i="2"/>
  <c r="T227" i="2"/>
  <c r="T211" i="2"/>
  <c r="S181" i="2"/>
  <c r="R181" i="2"/>
  <c r="T182" i="2"/>
  <c r="T178" i="2"/>
  <c r="T176" i="2"/>
  <c r="T174" i="2"/>
  <c r="T171" i="2"/>
  <c r="T168" i="2"/>
  <c r="T166" i="2"/>
  <c r="S164" i="2"/>
  <c r="T164" i="2"/>
  <c r="R164" i="2"/>
  <c r="T161" i="2"/>
  <c r="T154" i="2"/>
  <c r="T151" i="2"/>
  <c r="T139" i="2"/>
  <c r="T134" i="2"/>
  <c r="T130" i="2"/>
  <c r="T128" i="2"/>
  <c r="T126" i="2"/>
  <c r="T122" i="2"/>
  <c r="T120" i="2"/>
  <c r="T106" i="2"/>
  <c r="T102" i="2"/>
  <c r="T96" i="2"/>
  <c r="T93" i="2"/>
  <c r="T91" i="2"/>
  <c r="T89" i="2"/>
  <c r="T84" i="2"/>
  <c r="T57" i="2"/>
  <c r="T55" i="2"/>
  <c r="T51" i="2"/>
  <c r="T47" i="2"/>
  <c r="T44" i="2"/>
  <c r="T40" i="2"/>
  <c r="S38" i="2"/>
  <c r="T38" i="2"/>
  <c r="R38" i="2"/>
  <c r="T36" i="2"/>
  <c r="T15" i="2"/>
  <c r="T12" i="2"/>
  <c r="S211" i="2"/>
  <c r="S182" i="2"/>
  <c r="R182" i="2"/>
  <c r="S285" i="2"/>
  <c r="R285" i="2"/>
  <c r="S264" i="2"/>
  <c r="R264" i="2"/>
  <c r="S261" i="2"/>
  <c r="R261" i="2"/>
  <c r="S247" i="2"/>
  <c r="R247" i="2"/>
  <c r="S241" i="2"/>
  <c r="R241" i="2"/>
  <c r="S239" i="2"/>
  <c r="R239" i="2"/>
  <c r="S229" i="2"/>
  <c r="R229" i="2"/>
  <c r="S227" i="2"/>
  <c r="R227" i="2"/>
  <c r="R211" i="2"/>
  <c r="S178" i="2"/>
  <c r="R178" i="2"/>
  <c r="S176" i="2"/>
  <c r="R176" i="2"/>
  <c r="S174" i="2"/>
  <c r="R174" i="2"/>
  <c r="S171" i="2"/>
  <c r="R171" i="2"/>
  <c r="S168" i="2"/>
  <c r="R168" i="2"/>
  <c r="S166" i="2"/>
  <c r="R166" i="2"/>
  <c r="S161" i="2"/>
  <c r="R161" i="2"/>
  <c r="S154" i="2"/>
  <c r="R154" i="2"/>
  <c r="S151" i="2"/>
  <c r="R151" i="2"/>
  <c r="S139" i="2"/>
  <c r="R139" i="2"/>
  <c r="S134" i="2"/>
  <c r="R134" i="2"/>
  <c r="S130" i="2"/>
  <c r="R130" i="2"/>
  <c r="S128" i="2"/>
  <c r="R128" i="2"/>
  <c r="S126" i="2"/>
  <c r="R126" i="2"/>
  <c r="S122" i="2"/>
  <c r="R122" i="2"/>
  <c r="S120" i="2"/>
  <c r="R120" i="2"/>
  <c r="S106" i="2"/>
  <c r="R106" i="2"/>
  <c r="S102" i="2"/>
  <c r="R102" i="2"/>
  <c r="S96" i="2"/>
  <c r="R96" i="2"/>
  <c r="S93" i="2"/>
  <c r="R93" i="2"/>
  <c r="S91" i="2"/>
  <c r="R91" i="2"/>
  <c r="S89" i="2"/>
  <c r="R89" i="2"/>
  <c r="S84" i="2"/>
  <c r="R84" i="2"/>
  <c r="S57" i="2"/>
  <c r="R57" i="2"/>
  <c r="S55" i="2"/>
  <c r="R55" i="2"/>
  <c r="S51" i="2"/>
  <c r="R51" i="2"/>
  <c r="S47" i="2"/>
  <c r="R47" i="2"/>
  <c r="S44" i="2"/>
  <c r="R44" i="2"/>
  <c r="S40" i="2"/>
  <c r="R40" i="2"/>
  <c r="S36" i="2"/>
  <c r="R36" i="2"/>
  <c r="S15" i="2"/>
  <c r="R15" i="2"/>
  <c r="S12" i="2"/>
  <c r="R12" i="2"/>
  <c r="S297" i="2"/>
  <c r="R297" i="2"/>
  <c r="S293" i="2"/>
  <c r="R293" i="2"/>
  <c r="S303" i="2"/>
  <c r="S302" i="2" s="1"/>
  <c r="R303" i="2"/>
  <c r="R302" i="2" s="1"/>
  <c r="S323" i="2"/>
  <c r="S160" i="2" l="1"/>
  <c r="T180" i="2"/>
  <c r="T160" i="2"/>
  <c r="R11" i="2"/>
  <c r="R160" i="2"/>
  <c r="S11" i="2"/>
  <c r="T11" i="2"/>
  <c r="S180" i="2"/>
  <c r="S292" i="2"/>
  <c r="S291" i="2" s="1"/>
  <c r="R292" i="2"/>
  <c r="R291" i="2" s="1"/>
  <c r="S410" i="2"/>
  <c r="R410" i="2"/>
  <c r="T395" i="2"/>
  <c r="R420" i="2"/>
  <c r="S393" i="2"/>
  <c r="T393" i="2"/>
  <c r="R393" i="2"/>
  <c r="T383" i="2"/>
  <c r="S384" i="2"/>
  <c r="R384" i="2"/>
  <c r="S386" i="2"/>
  <c r="R386" i="2"/>
  <c r="S388" i="2"/>
  <c r="R388" i="2"/>
  <c r="S381" i="2"/>
  <c r="T381" i="2"/>
  <c r="R381" i="2"/>
  <c r="S377" i="2"/>
  <c r="R377" i="2"/>
  <c r="S375" i="2"/>
  <c r="R375" i="2"/>
  <c r="T374" i="2"/>
  <c r="S341" i="2"/>
  <c r="R341" i="2"/>
  <c r="R324" i="2"/>
  <c r="S325" i="2"/>
  <c r="R325" i="2"/>
  <c r="R323" i="2"/>
  <c r="S368" i="2"/>
  <c r="R368" i="2"/>
  <c r="T368" i="2"/>
  <c r="S362" i="2"/>
  <c r="R362" i="2"/>
  <c r="T362" i="2"/>
  <c r="S370" i="2"/>
  <c r="T370" i="2"/>
  <c r="R370" i="2"/>
  <c r="S366" i="2"/>
  <c r="T366" i="2"/>
  <c r="R366" i="2"/>
  <c r="T364" i="2"/>
  <c r="S364" i="2"/>
  <c r="R364" i="2"/>
  <c r="S358" i="2"/>
  <c r="T358" i="2"/>
  <c r="R358" i="2"/>
  <c r="S354" i="2"/>
  <c r="T354" i="2"/>
  <c r="R354" i="2"/>
  <c r="T10" i="2" l="1"/>
  <c r="R10" i="2"/>
  <c r="S10" i="2"/>
  <c r="T390" i="2"/>
  <c r="T379" i="2" s="1"/>
  <c r="R395" i="2"/>
  <c r="R390" i="2" s="1"/>
  <c r="S383" i="2"/>
  <c r="R374" i="2"/>
  <c r="R383" i="2"/>
  <c r="S395" i="2"/>
  <c r="S390" i="2" s="1"/>
  <c r="S374" i="2"/>
  <c r="S352" i="2"/>
  <c r="T352" i="2"/>
  <c r="R352" i="2"/>
  <c r="S350" i="2"/>
  <c r="T350" i="2"/>
  <c r="R350" i="2"/>
  <c r="S347" i="2"/>
  <c r="T347" i="2"/>
  <c r="R347" i="2"/>
  <c r="S345" i="2"/>
  <c r="T345" i="2"/>
  <c r="R345" i="2"/>
  <c r="S343" i="2"/>
  <c r="T343" i="2"/>
  <c r="R343" i="2"/>
  <c r="T341" i="2"/>
  <c r="R321" i="2"/>
  <c r="S328" i="2"/>
  <c r="T328" i="2"/>
  <c r="R328" i="2"/>
  <c r="S321" i="2"/>
  <c r="T321" i="2"/>
  <c r="S315" i="2"/>
  <c r="R315" i="2"/>
  <c r="S313" i="2"/>
  <c r="R313" i="2"/>
  <c r="S311" i="2"/>
  <c r="R311" i="2"/>
  <c r="T310" i="2"/>
  <c r="R379" i="2" l="1"/>
  <c r="T320" i="2"/>
  <c r="T309" i="2" s="1"/>
  <c r="S379" i="2"/>
  <c r="S310" i="2"/>
  <c r="R320" i="2"/>
  <c r="S320" i="2"/>
  <c r="R310" i="2"/>
  <c r="R309" i="2" l="1"/>
  <c r="S309" i="2"/>
  <c r="S9" i="2" s="1"/>
  <c r="R180" i="2"/>
  <c r="T302" i="2"/>
  <c r="T291" i="2" s="1"/>
  <c r="T9" i="2" s="1"/>
  <c r="R9" i="2" l="1"/>
</calcChain>
</file>

<file path=xl/sharedStrings.xml><?xml version="1.0" encoding="utf-8"?>
<sst xmlns="http://schemas.openxmlformats.org/spreadsheetml/2006/main" count="2843" uniqueCount="1015">
  <si>
    <t/>
  </si>
  <si>
    <t>Условно утвержденные расходы на первый и второй годы планового периода в соответствии с решением о местном бюджете муниципальног района</t>
  </si>
  <si>
    <t>1) с 31.07.1998 по 01.01.2999; 
2) с 01.01.2009 по 01.01.2999</t>
  </si>
  <si>
    <t xml:space="preserve">1) п. 5 ст. 184.1 ; 
2) п. 1 ч. 1 ст. 15 гл. 3 </t>
  </si>
  <si>
    <t>1) Федеральный закон "Бюджетный Кодекс Российской Федерации (ред. от 29.12.2015 г.)" от 31.07.1998 №145-фз; 
2) Федеральный закон "Об общих принципах организации местного самоуправления в Российской Федерации (ред. от 30.03.2015 г.)" от 06.10.2003 №131-фз</t>
  </si>
  <si>
    <t>Об общих принципах организации местного самоуправления в Российской Федерации (ред. от 30.03.2015 г.)</t>
  </si>
  <si>
    <t>Условно-утвержденные расходы</t>
  </si>
  <si>
    <t>Департамент финансов Нефтеюганского района</t>
  </si>
  <si>
    <t>Департамент образования и молодежной политики Нефтеюганского района</t>
  </si>
  <si>
    <t>1) с 01.01.2019 по 01.01.2999; 
2) с 23.06.2017 по 01.01.2999; 
3) с 23.01.2019 по 01.01.2999; 
4) с 27.05.2015 по 01.01.2999; 
5) с 01.01.2009 по 01.01.2999; 
6) с 28.11.2019 по 01.01.2999; 
7) с 30.08.2019 по 01.01.2999</t>
  </si>
  <si>
    <t xml:space="preserve">1) п. 1 ; 
2) п. 1 ; 
3) п. 1 ; 
4) п. 1 ; 
5) п. 3 ст. 65 гл. 8 ; 
6) п. 1 ; 
7) п. 1 </t>
  </si>
  <si>
    <t>1) Постановление Администрации муниципального образования "Развитие транспортной системы Нефтеюганского района на 2019 - 2024 годы и на период до 2030 года" от 21.12.2018 №2373-па-нпа; 
2)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транспортной системы Нефтеюганского района на 2017-2020 годы" от 23.06.2017 №139; 
3) Решение Думы муниципального образования "О внесении изменений в решение Думы Нефтеюганского района от 23.06.2017 № 139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транспортной системы Нефтеюганского района на 2017-2020 годы" от 23.01.2019 №329; 
4)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5) Федеральный закон "Об общих принципах организации местного самоуправления в Российской Федерации (ред. от 30.03.2015 г.)" от 06.10.2003 №131-фз;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7) Решение Думы муниципального образования "О внесении изменений в решение Думы Нефтеюганского района от 23.06.2017 № 139 "Об утверждении порядка предоставления иных межбюджетных трансфертов бюджетам городского и сельских поселений, входящи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транспортной системы Нефтеюганского района на 2019-2024 годы и на период до 2030 года" от 30.08.2019 №408</t>
  </si>
  <si>
    <t>Организацию регулярных перевозок по муниципальным маршрутам по регулируемым тарифам, связанных с улучшением качества обслуживания пассажиров</t>
  </si>
  <si>
    <t>1) с 23.06.2017 по 01.01.2999; 
2) с 07.04.2016 по 01.01.2999; 
3) с 27.05.2015 по 01.01.2999; 
4) с 31.10.2016 по 01.01.2999; 
5) с 01.01.2009 по 01.01.2999; 
6) с 01.01.2009 по 01.01.2999</t>
  </si>
  <si>
    <t>1) в целом; 
2) в целом; 
3) в целом; 
4) в целом; 
5) п. 3 ст. 65 гл. 8 ; 
6) в целом</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</si>
  <si>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2017-2020 годы" от 23.06.2017 №138;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t>
  </si>
  <si>
    <t>1) с 07.04.2016 по 01.01.2999; 
2) с 27.05.2015 по 01.01.2999; 
3) с 01.01.2009 по 01.01.2999; 
4) с 01.01.2009 по 01.01.2999</t>
  </si>
  <si>
    <t>1) в целом; 
2) в целом; 
3) п. 3 ст. 65 гл. 3 ; 
4) в целом</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</si>
  <si>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межбюджетных отношениях в Ханты-Мансийском автономном округе - Югре (ред. от 28.05.2015, с изм. от 15.10.2015 г.)" от 10.11.2008 №132-оз</t>
  </si>
  <si>
    <t>1) с 01.01.2007 по 01.01.2999; 
2) с 01.01.2009 по 01.01.2999; 
3) с 02.05.1991 по 01.01.2999; 
4) с 01.01.2014 по 31.12.2020; 
5) с 01.01.2019 по 31.12.2030</t>
  </si>
  <si>
    <t>1) ст. 26 ; 
2) п. 3 ст. 65 гл. 8 ; 
3) ст. 7.1 ; 
4) в целом; 
5) в целом</t>
  </si>
  <si>
    <t>1) Федеральный закон "О внесении изменения в отдельные законодательные акты РФ в связи совершенствованием разграничения полномочий" от 29.12.2006 №258-фз;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занятости населения в Российской Федерации" от 19.04.1991 №1032-1; 
4) Постановление Администрации муниципального образования "Об утверждении муниципальной программы "Улучшение условий и охраны труда, развитие социального партнерства в муниципальном образовании Нефтеюганский район на  2014 - 2020 годы" от 08.10.2013 №2623-па; 
5)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t>
  </si>
  <si>
    <t>Реализация мероприятий по содействию трудоустройству граждан</t>
  </si>
  <si>
    <t>1) с 01.01.2019 по 01.01.2999; 
2) с 05.07.2017 по 01.01.2999; 
3) с 14.02.2019 по 01.01.2999; 
4) с 27.05.2015 по 01.01.2999; 
5) с 01.01.2009 по 01.01.2999; 
6) с 28.11.2019 по 01.01.2999</t>
  </si>
  <si>
    <t xml:space="preserve">1) п. 1 ; 
2) п. 1 ; 
3) п. 1 ; 
4) п. 1 ; 
5) п. 3 ст. 65 гл. 8 ; 
6) п. 1 </t>
  </si>
  <si>
    <t>1) Постановление Администрации муниципального образования "Развитие информационного общества Нефтеюганского района на 2019-2024 годы и на период до 2030 года" от 21.12.2018 №2399-па-нпа; 
2)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информационного общества Нефтеюганского района на 2017-2020 годы" от 05.07.2017 №148; 
3) Решение Думы муниципального образования "О внесении изменений в решение Думы Нефтеюганского района от 05.07.2017  № 148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информационного общества Нефтеюганского района на 2017-2020 годы" от 14.02.2019 №346; 
4)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5) Федеральный закон "Об общих принципах организации местного самоуправления в Российской Федерации (ред. от 30.03.2015 г.)" от 06.10.2003 №131-фз;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</si>
  <si>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Обеспечение защиты информации и персональных данных</t>
  </si>
  <si>
    <t>1) с 07.04.2016 по 01.01.2999; 
2) с 27.05.2015 по 01.01.2999; 
3) с 01.01.2017 по 31.12.2020; 
4) с 01.01.2009 по 01.01.2999; 
5) с 01.01.2009 по 01.01.2999</t>
  </si>
  <si>
    <t>1) в целом; 
2) в целом; 
3) в целом; 
4) п. 3 ст. 65 гл. 8 ; 
5) в целом</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</si>
  <si>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t>
  </si>
  <si>
    <t>Предоставление  выплат гражданам по исполнительным документам</t>
  </si>
  <si>
    <t>1) с 28.11.2018 по 01.01.2999; 
2) с 07.04.2016 по 01.01.2999; 
3) с 27.05.2015 по 01.01.2999; 
4) с 01.01.2017 по 31.12.2020; 
5) с 01.01.2009 по 01.01.2999; 
6) с 01.01.2009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</si>
  <si>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доступным и комфортным жильем жителей Нефтеюганского района в 2017-2020 годах" от 28.11.2018 №303;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t>
  </si>
  <si>
    <t>Снос расселяемых многоквартирных, жилых домов</t>
  </si>
  <si>
    <t>1) с 23.01.2019 по 01.01.2999; 
2) с 07.04.2016 по 01.01.2999; 
3) с 27.05.2015 по 01.01.2999; 
4) с 31.10.2016 по 01.01.2999; 
5) с 01.01.2009 по 01.01.2999; 
6) с 01.01.2009 по 01.01.2999</t>
  </si>
  <si>
    <t>1) Решение Думы муниципального образования "Об утверждении порядков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23.01.2019 №330;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t>
  </si>
  <si>
    <t>Формирование современной городской среды</t>
  </si>
  <si>
    <t>1) с 14.02.2019 по 01.01.2999; 
2) с 07.04.2016 по 01.01.2999; 
3) с 27.05.2015 по 01.01.2999; 
4) с 01.01.2009 по 01.01.2999; 
5) с 01.01.2009 по 01.01.2999; 
6) с 01.01.2019 по 31.12.2030</t>
  </si>
  <si>
    <t xml:space="preserve">1) в целом; 
2) в целом; 
3) в целом; 
4) п. 3 ст. 65 гл. 3 ; 
5) в целом; 
6) п. 2.2 разд. 3 </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</si>
  <si>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14.02.2019 №343;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 
6) Постановление Администрации муниципального образования "О внесении изменений в постановление администрации Нефтеюганского района от 01.11.2016 № 1812-па-нпа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21.12.2018 №2403-па-нпа</t>
  </si>
  <si>
    <t>Оборудование мест проживания  малообеспеченных, социально-неадаптированных и маломобильных граждан автономными пожарными извещателями</t>
  </si>
  <si>
    <t xml:space="preserve">1) в целом; 
2) в целом; 
3) в целом; 
4) п. 3 ст. 65 гл. 8 ; 
5) в целом; 
6) п. 2.1 разд. 3 </t>
  </si>
  <si>
    <t>1) с 14.02.2019 по 01.01.2999; 
2) с 07.04.2016 по 01.01.2999; 
3) с 27.05.2015 по 01.01.2999; 
4) с 01.01.2017 по 31.12.2020; 
5) с 01.01.2009 по 01.01.2999; 
6) с 01.01.2009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</si>
  <si>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"Совершенствование муниципального управления Нефтеюганского района на 2019-2024 годы и на период до 2030 года" от 14.02.2019 №342;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t>
  </si>
  <si>
    <t>Повышение квалификации, формирование резервов управленческих кадров муниципального образования</t>
  </si>
  <si>
    <t>1) с 01.01.2018 по 01.01.2999; 
2) с 23.01.2019 по 01.01.2999; 
3) с 27.05.2015 по 01.01.2999; 
4) с 01.01.2009 по 01.01.2999; 
5) с 01.01.2009 по 01.01.2999; 
6) с 01.01.2019 по 31.12.2030; 
7) с 27.11.2019 по 01.01.2999; 
8) с 28.11.2019 по 01.01.2999; 
9) с 02.09.2019 по 31.12.2999; 
10) с 27.11.2019 по 31.12.2999</t>
  </si>
  <si>
    <t xml:space="preserve">1) п. 1 ; 
2) п. 1 ; 
3) п. 1 ; 
4) п. 3 ст. 65 гл. 8 ; 
5) ст. 10 гл. 3 ; 
6) п. 1 ; 
7) п. 1 ; 
8) п. 1 ; 
9) п. 1 ; 
10) п. 1 </t>
  </si>
  <si>
    <t>1) Постановление Администрации муниципального образования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20.12.2018 №2345-па-нпа; 
2) Решение Думы муниципального образования "Об утверждении порядков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23.01.2019 №330;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 
6) Постановление Правительства автономного округа "О гос. программе ХМАО-Югры "Жилищно-коммунальный комплекс и городская среда"." от 05.10.2018 №347-п-п; 
7) Решение Думы муниципального образования "Об утверждении порядков предоставления субсидий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27.11.2019 №438; 
8)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9) Решение Думы муниципального образования "О внесении изменений в решение Думы Нефтеюганского района от 23.01.2019 № 330 "Об утверждении порядков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02.09.2019 №409; 
10) Решение Думы муниципального образования "О внесении изменений в решение Думы Нефтеюганского района от 23.01.2019 № 330 "Об утверждении порядков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27.11.2019 №437</t>
  </si>
  <si>
    <t>Региональный проект "Формирование комфортной городской среды"</t>
  </si>
  <si>
    <t>1) с 28.02.2019 по 01.01.2999; 
2) с 27.05.2015 по 01.01.2999; 
3) с 01.01.2017 по 31.12.2020; 
4) с 01.01.2009 по 01.01.2999; 
5) с 01.01.2009 по 01.01.2999; 
6) с 28.11.2019 по 01.01.2999; 
7) с 20.12.2018 по 01.01.2999</t>
  </si>
  <si>
    <t xml:space="preserve">1) п. 1 ; 
2) п. 1 ; 
3) п. 1 ; 
4) п. 3 ст. 65 гл. 8 ; 
5) ст. 11.2 гл. 3 ; 
6) п. 1 ; 
7) п. 1 </t>
  </si>
  <si>
    <t>1) Постановление Администрации муниципального образования "О порядке предоставления дотаций по результатам оценки деятельности органов местного самоуправления поселений, входящих в состав Нефтеюганского района, направленных на стимулирование развития практик инициативного бюджетирования" от 28.02.2019 №421-па;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7) Постановление Администрации муниципального образования "О внесении изменений в постановление администрации Нефтеюганского района от 31.10.2016 № 1794-па-нпа "Об утверждении муниципальной программы Нефтеюганского района "Управление 
муниципальными финансами в Нефтеюганском районе на 2017-2020 годы" от 20.12.2018 №2350-па-нпа</t>
  </si>
  <si>
    <t>Поощрение за внедрение практик инициативного бюджетирования (Народный бюджет)</t>
  </si>
  <si>
    <t>1) с 23.06.2017 по 01.01.2999; 
2) с 07.04.2016 по 01.01.2999; 
3) с 27.05.2015 по 01.01.2999; 
4) с 01.01.2017 по 31.12.2020; 
5) с 01.01.2009 по 01.01.2999; 
6) с 01.01.2009 по 01.01.2999</t>
  </si>
  <si>
    <t xml:space="preserve">1) в целом; 
2) в целом; 
3) в целом; 
4) в целом; 
5) п. 3 ст. 65 гл. 8 ; 
6) ст. 10 гл. 3 </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</si>
  <si>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транспортной системы Нефтеюганского района на 2017-2020 годы" от 23.06.2017 №139;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период 2017-2020 годы" от 31.10.2016 №1792-па-нпа;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t>
  </si>
  <si>
    <t>1) с 14.12.2017 по 01.01.2999; 
2) с 01.01.2018 по 31.12.2022; 
3) с 07.04.2016 по 01.01.2999; 
4) с 27.05.2015 по 01.01.2999; 
5) с 01.01.2009 по 01.01.2999; 
6) с 01.01.2009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</si>
  <si>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по благоустройству муниципальной программы Нефтеюганского района "Формирование современной городской среды в муниципальном образовании Нефтеюганский район на 2018-2022 годы" от 14.12.2017 №192; 
2) Постановление Администрации муниципального образования "Об утверждении муниципальной программы Нефтеюганского района "Формирование современной городской среды в муниципальном образовании Нефтеюганский район на 2018-2022 годы" от 15.11.2017 №2057-па-нпа; 
3)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4)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t>
  </si>
  <si>
    <t>Повышение уровня благоустройства территорий общего пользования</t>
  </si>
  <si>
    <t>1) с 14.02.2019 по 01.01.2999; 
2) с 07.04.2016 по 01.01.2999; 
3) с 27.05.2015 по 01.01.2999; 
4) с 01.11.2016 по 31.12.2020; 
5) с 01.01.2009 по 01.01.2999; 
6) с 01.01.2009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</si>
  <si>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14.02.2019 №343;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t>
  </si>
  <si>
    <t>1) в целом; 
2) в целом; 
3) в целом; 
4) в целом; 
5) в целом</t>
  </si>
  <si>
    <t>1) в целом; 
2) в целом; 
3) в целом; 
4) в целом; 
5) п. 3 ст. 65 гл. 8 ; 
6) в целом; 
7) в целом</t>
  </si>
  <si>
    <t>Повышение уровня благоустройства дворовых территорий</t>
  </si>
  <si>
    <t>1) с 26.04.2017 по 01.01.2999; 
2) с 01.01.2018 по 01.01.2999; 
3) с 23.01.2019 по 01.01.2999; 
4) с 27.05.2015 по 01.01.2999; 
5) с 01.01.2009 по 01.01.2999; 
6) с 01.01.2009 по 01.01.2999; 
7) с 28.11.2019 по 01.01.2999; 
8) с 27.11.2019 по 31.12.2999</t>
  </si>
  <si>
    <t xml:space="preserve">1) п. 1 ; 
2) п. 1 ; 
3) п. 1 ; 
4) п. 1 ; 
5) п. 3 ст. 65 гл. 8 ; 
6) ст. 11.2 гл. 3 ; 
7) п. 1 ; 
8) п. 1 </t>
  </si>
  <si>
    <t>1) Постановление Администрации муниципального образования "О конкурсном отборе проектов "Народный бюджет" в Нефтеюганском районе" от 26.04.2017 №676-па; 
2) Постановление Администрации муниципального образования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20.12.2018 №2345-па-нпа; 
3) Решение Думы муниципального образования "Об утверждении порядков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23.01.2019 №330; 
4)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8) Решение Думы муниципального образования "О внесении изменений в решение Думы Нефтеюганского района от 23.01.2019 № 330 "Об утверждении порядков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27.11.2019 №437</t>
  </si>
  <si>
    <t>Реализация проектов "Народный бюджет"</t>
  </si>
  <si>
    <t>1) с 27.05.2015 по 01.01.2999; 
2) с 01.01.2017 по 31.12.2020; 
3) с 19.12.2005 по 01.01.2999; 
4) с 01.01.2009 по 01.01.2999; 
5) с 07.05.2012 по 31.12.2020; 
6) с 28.11.2019 по 01.01.2999; 
7) с 21.12.2018 по 01.01.2999</t>
  </si>
  <si>
    <t xml:space="preserve">1) п. 1 ; 
2) п. 1 ; 
3) ч. 3 ст. 5 ; 
4) п. 3 ст. 65 гл. 8 ; 
5) подп. а п. 2 ; 
6) п. 1 ; 
7)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</si>
  <si>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 мероприятиях по реализации государственной социальной политики" от 07.05.2012 №597;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7) Постановление Администрации муниципального образования "О внесении изменений в постановление администрации Нефтеюганского района          от 31.10.2016 № 1802-па-нпа "Об утверждении муниципальной программы Нефтеюганского района "Развитие культуры Нефтеюганского района на 2017-2020 годы" от 21.12.2018 №2394-па-нпа</t>
  </si>
  <si>
    <t>Стимулирование культурного разнообразия в Нефтеюганском районе</t>
  </si>
  <si>
    <t>Уплата администрациями поселений выкупной цены собственникам непригодных для проживания расселяемых жилых помещений</t>
  </si>
  <si>
    <t>1) с 28.11.2018 по 01.01.2999; 
2) с 07.04.2016 по 01.01.2999; 
3) с 27.05.2015 по 01.01.2999; 
4) с 01.01.2017 по 31.12.2020; 
5) с 01.01.2009 по 01.01.2999; 
6) с 01.01.2009 по 01.01.2999; 
7) с 01.01.2014 по 31.12.2020</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</si>
  <si>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доступным и комфортным жильем жителей Нефтеюганского района в 2017-2020 годах" от 28.11.2018 №303;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 
7) Постановление Правительства автономного округа "О государственной программе Ханты-Мансийского автономного округа - Югры "Обеспечение доступным и комфортным жильем жителей Ханты-Мансийского автономного округа - Югры в 2016 - 2020 годах" (ред. от 18.12.2015 г.)" от 09.10.2013 №408-п</t>
  </si>
  <si>
    <t>Снос строений, приспособленных для проживания (балков)</t>
  </si>
  <si>
    <t>1) с 05.07.2017 по 01.01.2999; 
2) с 19.12.2018 по 01.01.2999; 
3) с 07.04.2016 по 01.01.2999; 
4) с 27.05.2015 по 01.01.2999; 
5) с 01.01.2017 по 31.12.2020; 
6) с 01.01.2009 по 01.01.2999; 
7) с 01.01.2009 по 01.01.2999</t>
  </si>
  <si>
    <t>1) в целом; 
2) в целом; 
3) в целом; 
4) в целом; 
5) в целом; 
6) п. 3 ст. 65 гл. 8 ; 
7) в целом</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</si>
  <si>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"Управление имуществом муниципального образования Нефтеюганский район на 2017-2020 годы" от 05.07.2017 №140; 
2) Решение Думы муниципального образования "О внесении изменений в решение Думы Нефтеюганского района от 05.07.2017 № 140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"Управление имуществом муниципального образования Нефтеюганский район на 2017-2020 годы" от 19.12.2018 №310; 
3)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4)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5)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 межбюджетных отношениях в Ханты-Мансийском автономном округе - Югре (ред. от 28.05.2015, с изм. от 15.10.2015 г.)" от 10.11.2008 №132-оз</t>
  </si>
  <si>
    <t>Управление и распоряжение муниципальным имуществом</t>
  </si>
  <si>
    <t>1) с 01.01.2019 по 01.01.2999; 
2) с 05.07.2017 по 01.01.2999; 
3) с 24.08.2018 по 01.01.2999; 
4) с 23.01.2019 по 01.01.2999; 
5) с 27.05.2015 по 01.01.2999; 
6) с 01.01.2009 по 01.01.2999; 
7) с 30.06.1998 по 01.01.2999; 
8) с 06.04.1999 по 31.12.2999; 
9) с 28.11.2019 по 01.01.2999</t>
  </si>
  <si>
    <t xml:space="preserve">1) п. 1 ; 
2) п. 1 ; 
3) п. 1 ; 
4) п. 1 ; 
5) п. 1 ; 
6) п. 3 ст. 65 гл. 8 ; 
7) п. 1,2 ст. 13 гл. 3 ; 
8) ст. 18 ; 
9) п. 1 </t>
  </si>
  <si>
    <t>1) Постановление Администрации муниципального образования "Обеспечение экологической безопасности Нефтеюганского района на 2019-2024 годы и на период до 2030 года" от 20.12.2018 №2357-па-нпа; 
2)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экологической безопасности Нефтеюганского района на 2017-2020 годы" от 05.07.2017 №142; 
3) Решение Думы муниципального образования "О внесении изменений в решение Думы Нефтеюганского района от 05.07.2017  № 142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экологической безопасности Нефтеюганского района на 2017-2020 годы" от 24.08.2018 №267; 
4) Решение Думы муниципального образования "О внесении изменений в решение Думы Нефтеюганского района от 05.07.2017  № 142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экологической безопасности Нефтеюганского района на 2017-2020 годы" от 23.01.2019 №327; 
5)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6) Федеральный закон "Об общих принципах организации местного самоуправления в Российской Федерации (ред. от 30.03.2015 г.)" от 06.10.2003 №131-фз; 
7) Федеральный закон "Об отходах производства и потребления (с изменениями на 25.11.2013 г.)" от 24.06.1998 №89-фз; 
8) Федеральный закон "О санитарно-эпидемиологическом благополучии населения" (ред. от 29.12.2014г., с изм. и доп., вступ. в силу с 01.03.2015г.)" от 30.03.1999 №52-фз; 
9)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</si>
  <si>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Повышение экологически безопасного уровня обращения с отходами и качества жизни населения</t>
  </si>
  <si>
    <t>Благоустройство дворовых территорий городского и сельских поселений</t>
  </si>
  <si>
    <t>1) с 01.01.2018 по 01.01.2999; 
2) с 27.05.2015 по 01.01.2999; 
3) с 01.01.2009 по 01.01.2999; 
4) с 01.01.2009 по 01.01.2999; 
5) с 01.01.2019 по 31.12.2030; 
6) с 28.11.2019 по 01.01.2999; 
7) с 27.11.2019 по 01.01.2999</t>
  </si>
  <si>
    <t xml:space="preserve">1) п. 1 ; 
2) п. 1 ; 
3) п. 3 ст. 65 гл. 8 ; 
4) ст. 11.2 гл. 3 ; 
5) п. 1 ; 
6) п. 1 ; 
7) п. 1 </t>
  </si>
  <si>
    <t>1) Постановление Администрации муниципального образования "Обеспечение прав и законных интересов населения Нефтеюганского района в отдельных сферах жизнедеятельности в 2019-2024 годы и на период до 2030 года" от 21.12.2018 №2397-па-нпа;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межбюджетных отношениях в Ханты-Мансийском автономном округе - Югре (ред. от 28.05.2015, с изм. от 15.10.2015 г.)" от 10.11.2008 №132-оз; 
5)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7) Решение Думы муниципального образования "Об утверждении порядка предоставления субсидий бюджетам городского и сельских поселений, входящих в состав Нефтеюганского района, предоставляемых из бюджета Нефтеюганского района в рамках реализации мероприятий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2019-2024 годах и на период до 2030 года" от 27.11.2019 №440</t>
  </si>
  <si>
    <t>Охрана общественного порядка и профилактика правонарушений</t>
  </si>
  <si>
    <t>1) с 01.01.2014 по 31.12.2020; 
2) с 01.01.2007 по 01.01.2999; 
3) с 01.01.2009 по 01.01.2999; 
4) с 02.05.1991 по 01.01.2999; 
5) с 01.01.2014 по 31.12.2020</t>
  </si>
  <si>
    <t>1) в целом; 
2) ст. 26 ; 
3) п. 3 ст. 65 гл. 8 ; 
4) ст. 7.1 ; 
5) в целом</t>
  </si>
  <si>
    <t>1) Постановление Правительства автономного округа "О гос.программе ХМАО - Югры  "Содействие занятости населения в ХМАО - Югре на 2014 - 2020 годы" от 09.10.2013 №409-п-п; 
2) Федеральный закон "О внесении изменения в отдельные законодательные акты РФ в связи совершенствованием разграничения полномочий" от 29.12.2006 №258-фз;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 занятости населения в Российской Федерации" от 19.04.1991 №1032-1; 
5) Постановление Администрации муниципального образования "Об утверждении муниципальной программы "Улучшение условий и охраны труда, развитие социального партнерства в муниципальном образовании Нефтеюганский район на  2014 - 2020 годы" от 08.10.2013 №2623-па</t>
  </si>
  <si>
    <t>Организация временного трудоустройства несовершеннолетних граждан в возрасте от 14 до 18 лет в свободное от учебы время на временные рабочие места (компенсация расходов работодателя по оплате труда)</t>
  </si>
  <si>
    <t>1) с 07.04.2016 по 01.01.2999; 
2) с 27.05.2015 по 01.01.2999; 
3) с 01.01.2017 по 31.12.2020; 
4) с 01.01.2009 по 01.01.2999; 
5) с 01.01.2019 по 31.12.2030</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</si>
  <si>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 программе ХМАО-Югры "Создание условий для эффективного управления муниципальными финансами" от 05.10.2018 №360-п-п</t>
  </si>
  <si>
    <t>Содействие местному самоуправлению в развитии исторических и иных местных традиций</t>
  </si>
  <si>
    <t>1) с 23.06.2017 по 01.01.2999; 
2) с 23.01.2019 по 01.01.2999; 
3) с 02.11.2017 по 31.12.2020; 
4) с 07.04.2016 по 01.01.2999; 
5) с 27.05.2015 по 01.01.2999; 
6) с 01.01.2017 по 31.12.2020; 
7) с 01.01.2009 по 01.01.2999; 
8) с 01.01.2009 по 01.01.2999; 
9) с 01.01.2019 по 31.12.2030</t>
  </si>
  <si>
    <t>1) в целом; 
2) в целом; 
3) в целом; 
4) в целом; 
5) в целом; 
6) в целом; 
7) п. 3 ст. 65 гл. 8 ; 
8) в целом; 
9) в целом</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</si>
  <si>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транспортной системы Нефтеюганского района на 2017-2020 годы" от 23.06.2017 №139; 
2) Решение Думы муниципального образования "О внесении изменений в решение Думы Нефтеюганского района от 23.06.2017 № 139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транспортной системы Нефтеюганского района на 2017-2020 годы" от 23.01.2019 №329; 
3) Постановление Правительства автономного округа "О внесении изменений в постановление Правительства ХМАО - Югры от 9 октября 2013 года № 418-п "О государственной программе ХМАО - Югры "Развитие транспортной системы Ханты-Мансийского автономного округа - Югры на 2018 - 2025 годы и на период до 2030 года" от 09.10.2013 №418-п-п; 
4)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5)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6)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период 2017-2020 годы" от 31.10.2016 №1792-па-нпа; 
7) Федеральный закон "Об общих принципах организации местного самоуправления в Российской Федерации (ред. от 30.03.2015 г.)" от 06.10.2003 №131-фз; 
8) Закон автономного округа "О межбюджетных отношениях в Ханты-Мансийском автономном округе - Югре (ред. от 28.05.2015, с изм. от 15.10.2015 г.)" от 10.11.2008 №132-оз; 
9) Постановление Правительства автономного округа "О гос. программе ХМАО- Югры "Современная транспортная система"." от 05.10.2018 №354-п-п</t>
  </si>
  <si>
    <t>Строительство и реконструкция автомобильных дорог общего пользования местного значения</t>
  </si>
  <si>
    <t>Иные межбюджетные трансферты, предоставляемые из бюджета муниципального района, не связанные с заключением соглашений</t>
  </si>
  <si>
    <t>1) с 15.05.2017 по 01.01.2999; 
2) с 27.05.2015 по 01.01.2999; 
3) с 01.01.2017 по 31.12.2020; 
4) с 01.01.2009 по 01.01.2999; 
5) с 29.03.2011 по 01.01.2999; 
6) с 01.01.2009 по 01.01.2999; 
7) с 28.11.2019 по 01.01.2999; 
8) с 20.12.2018 по 01.01.2999</t>
  </si>
  <si>
    <t xml:space="preserve">1) п. 1 ; 
2) п. 1 ; 
3) п. 1 ; 
4) п. 2 ст. 18.1 гл. 3 ; 
5) п. 1 ; 
6) ст. 11.2 гл. 3 ; 
7) п. 1 ; 
8) п. 1 </t>
  </si>
  <si>
    <t>1) Постановление Администрации муниципального образования "О порядке проведения мониторинга и оценки качества организации и осуществления бюджетного процесса органами местного самоуправления поселений, входящих в состав Нефтеюганского района" от 15.05.2017 №753-па;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порядке проведения мониторинга и оценки качества организации и осуществления бюджетного процесса в городских округах и муниципальных районах Ханты-Мансийского автономного округа - Югры" от 18.03.2011 №65-п-п; 
6) Закон автономного округа "О межбюджетных отношениях в Ханты-Мансийском автономном округе - Югре (ред. от 28.05.2015, с изм. от 15.10.2015 г.)" от 10.11.2008 №132-оз;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8) Постановление Администрации муниципального образования "О внесении изменений в постановление администрации Нефтеюганского района от 31.10.2016 № 1794-па-нпа "Об утверждении муниципальной программы Нефтеюганского района "Управление 
муниципальными финансами в Нефтеюганском районе на 2017-2020 годы" от 20.12.2018 №2350-па-нпа</t>
  </si>
  <si>
    <t>Поощрение за достижение наиболее высоких показателей качества организации и осуществления бюджетного процесса</t>
  </si>
  <si>
    <t>Поощрение достижения наилучших показателей качества организации и осуществления бюджетного процесса в поселениях</t>
  </si>
  <si>
    <t>1) с 27.05.2015 по 01.01.2999; 
2) с 01.01.2017 по 31.12.2020; 
3) с 01.01.2009 по 01.01.2999; 
4) с 01.01.2009 по 01.01.2999; 
5) с 28.11.2019 по 01.01.2999; 
6) с 20.12.2018 по 01.01.2999</t>
  </si>
  <si>
    <t xml:space="preserve">1) п. 1 ; 
2) п. 1 ; 
3) абз. 1 ст. 60 гл. 8 ; 
4) ст. 11.2 гл. 3 ; 
5) п. 1 ; 
6)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</si>
  <si>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межбюджетных отношениях в Ханты-Мансийском автономном округе - Югре (ред. от 28.05.2015, с изм. от 15.10.2015 г.)" от 10.11.2008 №132-оз;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6) Постановление Администрации муниципального образования "О внесении изменений в постановление администрации Нефтеюганского района от 31.10.2016 № 1794-па-нпа "Об утверждении муниципальной программы Нефтеюганского района "Управление 
муниципальными финансами в Нефтеюганском районе на 2017-2020 годы" от 20.12.2018 №2350-па-нпа</t>
  </si>
  <si>
    <t>Дотация на поддержку мер по обеспечению сбалансированности</t>
  </si>
  <si>
    <t>Поддержка мер по обеспечению сбалансированности бюджетов поселений</t>
  </si>
  <si>
    <t>в иных случаях, не связанных с заключением соглашений, предусмотренных в подпункте 1.6.4.1, всего</t>
  </si>
  <si>
    <t>1) с 01.01.2019 по 01.01.2999; 
2) с 27.05.2015 по 01.01.2999; 
3) с 01.01.2009 по 01.01.2999; 
4) с 17.11.2016 по 01.01.2999; 
5) с 01.01.2009 по 01.01.2999; 
6) с 01.01.2019 по 31.12.2030; 
7) с 28.11.2019 по 01.01.2999</t>
  </si>
  <si>
    <t xml:space="preserve">1) п. 1 ; 
2) п. 1 ; 
3) п. 2 ст. 65 гл. 8 ; 
4) ст. 4 ; 
5) ст. 11.2 гл. 3 ; 
6) п. 1 ; 
7) п. 1 </t>
  </si>
  <si>
    <t>1) Постановление Администрации муниципального образования "Обеспечение экологической безопасности Нефтеюганского района на 2019-2024 годы и на период до 2030 года" от 20.12.2018 №2357-па-нпа;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№79-оз-оз; 
5) Закон автономного округа "О межбюджетных отношениях в Ханты-Мансийском автономном округе - Югре (ред. от 28.05.2015, с изм. от 15.10.2015 г.)" от 10.11.2008 №132-оз; 
6) Постановление Правительства автономного округа "О гос. программе ХМА-Югры  "Экологическая безопасность" от 05.10.2018 №352-п-п;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</si>
  <si>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Организация деятельности по обращению с отходами производства и потребления</t>
  </si>
  <si>
    <t>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t>
  </si>
  <si>
    <t>1) с 01.01.2019 по 01.01.2999; 
2) с 27.05.2015 по 01.01.2999; 
3) с 19.09.2008 по 01.01.2999; 
4) с 20.11.1997 по 01.01.2999; 
5) с 01.01.2009 по 01.01.2999; 
6) с 01.01.2009 по 01.01.2999; 
7) с 01.01.2019 по 31.12.2030</t>
  </si>
  <si>
    <t xml:space="preserve">1) п. 1 ; 
2) п. 1 ; 
3) ст. 7.1 ; 
4) п. 5 ст. 19 гл. 2 ; 
5) п. 2 ст. 65 гл. 8 ; 
6) п. 2 ч. 1 ст. 10 гл. 3 ; 
7) п. 1 </t>
  </si>
  <si>
    <t>1) Постановление Администрации муниципального образования "Совершенствование муниципального управления в Нефтеюганском районе на 2019-2024 годы и на период до 2030 года" от 19.12.2018 №2336-па-нпа;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4) Федеральный закон "Об актах гражданского состояния" от 15.11.1997 №143-фз;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 
7) Постановление Правительства автономного округа "О гос. программе ХМА-Югры "Развитие государственной гражданской и муниципальной службы"." от 05.10.2018 №358-п-п</t>
  </si>
  <si>
    <t>Осуществление полномочий в сфере государственной регистрации актов гражданского состояния</t>
  </si>
  <si>
    <t>На государственную регистрацию актов гражданского состояния</t>
  </si>
  <si>
    <t>1) с 27.05.2015 по 01.01.2999; 
2) с 19.05.2006 по 01.01.2999; 
3) с 01.01.2009 по 01.01.2999; 
4) с 30.12.2007 по 01.01.2999; 
5) с 01.01.2009 по 01.01.2999; 
6) с 28.03.1997 по 01.01.2999; 
7) с 28.11.2019 по 01.01.2999</t>
  </si>
  <si>
    <t xml:space="preserve">1) п. 1 ; 
2) подп. 1 п. 2 ; 
3) п. 2 ст. 65 гл. 8 ; 
4) ст. 1 ; 
5) п. 2 ч. 1 ст. 10 гл. 3 ; 
6) в целом; 
7)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</si>
  <si>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Правительства РФ "О субвенциях на осуществление полномочий по первичному воинскому учету на территориях, где отсутствуют военные комиссариаты " от 29.04.2006 №258;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методике расчета размера и распределения субвенций между бюджетами муниципальных районов, городских округов на осуществление первичного воинского учета на территориях, где отсутствуют военные комиссариаты, и наделении органов местного самоуправления муниципальных районов отдельными государственными полномочиями по расчету и предоставлению указанных субвенций бюджетам поселений (с изменениями на 24.10.2013 г.)" от 20.12.2007 №180-оз; 
5) Закон автономного округа "О межбюджетных отношениях в Ханты-Мансийском автономном округе - Югре (ред. от 28.05.2015, с изм. от 15.10.2015 г.)" от 10.11.2008 №132-оз; 
6) Федеральный закон "О воинской обязанности и воинской службе" от 28.03.1998 №53-ФЗ-фз;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</si>
  <si>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Осуществление первичного воинского учета на территориях, где отсутствуют военные комиссариаты</t>
  </si>
  <si>
    <t>На осуществление воинского учета на территориях, на которых отсутствуют структурные подразделения военных комиссариатов</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</si>
  <si>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</si>
  <si>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 с 27.05.2015 по 01.01.2999; 
2) с 01.01.2017 по 31.12.2020; 
3) с 24.10.2008 по 01.01.2999; 
4) с 01.01.2009 по 01.01.2999; 
5) с 20.12.2018 по 01.01.2999</t>
  </si>
  <si>
    <t xml:space="preserve">1) п. 1 ; 
2) п. 1 ; 
3) прил. 3; 
4) абз. 1 ст. 60 гл. 8 ; 
5)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</si>
  <si>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 
5) Постановление Администрации муниципального образования "О внесении изменений в постановление администрации Нефтеюганского района от 31.10.2016 № 1794-па-нпа "Об утверждении муниципальной программы Нефтеюганского района "Управление 
муниципальными финансами в Нефтеюганском районе на 2017-2020 годы" от 20.12.2018 №2350-па-нпа</t>
  </si>
  <si>
    <t>Дотация на выравнивание бюджетной обеспеченности</t>
  </si>
  <si>
    <t>по предоставлению дотаций на выравнивание бюджетной обеспеченности городских, сельских поселений, всего</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</si>
  <si>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</si>
  <si>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 с 27.12.2018 по 01.01.2999; 
2) с 02.08.2010 по 01.01.2999; 
3) с 01.01.2017 по 31.12.2020; 
4) с 26.04.2018 по 01.01.2999; 
5) с 01.01.2009 по 01.01.2999; 
6) с 04.04.2013 по 01.01.2999; 
7) с 23.07.2001 по 01.01.2999; 
8) с 24.09.2013 по 01.01.2999; 
9) с 01.01.2019 по 31.12.2019; 
10) с 26.08.2016 по 01.01.2999</t>
  </si>
  <si>
    <t>1) в целом; 
2) в целом; 
3) в целом; 
4) в целом; 
5) абз. 2 п. 5 ст. 19 гл. 4 ; 
6) в целом; 
7) в целом; 
8) в целом; 
9) в целом; 
10) в целом</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</si>
  <si>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Федеральный закон "Об организации предоставления государственных и муниципальных услуг" от 27.07.2010 №210-фз; 
3)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4)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Ханты-Мансийского автономного округа-Югры по проведению мероприятий по предупреждению и  ликвидации болезней животных, их лечению, защите населения от болезней, общих для человека и животных" от 05.04.2013 №29-оз-оз; 
7) Постановление Правительства автономного округа "Об утверждении правил содержания домашних животных в Ханты-Мансийском автономном округе и других организационных мероприятий" от 23.07.2001 №366-п-п; 
8)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9) Постановление Правительства автономного округа "О гос. программе ХМАО-Югры "Развитие агропромышленного комплекса" от 05.10.2018 №344-п-п; 
10) Постановление Администрации муниципального образования «Об утверждении перечня муниципальных программ Нефтеюганского района» от 26.08.2016 №1312-па</t>
  </si>
  <si>
    <t>Мероприятия по предупреждению и ликвидации болезней животных, их лечению, защите населения от болезней, общих для человека и животных местный бюджет</t>
  </si>
  <si>
    <t>Департамент строительства и жилищно-коммунального комплекса Нефтеюганского района</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</si>
  <si>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</si>
  <si>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 с 01.01.2017 по 31.12.2020; 
2) с 01.02.2016 по 01.01.2999; 
3) с 23.12.1996 по 01.01.2999; 
4) с 01.01.2009 по 01.01.2999; 
5) с 25.06.2009 по 01.01.2999</t>
  </si>
  <si>
    <t xml:space="preserve">1) разд. 3 ; 
2) п. 1 ; 
3) ст. 8 ; 
4) абз. 2 п. 5 ст. 19 гл. 4 ; 
5) ст. 5 гл. 2 </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</si>
  <si>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Постановление Администрации муниципального образования "Об определении уполномоченных органов администрации Нефтеюганского района по вопросам предоставления детям-сиротам, оставшимся без попечения родителей, жилых помещений специализированного жилищного фонда по договорам  найма специализированных жилых помещений в Нефтеюганском районе" от 01.02.2016 №117-па; 
3) Федеральный закон "О дополнительных гарантиях по социальной поддержке детей-сирот и детей, оставшихся без попечения родителей" от 21.12.1996 №159-фз;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 (ред. от 27.09.2015г.)" от 09.06.2009 №86-оз</t>
  </si>
  <si>
    <t>Дополнительное обеспечение социальными гарантиями отдельных категорий граждан</t>
  </si>
  <si>
    <t>Департамент имущественных отношений Нефтеюганского района</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</si>
  <si>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</si>
  <si>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за счет собственных доходов и источников финансирования дефицита бюджета муниципального района, всего</t>
  </si>
  <si>
    <t>1) с 01.01.2017 по 31.12.2020; 
2) с 01.11.2016 по 01.01.2999; 
3) с 01.01.2017 по 31.12.2020; 
4) с 01.01.2009 по 01.01.2999; 
5) с 01.06.1993 по 01.01.2999; 
6) с 29.02.2012 по 01.01.2999; 
7) с 20.02.2016 по 01.01.2999; 
8) с 29.09.2012 по 01.01.2999; 
9) с 01.01.2019 по 31.12.2030; 
10) с 01.01.2019 по 31.12.2030; 
11) с 01.01.2019 по 31.12.2030</t>
  </si>
  <si>
    <t>1) в целом; 
2) в целом; 
3) в целом; 
4) абз. 1 п. 5 ст. 19 гл. 4 ; 
5) в целом; 
6) в целом; 
7) в целом; 
8) в целом; 
9) в целом; 
10) в целом; 
11) в целом</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</si>
  <si>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2017-2020 годах" от 01.11.2016 №1811-па-нпа; 
3)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4) Федеральный закон "Об общих принципах организации местного самоуправления в Российской Федерации (ред. от 30.03.2015 г.)" от 06.10.2003 №131-фз; 
5)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6)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7)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8)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9) Постановление Правительства автономного округа "О гос. програмее ХМАО-Югры "Социальное и демографическое развитие"." от 05.10.2018 №339-п-п; 
10)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 
11)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t>
  </si>
  <si>
    <t>Гарантии и компенсации расходов для лиц, работающих и проживающих в районах Крайнего Севера</t>
  </si>
  <si>
    <t>Администрация Нефтеюганского района</t>
  </si>
  <si>
    <t>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</si>
  <si>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1) с 31.10.2016 по 01.01.2999; 
2) с 01.01.2009 по 01.01.2999; 
3) с 06.04.1999 по 31.12.2999; 
4) с 21.11.2011 по 01.01.2999; 
5) с 07.05.2018 по 31.12.2024; 
6) с 24.09.2013 по 01.01.2999; 
7) с 01.01.2017 по 01.01.2999; 
8) с 01.01.2019 по 31.12.2030</t>
  </si>
  <si>
    <t>1) в целом; 
2) абз. 1 п. 5 ст. 19 гл. 4 ; 
3) в целом; 
4) ч. 1 ст. 16 ; 
5) в целом; 
6) в целом; 
7) в целом; 
8)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</si>
  <si>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санитарно-эпидемиологическом благополучии населения" (ред. от 29.12.2014г., с изм. и доп., вступ. в силу с 01.03.2015г.)" от 30.03.1999 №52-фз; 
4) Закон Российской Федерации "Об основах охраны здоровья граждан в Российской Федерации" от 21.11.2011 №323-фз; 
5) Указ Президента РФ "О национальных целях и стратегических задачах развития Российской Федерации на период до 2024 года" от 07.05.2018 №204;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№102-оз-оз; 
8) Постановление Правительства автономного округа "О гос. программе ХМАО-Югры "Жилищно-коммунальный комплекс и городская среда"." от 05.10.2018 №347-п-п</t>
  </si>
  <si>
    <t>Мероприятия по проведению дезинсекции и дератизации</t>
  </si>
  <si>
    <t>на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</si>
  <si>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 с 01.01.2014 по 01.01.2999; 
2) с 11.06.2003 по 01.01.2999; 
3) с 01.01.2017 по 31.12.2020; 
4) с 16.12.2010 по 01.01.2999; 
5) с 01.01.2009 по 01.01.2999; 
6) с 01.01.2007 по 01.01.2999; 
7) с 01.01.2019 по 31.12.2019</t>
  </si>
  <si>
    <t>1) в целом; 
2) в целом; 
3) в целом; 
4) в целом; 
5) абз. 1 п. 5 ст. 19 гл. 4 ; 
6) в целом; 
7) в целом</t>
  </si>
  <si>
    <t>1)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25.04.2014 №737па-нпа; 
2) Федеральный закон "О крестьянском (фермерском) хозяйстве" от 11.06.2003 №74 - фз-фз; 
3)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4)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5) Федеральный закон "Об общих принципах организации местного самоуправления в Российской Федерации (ред. от 30.03.2015 г.)" от 06.10.2003 №131-фз; 
6) Федеральный закон "О развитии сельского хозяйства (ред. от 12.02.2015 г.)" от 29.12.2006 №264-фз; 
7) Постановление Правительства автономного округа "О гос. программе ХМАО-Югры "Развитие агропромышленного комплекса" от 05.10.2018 №344-п-п</t>
  </si>
  <si>
    <t>Поддержа развития рыбохозяйственного комплекса</t>
  </si>
  <si>
    <t>на поддержку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рыбоводства и рыболовства)</t>
  </si>
  <si>
    <t>1) с 07.11.2013 по 01.01.2999; 
2) с 31.10.2016 по 01.01.2999; 
3) с 01.01.2009 по 01.01.2999; 
4) с 01.01.2014 по 31.12.2020; 
5) с 01.01.2014 по 01.01.2099; 
6) с 01.01.2019 по 31.12.2030</t>
  </si>
  <si>
    <t>1) в целом; 
2) в целом; 
3) абз. 1 п. 5 ст. 19 гл. 4 ; 
4) в целом; 
5) ст. 108 ; 
6) прил. 6</t>
  </si>
  <si>
    <t>1) Закон автономного округа "О возмещении недополученных доходов организациям, осуществляющим реализацию населению Ханты-Мансийского автономного округа - Югры сжиженного газа по розничным ценам, и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предоставлению субсидий на возмещение недополученных доходов организациям, осуществляющим реализацию населению ханты-мансийского автономного округа - югры сжиженного газа по розничным ценам» от 07.11.2013 №118-оз-оз;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 
5) Федеральный закон "О контрактной системе в сфере закупок товаров, работ, услуг для обеспечения государственных и муниципальных нужд (с изм. и доп., вступ. в силу с 01.01.2015 г.)" от 05.04.2013 №44-ФЗ-фз; 
6) Постановление Правительства автономного округа "О гос. программе ХМАО-Югры "Жилищно-коммунальный комплекс и городская среда"." от 05.10.2018 №347-п-п</t>
  </si>
  <si>
    <t>Возмещение недополученных доходов организациям, осуществляющим реализацию сжиженного газа по социально-ориентированным розничным ценам</t>
  </si>
  <si>
    <t>на установление подлежащих государственному регулированию цен (тарифов) на товары (услуги) в соответствии с законодательством Российской Федерации</t>
  </si>
  <si>
    <t>1) с 01.01.2017 по 31.12.2020; 
2) с 01.01.2009 по 01.01.2999; 
3) с 25.03.2019 по 01.01.2999; 
4) с 10.02.2011 по 01.01.2999; 
5) с 09.04.2014 по 01.01.2999; 
6) с 09.02.2017 по 01.01.2999; 
7) с 30.04.1999 по 01.01.2999; 
8) с 01.01.2019 по 31.12.2030; 
9) с 23.05.2019 по 13.12.2030</t>
  </si>
  <si>
    <t>1) в целом; 
2) абз. 1 п. 5 ст. 19 гл. 4 ; 
3) в целом; 
4) в целом; 
5) в целом; 
6) п. 1 ; 
7) в целом; 
8) в целом; 
9) в целом</t>
  </si>
  <si>
    <t>1) Постановление Администрации муниципального образования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от 31.10.2016 №1785-па-нпа;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порядка предоставления субсидий социально ориентированным некоммерческим организациям на реализацию программ (проектов), направленных на укрепление финно-угорских связей, поддержку и развитие языков и культуры коренных малочисленных народов Севера на территории Нефтеюганского района" от 25.03.2019 №637-па-нпа;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2014 - 2020 годы (с изменениями на 11.12.2013 г.)" от 31.01.2011 №8-оз; 
5) Постановление Администрации муниципального образования "О комиссии по вопросам сохранения и развития традиционной хозяйственной деятельности коренных малочисленных народов Севера администрации Нефтеюганского района" от 09.04.2014 №607-па; 
6) Распоряжение Администрации муниципального образования "О предоставлении субсидии на приобретение материально-технических средств" от 09.02.2017 №74-ра; 
7) Федеральный закон "О гарантиях прав коренных малочисленных народов Росийской Федерации" от 30.04.1999 №82-фз-фз; 
8) Постановление Правительства автономного округа "О гос. программе ХМАО-Югры "Устойчивое развитие коренных малочисленных народов Севера"." от 05.10.2018 №350-п-п; 
9) Постановление Администрации муниципального образования "О порядке предоставления гранта в форме субсидии на реализацию проектов, направленных на укрепление финно-угорских связей, этнографического туризма, поддержку и развитие языков и культуры коренных малочисленных народов, проживающих на территории Нефтеюганского района" от 17.05.2019 №1061-па-нпа</t>
  </si>
  <si>
    <t>Расходы на реализацию полномочия, указанного в п.2 статьи 2 Закона Ханты-Мансийского автономного округа – Югры от 31.01.2011 года № 8-оз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t>
  </si>
  <si>
    <t>на организацию и обеспечение защиты исконной среды обитания и традиционного образа жизни коренных малочисленных народов Российской Федерации</t>
  </si>
  <si>
    <t>1) с 27.12.2018 по 01.01.2999; 
2) с 02.08.2010 по 01.01.2999; 
3) с 01.01.2017 по 31.12.2020; 
4) с 26.04.2018 по 01.01.2999; 
5) с 01.01.2009 по 01.01.2999; 
6) с 29.04.2013 по 01.01.2999; 
7) с 23.07.2001 по 01.01.2999; 
8) с 24.09.2013 по 01.01.2999; 
9) с 01.01.2019 по 31.12.2019; 
10) с 26.08.2016 по 01.01.2999</t>
  </si>
  <si>
    <t>1) в целом; 
2) в целом; 
3) в целом; 
4) в целом; 
5) абз. 1 п. 5 ст. 19 гл. 4 ; 
6) ст. 1-2 ; 
7) подп. 3 п. 1 прил. 3; 
8) в целом; 
9) в целом; 
10) в целом</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</si>
  <si>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Федеральный закон "Об организации предоставления государственных и муниципальных услуг" от 27.07.2010 №210-фз; 
3)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4)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Ханты-Мансийского автономного округа - Югры по проведению мероприятий по предупреждению и ликвидации болезней животных, их лечению, защите населения от болезней, общих для человека и животных (ред. от 28.03.2014 г.)" от 05.04.2013 №29-оз; 
7) Постановление Правительства автономного округа "Об утверждении правил содержания домашних животных в Ханты-Мансийском автономном округе и других организационных мероприятий" от 23.07.2001 №366-п-п; 
8)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9) Постановление Правительства автономного округа "О гос. программе ХМАО-Югры "Развитие агропромышленного комплекса" от 05.10.2018 №344-п-п; 
10) Постановление Администрации муниципального образования «Об утверждении перечня муниципальных программ Нефтеюганского района» от 26.08.2016 №1312-па</t>
  </si>
  <si>
    <t>Мероприятия по предупреждению и ликвидации болезней животных, их лечению, защите населения от болезней, общих для человека и животных</t>
  </si>
  <si>
    <t>1) с 01.01.2017 по 31.12.2020; 
2) с 30.08.2007 по 01.01.2999; 
3) с 23.12.1996 по 01.01.2999; 
4) с 01.01.2009 по 01.01.2999; 
5) с 07.05.2012 по 31.12.2020; 
6) с 25.06.2009 по 01.01.2999; 
7) с 01.09.2008 по 01.01.2999; 
8) с 01.01.2019 по 31.12.2030</t>
  </si>
  <si>
    <t>1) в целом; 
2) в целом; 
3) в целом; 
4) абз. 1 п. 5 ст. 19 гл. 4 ; 
5) в целом; 
6) в целом; 
7) в целом; 
8) в целом</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</si>
  <si>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от 20.07.2007 №114-оз-оз; 
3) Федеральный закон "О дополнительных гарантиях по социальной поддержке детей-сирот и детей, оставшихся без попечения родителей" от 21.12.1996 №159-фз; 
4) Федеральный закон "Об общих принципах организации местного самоуправления в Российской Федерации (ред. от 30.03.2015 г.)" от 06.10.2003 №131-фз; 
5) Указ Президента РФ "О мероприятиях по реализации государственной социальной политики" от 07.05.2012 №597; 
6)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 (ред. от 27.09.2015г.)" от 09.06.2009 №86-оз; 
7) Федеральный закон "Об опеке и попечительстве" от 24.04.2008 №48-фз; 
8) Постановление Правительства автономного округа "О гос. програмее ХМАО-Югры "Социальное и демографическое развитие"." от 05.10.2018 №339-п-п</t>
  </si>
  <si>
    <t>Расходы на оплату труда приемного родителя</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</si>
  <si>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</si>
  <si>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 с 21.02.2007 по 01.01.2099; 
2) с 08.10.2014 по 01.01.2099; 
3) с 04.12.2015 по 01.01.2099; 
4) с 01.01.2017 по 31.12.2020; 
5) с 01.01.2009 по 01.01.2999; 
6) с 11.03.2007 по 01.01.2999; 
7) с 01.09.2013 по 01.01.2999; 
8) с 01.09.2013 по 01.01.2999; 
9) с 01.01.2019 по 31.12.2030</t>
  </si>
  <si>
    <t>1) п. 1 ; 
2) в целом; 
3) п. 1 ; 
4) в целом; 
5) абз. 1 п. 5 ст. 19 гл. 4 ; 
6) п. 2 ст. 4 ; 
7) подп. 24.1 п. 2 ст. 3 ; 
8) ч. 4 ст. 65 ; 
9) в целом</t>
  </si>
  <si>
    <t>1) Постановление Правительства автономного округа "О Порядке обращения за компенсацией части родительской платы за присмотр и уход за детьми в организациях, осуществляющих образовательную деятельность по реализации образовательных программ дошкольного образования, и ее предоставления" от 21.02.2007 №35-п-п; 
2) Постановление Администрации муниципального образования "О порядке установления платы, взимаемой с родителей (законных представителей) за присмотр и уход за детьми, в муниципальных образовательных организациях Нефтеюганского района, реализующих образовательную программу дошкольного образования" от 08.10.2014 №2171-па-нпа; 
3) Постановление Правительства автономного округа "Об установлении максимального размера родительской платы за присмотр и уход за ребенком (детьми) в государственных и муниципальных организациях, реализующих образовательные программы дошкольного образования" от 04.12.2015 №440-п-п;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Постановление Правительства автономного округа "О гос. программе ХМАО-Югры "Развитие образования"." от 05.10.2018 №338-п-п</t>
  </si>
  <si>
    <t>Выплаты компенсации части родительской платыза присмотр и уход за детьми в дошкольных учреждениях</t>
  </si>
  <si>
    <t>1) с 24.01.2019 по 01.01.2999; 
2) с 01.01.2017 по 31.12.2020; 
3) с 01.01.2009 по 01.01.2999; 
4) с 11.03.2007 по 01.01.2999; 
5) с 01.01.2019 по 31.12.2030; 
6) с 20.11.2017 по 01.01.2999</t>
  </si>
  <si>
    <t>1) в целом; 
2) в целом; 
3) абз. 1 п. 5 ст. 19 гл. 4 ; 
4) п. 3 ст. 4 ; 
5) в целом; 
6)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</si>
  <si>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5) Постановление Правительства автономного округа "О гос. программе ХМАО-Югры "Развитие образования"." от 05.10.2018 №338-п-п; 
6) Распоряжение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"Центр бухгалтерского обслуживания и организационного обеспечения образования" от 20.11.2017 №2089-па-нпа</t>
  </si>
  <si>
    <t>Расходы на администрирование по компенсации части родительской платы за присмоьр и уход за детьми в дошкольных учреждениях</t>
  </si>
  <si>
    <t>1) с 23.01.2019 по 31.12.2019; 
2) с 27.01.2010 по 01.01.2099; 
3) с 26.02.2010 по 01.01.2999; 
4) с 01.01.2017 по 31.12.2020; 
5) с 01.01.2006 по 01.01.2999; 
6) с 30.12.2009 по 01.01.2999; 
7) с 01.01.2009 по 01.01.2999; 
8) с 05.08.1998 по 01.01.2999; 
9) с 01.01.2019 по 31.12.2030</t>
  </si>
  <si>
    <t>1) в целом; 
2) подп. 1.5. п. 1 ; 
3) подп. 1.1.,1.3. п. 1 ; 
4) в целом; 
5) ст. 7.4. гл. 2.2. ; 
6) подп. 9,11 п. 2 ст. 2 ; 
7) абз. 1 п. 5 ст. 19 гл. 4 ; 
8) ст. 12 гл. 2 ; 
9) в целом</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</si>
  <si>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3)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6) Закон автономного округа "Об организации и обеспечения отдыха и оздоровления детей в Ханты-мансийском автономном округе-Югре" от 30.12.2009 №250-оз-оз; 
7) Федеральный закон "Об общих принципах организации местного самоуправления в Российской Федерации (ред. от 30.03.2015 г.)" от 06.10.2003 №131-фз; 
8) Федеральный закон "Об основных гарантиях прав ребенка в Российской Федерации" от 24.07.1998 №124-фз; 
9) Постановление Правительства автономного округа "О гос. программе ХМАО-Югры "Развитие образования"." от 05.10.2018 №338-п-п</t>
  </si>
  <si>
    <t>Организация отдыха и оздоровления детей</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</si>
  <si>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</si>
  <si>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 с 01.01.2017 по 31.12.2020; 
2) с 01.01.2009 по 01.01.2999; 
3) с 01.09.2013 по 01.01.2999; 
4) с 01.09.2013 по 01.01.2999; 
5) с 10.02.2016 по 01.01.2999; 
6) с 01.01.2016 по 01.01.2999; 
7) с 01.01.2019 по 31.12.2030; 
8) с 23.03.2016 по 01.01.2099</t>
  </si>
  <si>
    <t>1) в целом; 
2) абз. 1 п. 5 ст. 19 гл. 4 ; 
3) п. 1 ст. 6 ; 
4) ст. 37 гл. 4 ; 
5) подп. 3 п. 1 ст. 2 ; 
6) подп. 1.2. п. 1 прил. 2; 
7) в целом; 
8)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</si>
  <si>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образовании в Ханты-Мансийском автономном округе - Югре" от 01.07.2013 №68-оз; 
4) Федеральный закон "Об образовании в Российской Федерации" от 29.12.2012 №273-фз; 
5)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6)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 
7) Постановление Правительства автономного округа "О гос. программе ХМАО-Югры "Развитие образования"." от 05.10.2018 №338-п-п; 
8)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t>
  </si>
  <si>
    <t>Расходы на социальную поддержку отдельным категориям обучающихся в муниципальных общеобразовательных организациях, осуществляющих общеобразовательную деятельность по имеющим государственную аккредитацию основным общеобразовательным программам</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</si>
  <si>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</si>
  <si>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 с 01.01.2017 по 31.12.2020; 
2) с 01.02.2016 по 01.01.2999; 
3) с 09.06.2009 по 01.01.2999; 
4) с 23.12.1996 по 01.01.2999; 
5) с 01.01.2009 по 01.01.2999</t>
  </si>
  <si>
    <t xml:space="preserve">1) разд. 3 ; 
2) п. 1 ; 
3) ст. 5 гл. 2 ; 
4) ст. 8 ; 
5) абз. 1 п. 5 ст. 19 гл. 4 </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</si>
  <si>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Постановление Администрации муниципального образования "Об определении уполномоченных органов администрации Нефтеюганского района по вопросам предоставления детям-сиротам, оставшимся без попечения родителей, жилых помещений специализированного жилищного фонда по договорам  найма специализированных жилых помещений в Нефтеюганском районе" от 01.02.2016 №117-па; 
3)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№86-оз-оз; 
4) Федеральный закон "О дополнительных гарантиях по социальной поддержке детей-сирот и детей, оставшихся без попечения родителей" от 21.12.1996 №159-фз; 
5) Федеральный закон "Об общих принципах организации местного самоуправления в Российской Федерации (ред. от 30.03.2015 г.)" от 06.10.2003 №131-фз</t>
  </si>
  <si>
    <t>Обеспечение социальными гарантиями отдельных категорий граждан</t>
  </si>
  <si>
    <t>1) с 27.07.2017 по 01.01.1299; 
2) с 30.12.2016 по 01.01.2099; 
3) с 01.01.2014 по 01.01.2999; 
4) с 01.01.2017 по 31.12.2020; 
5) с 01.01.2009 по 01.01.2999; 
6) с 07.05.2012 по 31.12.2020; 
7) с 01.09.2013 по 01.01.2999; 
8) с 01.09.2013 по 01.01.2999; 
9) с 01.01.2019 по 31.12.2030</t>
  </si>
  <si>
    <t>1) в целом; 
2) п. 1 ; 
3) подп. 2 п. 1 ст. 9 гл. 2 ; 
4) в целом; 
5) абз. 1 п. 5 ст. 19 гл. 4 ; 
6) абз. 6 подп. а п. 1 ; 
7) п. 2 ст. 14 ; 
8) ст. 64 гл. 7 ; 
9) в целом</t>
  </si>
  <si>
    <t>1)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2) Постановление Правительства автономного округа "О методиках формирования нормативов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формирования нормативов обеспечения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обеспечения дополнительного образования детей в муниципальных общеобразовательных организациях, нормативах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обеспечения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обеспечения дополнительного образования детей" от 30.12.2016 №567-п-п; 
3)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в сфере образования и о субвенциях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(ред. от 19.11.2014 г.)" от 11.12.2013 №123-оз;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Указ Президента РФ "О мероприятиях по реализации государственной социальной политики" от 07.05.2012 №597;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Постановление Правительства автономного округа "О гос. программе ХМАО-Югры "Развитие образования"." от 05.10.2018 №338-п-п</t>
  </si>
  <si>
    <t>Расходы на реализацию дошкольными образовательными организациями основных общеобразовательных программ дошкольного образования</t>
  </si>
  <si>
    <t>1) в целом; 
2) п. 1 ; 
3) подп. 2 п. 1 ст. 9 гл. 2 ; 
4) в целом; 
5) абз. 1 п. 5 ст. 19 гл. 4 ; 
6) абз. 6 подп. а п. 1 ; 
7) п. 2 ст. 14 ; 
8) ст. 63 гл. 7 ; 
9) в целом</t>
  </si>
  <si>
    <t>Расходы на реализацию основных общеобразовательных программ</t>
  </si>
  <si>
    <t>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</si>
  <si>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Поддержка сельскохозяйственного производства (дикоросы, малые формы хозяйствования)</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</si>
  <si>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</si>
  <si>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Поддержка сельскохозяйственного производства в сфере растениеводства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</si>
  <si>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</si>
  <si>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1) с 01.01.2014 по 01.01.2999; 
2) с 11.06.2003 по 01.01.2999; 
3) с 26.04.2018 по 01.01.2999; 
4) с 16.12.2010 по 01.01.2999; 
5) с 01.01.2009 по 01.01.2999; 
6) с 01.01.2007 по 01.01.2999; 
7) с 01.01.2019 по 31.12.2019</t>
  </si>
  <si>
    <t>1)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25.04.2014 №737па-нпа; 
2) Федеральный закон "О крестьянском (фермерском) хозяйстве" от 11.06.2003 №74 - фз-фз; 
3)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4)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5) Федеральный закон "Об общих принципах организации местного самоуправления в Российской Федерации (ред. от 30.03.2015 г.)" от 06.10.2003 №131-фз; 
6) Федеральный закон "О развитии сельского хозяйства (ред. от 12.02.2015 г.)" от 29.12.2006 №264-фз; 
7) Постановление Правительства автономного округа "О гос. программе ХМАО-Югры "Развитие агропромышленного комплекса" от 05.10.2018 №344-п-п</t>
  </si>
  <si>
    <t>Расходы на поддержку сельскохозяйственного производства в сфере животноводства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</si>
  <si>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</si>
  <si>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 с 01.01.2014 по 01.01.2999; 
2) с 31.10.2016 по 01.01.2999; 
3) с 01.01.2009 по 01.01.2999; 
4) с 01.01.2019 по 31.12.2030</t>
  </si>
  <si>
    <t>1) в целом; 
2) в целом; 
3) абз. 1 п. 5 ст. 19 гл. 4 ; 
4) в целом</t>
  </si>
  <si>
    <t>1) Закон автономного округа "О возмещении недополученных доходов организациям, осуществляющим реализацию населению Ханты-Мансийского автономного округа - Югры сжиженного газа по розничным ценам, и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предоставлению субсидий на возмещение недополученных доходов организациям, осуществляющим реализацию населению Ханты-Мансийского автономного округа - Югры сжиженного газа по розничным ценам (в ред. от 29.10.2015 г.)" от 07.11.2013 №118-оз;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"Жилищно-коммунальный комплекс и городская среда"." от 05.10.2018 №347-п-п</t>
  </si>
  <si>
    <t>1) с 31.10.2016 по 01.01.2999; 
2) с 01.01.2009 по 01.01.2999; 
3) с 21.11.2011 по 01.01.2999; 
4) с 01.01.2017 по 01.01.2999; 
5) с 01.01.2019 по 31.12.2030</t>
  </si>
  <si>
    <t>1) в целом; 
2) абз. 1 п. 5 ст. 19 гл. 4 ; 
3) п. 6 ст. 17 гл. 3 ; 
4) ст. 4 ; 
5)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</si>
  <si>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"Об основах охраны здоровья граждан в Российской Федерации" от 21.11.2011 №323-фз; 
4)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№102-оз-оз; 
5) Постановление Правительства автономного округа "О гос. программе ХМАО-Югры "Жилищно-коммунальный комплекс и городская среда"." от 05.10.2018 №347-п-п</t>
  </si>
  <si>
    <t>Профилактика инфекционных и паразитраных заболеваний</t>
  </si>
  <si>
    <t>1) с 10.01.2002 по 01.01.2999; 
2) с 24.06.1998 по 01.01.2999; 
3) с 01.01.2017 по 31.12.2020; 
4) с 01.01.2009 по 01.01.2999; 
5) с 01.01.2019 по 31.12.2030</t>
  </si>
  <si>
    <t>1) ст. 7 гл. 2 ; 
2) ст. 8 гл. 2 ; 
3) в целом; 
4) абз. 1 п. 5 ст. 19 гл. 4 ; 
5) в целом</t>
  </si>
  <si>
    <t>1) Закон Российской Федерации "Об охране окружающей среды" от 10.01.2002 №7-фз; 
2) Закон Российской Федерации "Об отходах производства и потребления" от 24.06.1998 №89-фз; 
3)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 программе ХМА-Югры  "Экологическая безопасность" от 05.10.2018 №352-п-п</t>
  </si>
  <si>
    <t>Содержание органов местного самоуправления (в сфере организации деятельности по обращению с твердыми коммунальными отходами)</t>
  </si>
  <si>
    <t>1) с 26.02.2010 по 01.01.2999; 
2) с 01.01.2017 по 31.12.2020; 
3) с 01.01.2006 по 01.01.2999; 
4) с 01.01.2009 по 01.01.2999; 
5) с 01.01.2019 по 31.12.2030</t>
  </si>
  <si>
    <t>1) подп. 1.3.1. п. 1 ; 
2) в целом; 
3) ст. 7.6. гл. 2.2. ; 
4) абз. 1 п. 5 ст. 19 гл. 4 ; 
5) в целом</t>
  </si>
  <si>
    <t>1)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 программе ХМАО-Югры "Развитие образования"." от 05.10.2018 №338-п-п</t>
  </si>
  <si>
    <t>Организация отдыха и оздоровления детей в части администрирования</t>
  </si>
  <si>
    <t>1) с 01.01.2018 по 31.12.2025; 
2) с 01.01.2017 по 31.12.2020; 
3) с 16.01.1995 по 01.01.2999; 
4) с 02.12.1995 по 01.01.2999; 
5) с 01.01.2009 по 01.01.2999; 
6) с 10.04.2009 по 01.01.2999; 
7) с 15.11.2006 по 31.12.2999</t>
  </si>
  <si>
    <t>1) в целом; 
2) в целом; 
3) ст. 23.2 ; 
4) п. 2 ст. 28 ; 
5) абз. 1 п. 5 ст. 19 гл. 4 ; 
6) в целом; 
7) в целом</t>
  </si>
  <si>
    <t>1) Распоряжение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3) Федеральный закон "О ветеранах  (ред. от 29.06.2015 г.)" от 12.01.1995 №5-фз; 
4) Федеральный закон "О социальной защите инвалидов в Российской Федерации" от 24.11.1995 №181-фз;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(ред. от 20.02.2015 г.)" от 31.03.2009 №36-оз; 
7) Постановление Правительства автономного округа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t>
  </si>
  <si>
    <t>Администрирование полномочия по обеспечению жилыми помещениями отдельных категорий граждан</t>
  </si>
  <si>
    <t>1) с 02.03.2007 по 01.01.2999; 
2) с 01.01.2009 по 01.01.2999; 
3) с 20.08.2007 по 01.01.2999; 
4) с 01.01.2017 по 01.01.2999; 
5) с 23.08.2019 по 01.01.2999</t>
  </si>
  <si>
    <t xml:space="preserve">1) ст. 34,35 гл. 9 ; 
2) абз. 1 п. 5 ст. 19 гл. 4 ; 
3) ст. 21,22 ; 
4) прил. 1; 
5) разд. 2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</si>
  <si>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5)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</si>
  <si>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Содержание органов местного самоуправления</t>
  </si>
  <si>
    <t>1) с 01.01.2017 по 31.12.2020; 
2) с 01.11.2016 по 01.01.2999; 
3) с 01.01.2017 по 31.12.2020; 
4) с 01.01.2017 по 31.12.2020; 
5) с 01.01.2017 по 31.12.2020; 
6) с 01.01.2017 по 31.12.2020; 
7) с 01.01.2009 по 01.01.2999; 
8) с 20.08.2007 по 01.01.2999; 
9) с 01.01.2014 по 31.12.2020; 
10) с 29.12.2016 по 01.01.2999; 
11) с 01.01.2017 по 01.01.2999; 
12) с 01.01.2019 по 31.12.2019; 
13) с 01.01.2019 по 31.12.2030; 
14) с 01.01.2019 по 31.12.2030; 
15) с 01.01.2019 по 31.12.2030; 
16) с 01.01.2019 по 31.12.2030; 
17) с 01.01.2019 по 31.12.2030; 
18) с 23.08.2019 по 01.01.2999</t>
  </si>
  <si>
    <t>1) в целом; 
2) в целом; 
3) в целом; 
4) в целом; 
5) в целом; 
6) в целом; 
7) абз. 1 п. 5 ст. 19 гл. 4 ; 
8) в целом; 
9) в целом; 
10) в целом; 
11) в целом; 
12) в целом; 
13) в целом; 
14) в целом; 
15) в целом; 
16) в целом; 
17) в целом; 
18) в целом</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</si>
  <si>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2017-2020 годах" от 01.11.2016 №1811-па-нпа; 
3) Постановление Администрации муниципального образования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от 31.10.2016 №1785-па-нпа; 
4)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5)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6)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7) Федеральный закон "Об общих принципах организации местного самоуправления в Российской Федерации (ред. от 30.03.2015 г.)" от 06.10.2003 №131-фз; 
8) Закон автономного округа "Об отдельных вопросах муниципальной службы в Ханты-Мансийском автономном округе - Югре" от 20.07.2007 №113-оз-оз; 
9) Постановление Правительства автономного округа "О государственной программе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 (ред. от 25.12.2015 г.)" от 09.10.2013 №420-п; 
10)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11)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12) Постановление Правительства автономного округа "О гос. программе ХМАО-Югры "Развитие агропромышленного комплекса" от 05.10.2018 №344-п-п; 
13) Постановление Правительства автономного округа "О гос. програмее ХМАО-Югры "Социальное и демографическое развитие"." от 05.10.2018 №339-п-п; 
14) Постановление Правительства автономного округа "О гос. программе ХМА-Югры "Развитие государственной гражданской и муниципальной службы"." от 05.10.2018 №358-п-п; 
15)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 
16)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 
17) Постановление Правительства автономного округа "О гос. программе ХМАО-Югры "Устойчивое развитие коренных малочисленных народов Севера"." от 05.10.2018 №350-п-п; 
18)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</si>
  <si>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Содержание органов местного саоупрпвления в части оплаты труда</t>
  </si>
  <si>
    <t>1) с 01.01.2017 по 31.12.2020; 
2) с 30.08.2007 по 01.01.2999; 
3) с 09.06.2009 по 01.01.2999; 
4) с 23.12.1996 по 01.01.2999; 
5) с 01.01.2009 по 01.01.2999; 
6) с 07.05.2012 по 31.12.2020; 
7) с 01.09.2008 по 01.01.2999; 
8) с 01.01.2017 по 01.01.2999; 
9) с 01.01.2019 по 31.12.2030; 
10) с 23.08.2019 по 01.01.2999</t>
  </si>
  <si>
    <t>1) в целом; 
2) в целом; 
3) в целом; 
4) в целом; 
5) абз. 1 п. 5 ст. 19 гл. 4 ; 
6) в целом; 
7) в целом; 
8) в целом; 
9) в целом; 
10) в целом</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</si>
  <si>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от 20.07.2007 №114-оз-оз; 
3)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№86-оз-оз; 
4) Федеральный закон "О дополнительных гарантиях по социальной поддержке детей-сирот и детей, оставшихся без попечения родителей" от 21.12.1996 №159-фз; 
5) Федеральный закон "Об общих принципах организации местного самоуправления в Российской Федерации (ред. от 30.03.2015 г.)" от 06.10.2003 №131-фз; 
6) Указ Президента РФ "О мероприятиях по реализации государственной социальной политики" от 07.05.2012 №597; 
7) Федеральный закон "Об опеке и попечительстве" от 24.04.2008 №48-фз;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9) Постановление Правительства автономного округа "О гос. програмее ХМАО-Югры "Социальное и демографическое развитие"." от 05.10.2018 №339-п-п; 
10)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</si>
  <si>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Расходы на обеспечение дополнительных гарантий прав на жилое помещение детей-сирот и детей оставшихся без попечения родителей, лиц из числа детей-сирот, детей оставшихся без попечения родителей</t>
  </si>
  <si>
    <t>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</si>
  <si>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Организация отдыха и оздоровления детей в части начисления на оплату труда</t>
  </si>
  <si>
    <t>1) с 06.06.2016 по 01.01.2999; 
2) с 24.05.2015 по 01.01.2999; 
3) с 20.11.2015 по 01.01.2999; 
4) с 01.01.2017 по 31.12.2020; 
5) с 01.11.2016 по 01.01.2999; 
6) с 01.01.2017 по 31.12.2020; 
7) с 14.06.2016 по 01.01.2999; 
8) с 01.01.2009 по 01.01.2999; 
9) с 01.01.2019 по 31.12.2030; 
10) с 01.01.2019 по 31.12.2030; 
11) с 01.01.2019 по 31.12.2030; 
12) с 25.02.2016 по 01.01.2999</t>
  </si>
  <si>
    <t>1) в целом; 
2) в целом; 
3) в целом; 
4) в целом; 
5) в целом; 
6) в целом; 
7) в целом; 
8) абз. 1 п. 5 ст. 19 гл. 4 ; 
9) в целом; 
10) в целом; 
11) в целом; 
12)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</si>
  <si>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5)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2017-2020 годах" от 01.11.2016 №1811-па-нпа; 
6)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7)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8) Федеральный закон "Об общих принципах организации местного самоуправления в Российской Федерации (ред. от 30.03.2015 г.)" от 06.10.2003 №131-фз; 
9) Постановление Правительства автономного округа "О гос. програмее ХМАО-Югры "Социальное и демографическое развитие"." от 05.10.2018 №339-п-п; 
10)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 
11)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 
12)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</si>
  <si>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Содержание органов местного самоуправления без оплаты труда</t>
  </si>
  <si>
    <t>1) с 06.06.2016 по 01.01.2999; 
2) с 24.05.2015 по 01.01.2999; 
3) с 20.11.2015 по 01.01.2999; 
4) с 02.08.2010 по 01.01.2999; 
5) с 01.01.2017 по 31.12.2020; 
6) с 14.06.2016 по 01.01.2999; 
7) с 18.10.2010 по 01.01.2999; 
8) с 01.01.2009 по 01.01.2999; 
9) с 01.07.2005 по 01.01.2999; 
10) с 27.10.2004 по 01.01.2999; 
11) с 01.01.2019 по 13.12.2030; 
12) с 25.02.2016 по 01.01.2999</t>
  </si>
  <si>
    <t>1) в целом; 
2) в целом; 
3) в целом; 
4) в целом; 
5) в целом; 
6) в целом; 
7) в целом; 
8) абз. 1 п. 5 ст. 19 гл. 4 ; 
9) п. 2 ст. 5 ; 
10) п. 2 ст. 23 гл. 5 ; 
11) в целом; 
12)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</si>
  <si>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Федеральный закон "Об организации предоставления государственных и муниципальных услуг" от 27.07.2010 №210-фз; 
5)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округа-Югры" от 18.10.2010 №149-оз-оз; 
8) Федеральный закон "Об общих принципах организации местного самоуправления в Российской Федерации (ред. от 30.03.2015 г.)" от 06.10.2003 №131-фз; 
9) Закон автономного округа "Об архивном деле в Ханты-Мансийском автономном округе - Югре (с изменениями на 19.12.2005 г.)" от 07.06.2005 №42-оз; 
10) Федеральный закон "Об архивном деле в Российской Федерации (в ред. от 28.11.2015 г.)" от 22.10.2004 №125-фз; 
11) Постановление Правительства автономного округа "О гос. программе ХМАО-Югры "Культурное пространство"." от 05.10.2018 №341-п-п; 
12)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</si>
  <si>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Хранение, комплектование, учет и использование архивных документов, относящихся к государственной собственности автономного округа</t>
  </si>
  <si>
    <t>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</si>
  <si>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за счет субвенций, предоставленных из бюджета субъекта Российской Федерации, всего</t>
  </si>
  <si>
    <t>1) с 01.01.2017 по 31.12.2020; 
2) с 01.01.2009 по 01.01.2999; 
3) с 25.01.2002 по 01.01.2999</t>
  </si>
  <si>
    <t xml:space="preserve">1) в целом; 
2) абз. 1 п. 5 ст. 19 гл. 4 ; 
3) п. 10 ст. 5 </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</si>
  <si>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Всероссийской переписи населения" от 25.01.2002 №8-ФЗ-фз</t>
  </si>
  <si>
    <t>Проведение Всероссийской переписи населения</t>
  </si>
  <si>
    <t>с 01.01.2009 по 01.01.2999</t>
  </si>
  <si>
    <t xml:space="preserve">абз. 1 п. 5 ст. 19 гл. 4 </t>
  </si>
  <si>
    <t>Федеральный закон "Об общих принципах организации местного самоуправления в Российской Федерации (ред. от 30.03.2015 г.)" от 06.10.2003 №131-фз</t>
  </si>
  <si>
    <t>1) с 01.01.2018 по 31.12.2025; 
2) с 01.01.2017 по 31.12.2020; 
3) с 16.01.1995 по 01.01.2999; 
4) с 01.01.2009 по 01.01.2999; 
5) с 15.11.2006 по 31.12.2999</t>
  </si>
  <si>
    <t>1) в целом; 
2) подр. 3 ; 
3) ст. 23.2 ; 
4) абз. 1 п. 5 ст. 19 гл. 4 ; 
5) в целом</t>
  </si>
  <si>
    <t>1) Распоряжение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3) Федеральный закон "О ветеранах  (ред. от 29.06.2015 г.)" от 12.01.1995 №5-фз;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t>
  </si>
  <si>
    <t>Улучшение жилищных условий для отдельных категорий граждан в части предоставления мер социальной поддержки</t>
  </si>
  <si>
    <t>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</si>
  <si>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1) с 14.03.2016 по 01.01.2999; 
2) с 06.06.2016 по 01.01.2999; 
3) с 24.05.2015 по 01.01.2999; 
4) с 20.11.2015 по 01.01.2999; 
5) с 29.02.2016 по 01.01.2999; 
6) с 01.11.2016 по 01.01.2999; 
7) с 20.08.2004 по 01.01.2999; 
8) с 01.01.2014 по 31.12.2020; 
9) с 01.01.2011 по 01.01.2999; 
10) с 01.01.2019 по 31.12.2030; 
11) с 25.02.2016 по 01.01.2999</t>
  </si>
  <si>
    <t>1) в целом; 
2) в целом; 
3) в целом; 
4) в целом; 
5) в целом; 
6) в целом; 
7) абз. 1 п. 5 ст. 19 гл. 4 ; 
8) в целом; 
9) в целом; 
10) в целом; 
11) в целом</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</si>
  <si>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Постановление Главы муниципального образования "Об утверждении требований к отдельным видам товаров, работ, услуг " от 06.06.2016 №796-па; 
3)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4)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5) Постановление Администрации муниципального образования "Об утверждении нормативных затрат на обеспечение функций казенных учреждений, подведомственных администрации Нефтеюганского района" от 29.02.2016 №257-па; 
6)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2017-2020 годах" от 01.11.2016 №1811-па-нпа; 
7) Федеральный закон "О присяжных заседателях федеральных судов общей юрисдикции в РФ " от 20.08.2004 №113-фз-фз; 
8) Постановление Правительства автономного округа "О государственной программе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 от 09.10.2013 №428-п; 
9) Постановление Правительства автономного округа "О мерах по реализации федерального закона от 20.08.2004 года N 113-ФЗ "О присяжных заседателях федеральных судов  общей юрисдикции в Российской Федерации" от 23.12.2010 №371-п-п; 
10)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 
11)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</si>
  <si>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 xml:space="preserve">О присяжных заседателях федеральных судов общей юрисдикции в РФ </t>
  </si>
  <si>
    <t>Составление (изменение) списков кандидатов в присяжные заседатели федеральных судов общей юрисдикции в Российской Федерации</t>
  </si>
  <si>
    <t>по составлению списков кандидатов в присяжные заседатели</t>
  </si>
  <si>
    <t>1) с 06.06.2016 по 01.01.2999; 
2) с 24.05.2015 по 01.01.2999; 
3) с 20.11.2015 по 01.01.2999; 
4) с 01.04.2013 по 01.01.2999; 
5) с 02.08.2010 по 01.01.2999; 
6) с 01.01.2017 по 31.12.2020; 
7) с 19.09.2008 по 01.01.2999; 
8) с 14.06.2016 по 01.01.2999; 
9) с 16.05.2011 по 01.01.2999; 
10) с 01.01.2015 по 01.01.2999; 
11) с 20.11.1997 по 01.01.2999; 
12) с 01.01.2009 по 01.01.2999; 
13) с 01.01.2006 по 01.01.2999; 
14) с 04.04.2005 по 01.01.2999; 
15) с 01.01.2014 по 31.12.2020; 
16) с 01.01.2018 по 31.12.2030; 
17) с 01.01.2017 по 01.01.2999; 
18) с 25.02.2016 по 01.01.2999</t>
  </si>
  <si>
    <t>1) в целом; 
2) в целом; 
3) в целом; 
4) в целом; 
5) в целом; 
6) в целом; 
7) в целом; 
8) в целом; 
9) в целом; 
10) в целом; 
11) в целом; 
12) абз. 1 п. 5 ст. 19 гл. 4 ; 
13) в целом; 
14) в целом; 
15) в целом; 
16) в целом; 
17) в целом; 
18) в целом</t>
  </si>
  <si>
    <t>Государственная регистрация актов гражданского состояния</t>
  </si>
  <si>
    <t>на государственную регистрацию актов гражданского состояния</t>
  </si>
  <si>
    <t>за счет субвенций, предоставленных из федерального бюджета,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</si>
  <si>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</si>
  <si>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 с 01.01.2018 по 31.12.2025; 
2) с 01.01.2017 по 31.12.2020; 
3) с 01.01.2009 по 01.01.2999; 
4) с 01.01.2019 по 31.12.2030</t>
  </si>
  <si>
    <t>1) прил. 3; 
2) в целом; 
3) абз. 2 п. 5 ст. 20 гл. 4 ; 
4) прил. 5</t>
  </si>
  <si>
    <t>1) Распоряжение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"Развитие жилищной сферы" от 05.10.2018 №346-п-п</t>
  </si>
  <si>
    <t>Обеспечение жильем молодых семей в рамках федеральной программы "Жилище"</t>
  </si>
  <si>
    <t>1) с 01.01.2017 по 31.12.2020; 
2) с 01.01.2009 по 01.01.2999; 
3) с 14.07.2012 по 31.12.2020; 
4) с 01.01.2019 по 31.12.2019</t>
  </si>
  <si>
    <t>1) разд. 4 ; 
2) подп. 25 п. 1 ст. 15 гл. 3 ; 
3) прил. 11; 
4) прил. 21</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</si>
  <si>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"О Государственной программе развития сельского хозяйства и регулирования рынков сельскохозяйственной продукции, сырья и продовольствия на 2013 - 2020 годы" от 14.07.2012 №717; 
4) Постановление Правительства автономного округа "О гос. программе ХМАО-Югры "Развитие агропромышленного комплекса" от 05.10.2018 №344-п-п</t>
  </si>
  <si>
    <t>Предоставление социальных выплат на строительство (приобретение) жилья молодым семьям и молодым специалистам, проживающим в сельской местности</t>
  </si>
  <si>
    <t>1) в целом; 
2) в целом; 
3) абз. 2 п. 5 ст. 20 гл. 4 ; 
4) прил. 2</t>
  </si>
  <si>
    <t>Создание условий способствующих  улучшению жилищных условий жителей Нефтеюганского района</t>
  </si>
  <si>
    <t>1) с 01.01.2017 по 31.12.2020; 
2) с 01.01.2000 по 01.01.2999; 
3) с 01.01.2009 по 01.01.2999; 
4) с 01.01.2007 по 01.01.2999; 
5) с 01.01.2019 по 31.12.2030; 
6) с 23.04.2019 по 01.01.2999</t>
  </si>
  <si>
    <t xml:space="preserve">1) п. 2 разд. 3 ; 
2) п. 1 ст. 5 гл. 1 ; 
3) п. 5 ст. 20 гл. 4 ; 
4) п. 7 ст. 13 гл. 3 ; 
5) в целом; 
6) п. 4 </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</si>
  <si>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Федеральный закон "О государственной социальной помощи (ред. от 28.11.2015, с изм. от 29.12.2015)" от 17.07.1999 №178-фз;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мерах социальной поддержки отдельных категорий граждан в Хманты-Манссийской автономном округе-Югре" от 07.11.2006 №115-оз-оз; 
5) Постановление Правительства автономного округа "О гос. програмее ХМАО-Югры "Социальное и демографическое развитие"." от 05.10.2018 №339-п-п; 
6) Решение Думы муниципального образования "О дополнительных мерах социальной поддержки отдельным категориям граждан, проживающих на территории Нефтеюганского района" от 23.04.2019 №362</t>
  </si>
  <si>
    <t>Социальные выплаты</t>
  </si>
  <si>
    <t>Иные дополнительные меры социальной поддержки и социальной помощи для отдельных категорий граждан</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</si>
  <si>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</si>
  <si>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 с 06.06.2016 по 01.01.2999; 
2) с 24.05.2015 по 01.01.2999; 
3) с 20.11.2015 по 01.01.2999; 
4) с 01.11.2016 по 01.01.2999; 
5) с 28.10.2010 по 01.01.2999; 
6) с 28.06.2014 по 01.01.2999; 
7) с 31.12.2015 по 01.01.2999; 
8) с 14.06.2016 по 01.01.2999; 
9) с 12.04.1998 по 01.01.2999; 
10) с 01.01.2009 по 01.01.2999; 
11) с 19.12.2012 по 31.12.2025; 
12) с 01.01.2019 по 31.12.2030; 
13) с 25.02.2016 по 01.01.2999</t>
  </si>
  <si>
    <t>1) в целом; 
2) в целом; 
3) в целом; 
4) в целом; 
5) ст. 12 ; 
6) п. 2 ст. 1 ; 
7) п. 3 ; 
8) в целом; 
9) п. 2 ст. 53.1 ; 
10) п. 14 ч. 1 ст. 15.1 гл. 3 ; 
11) п. 3 ; 
12) в целом; 
13)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</si>
  <si>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2017-2020 годах" от 01.11.2016 №1811-па-нпа; 
5) Федеральный закон "О безопасности" от 28.12.2010 №390-ФЗ-фз; 
6) Федеральный закон "О стратегическом планировании в Российской Федерации" от 28.06.2014 №172-ФЗ-фз; 
7) Указ Президента РФ "О стратегии национальной безопасности Российской Федерации" от 31.12.2015 №683; 
8)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9) Федеральный закон "О наркотических средствах и психотропных веществах (ред. от 29.12.2015г.)" от 08.01.1998 №3-фз; 
10) Федеральный закон "Об общих принципах организации местного самоуправления в Российской Федерации (ред. от 30.03.2015 г.)" от 06.10.2003 №131-фз; 
11) Указ Президента РФ "О Стратегии государственной национальной политики Российской Федерации на период до 2025 года" от 19.12.2012 №1666; 
12)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 
13)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</si>
  <si>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Расходы на профилактику правонарушений</t>
  </si>
  <si>
    <t>1) с 24.05.2015 по 01.01.2999; 
2) с 20.11.2015 по 01.01.2999; 
3) с 01.11.2016 по 01.01.2999; 
4) с 28.10.2010 по 01.01.2999; 
5) с 28.06.2014 по 01.01.2999; 
6) с 31.12.2015 по 01.01.2999; 
7) с 14.06.2016 по 01.01.2999; 
8) с 01.01.2009 по 01.01.2999; 
9) с 19.12.2012 по 31.12.2025; 
10) с 01.01.2019 по 31.12.2030</t>
  </si>
  <si>
    <t>1) в целом; 
2) в целом; 
3) в целом; 
4) ст. 12 ; 
5) п. 2 ст. 1 ; 
6) п. 3 ; 
7) в целом; 
8) п. 14 ч. 1 ст. 15.1 гл. 3 ; 
9) п. 3 ; 
10) в целом</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</si>
  <si>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2017-2020 годах" от 01.11.2016 №1811-па-нпа; 
4) Федеральный закон "О безопасности" от 28.12.2010 №390-ФЗ-фз; 
5) Федеральный закон "О стратегическом планировании в Российской Федерации" от 28.06.2014 №172-ФЗ-фз; 
6) Указ Президента РФ "О стратегии национальной безопасности Российской Федерации" от 31.12.2015 №683; 
7)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8) Федеральный закон "Об общих принципах организации местного самоуправления в Российской Федерации (ред. от 30.03.2015 г.)" от 06.10.2003 №131-фз; 
9) Указ Президента РФ "О Стратегии государственной национальной политики Российской Федерации на период до 2025 года" от 19.12.2012 №1666; 
10)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t>
  </si>
  <si>
    <t>Расходы на профилактику  незаконного оборота и потребления наркотических средств и психотропных веществ</t>
  </si>
  <si>
    <t>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</si>
  <si>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 с 29.09.2012 по 01.01.2999; 
2) с 01.01.2017 по 31.12.2020; 
3) с 24.11.1996 по 01.01.2999; 
4) с 01.01.2009 по 01.01.2999; 
5) с 01.01.2014 по 31.12.2020; 
6) с 01.06.2012 по 01.01.2999</t>
  </si>
  <si>
    <t>1) в целом; 
2) в целом; 
3) в целом; 
4) п. 8 ч. 1 ст. 15.1 гл. 3 ; 
5) в целом; 
6) в целом</t>
  </si>
  <si>
    <t>1) Закон автономного округа "О туризме в Ханты-Мансийском автономном округе - Югре (ред. от 28.05.2015 г.)" от 28.09.2012 №102-оз; 
2) Постановление Администрации муниципального образования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от 31.10.2016 №1785-па-нпа; 
3) Федеральный закон "Об основах туристской деятельности в Российской Федерации" от 24.11.1996 №132-фз;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6) Постановление Правительства автономного округа "О концепции развития внутреннего и въездного туризма в Ханты-Мансийском автономном округе-Югре" от 01.06.2012 №195-п-п</t>
  </si>
  <si>
    <t>Расходы на создание условий для развития туризма</t>
  </si>
  <si>
    <t>1) с 30.09.2015 по 01.01.2999; 
2) с 01.01.2017 по 31.12.2020; 
3) с 01.01.2009 по 01.01.2999; 
4) с 01.01.2019 по 31.12.2030</t>
  </si>
  <si>
    <t>1) в целом; 
2) разд. 3 ; 
3) п. 6.1 ч. 6 ст. 15 гл. 3 ; 
4) в целом</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</si>
  <si>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от 31.10.2016 №1785-па-нпа;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"Устойчивое развитие коренных малочисленных народов Севера"." от 05.10.2018 №350-п-п</t>
  </si>
  <si>
    <t>Создание условий для развития туризма</t>
  </si>
  <si>
    <t>1) с 06.06.2016 по 01.01.2999; 
2) с 24.05.2015 по 01.01.2999; 
3) с 20.11.2015 по 01.01.2999; 
4) с 29.09.2012 по 01.01.2999; 
5) с 01.01.2017 по 31.12.2020; 
6) с 14.06.2016 по 01.01.2999; 
7) с 24.11.1996 по 01.01.2999; 
8) с 01.01.2009 по 01.01.2999; 
9) с 25.03.2019 по 01.01.2999; 
10) с 01.01.2013 по 31.12.2013; 
11) с 01.06.2012 по 01.01.2999; 
12) с 01.01.2019 по 31.12.2030; 
13) с 01.01.2019 по 31.12.2030; 
14) с 25.02.2016 по 01.01.2999; 
15) с 23.05.2019 по 13.12.2030</t>
  </si>
  <si>
    <t>1) в целом; 
2) в целом; 
3) в целом; 
4) в целом; 
5) в целом; 
6) в целом; 
7) в целом; 
8) п. 8 ч. 1 ст. 15.1 гл. 3 ; 
9) в целом; 
10) в целом; 
11) в целом; 
12) в целом; 
13) в целом; 
14) в целом; 
15)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</si>
  <si>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Закон автономного округа "О туризме в Ханты-Мансийском автономном округе - Югре (ред. от 28.05.2015 г.)" от 28.09.2012 №102-оз; 
5) Постановление Администрации муниципального образования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от 31.10.2016 №1785-па-нпа;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Федеральный закон "Об основах туристской деятельности в Российской Федерации" от 24.11.1996 №132-фз; 
8) Федеральный закон "Об общих принципах организации местного самоуправления в Российской Федерации (ред. от 30.03.2015 г.)" от 06.10.2003 №131-фз; 
9) Постановление Администрации муниципального образования "Об утверждении порядка предоставления субсидий социально ориентированным некоммерческим организациям на реализацию программ (проектов), направленных на укрепление финно-угорских связей, поддержку и развитие языков и культуры коренных малочисленных народов Севера на территории Нефтеюганского района" от 25.03.2019 №637-па-нпа; 
10) Закон автономного округа "О наделении органов местного самоуправления муниципальных образований Ханты-Мансйского автономного округа - Югры отдельным государственным полномочием по участию в реализации целевой программы Ханты-Мансийского автономного округа-Югры "социально-экономического развитик коренных малочисленных народов Севера Ханты-Мансийского автономного округа - Югры" в 2011-2013 годах и на период до 2015 года" от 31.01.2011 №8-оз-оз; 
11) Постановление Правительства автономного округа "О концепции развития внутреннего и въездного туризма в Ханты-Мансийском автономном округе-Югре" от 01.06.2012 №195-п-п; 
12) Постановление Правительства автономного округа "О гос. программе ХМАО-Югры "Устойчивое развитие коренных малочисленных народов Севера"." от 05.10.2018 №350-п-п; 
13) Постановление Правительства автономного округа "О гос. программе ХМАО-Югры "Развитие промышленности и туризма" от 05.10.2018 №357-п-п; 
14)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 
15) Постановление Администрации муниципального образования "О порядке предоставления гранта в форме субсидии на реализацию проектов, направленных на укрепление финно-угорских связей, этнографического туризма, поддержку и развитие языков и культуры коренных малочисленных народов, проживающих на территории Нефтеюганского района" от 17.05.2019 №1061-па-нпа</t>
  </si>
  <si>
    <t>создание условий для развития туризма</t>
  </si>
  <si>
    <t>по перечню, предусмотренному Федеральным законом от 6 октября 2003г.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</si>
  <si>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</si>
  <si>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 с 02.03.2007 по 01.01.2999; 
2) с 31.10.2016 по 01.01.2999; 
3) с 26.02.2014 по 01.01.2999; 
4) с 01.01.2002 по 01.01.2999; 
5) с 01.01.2009 по 01.01.2999; 
6) с 01.01.2019 по 31.12.2030</t>
  </si>
  <si>
    <t>1) ст. 26 гл. 7 ; 
2) в целом; 
3) разд. 5 ; 
4) ст. 7 гл. 2 ; 
5) в целом; 
6) в целом</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</si>
  <si>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 программе ХМАО-Югры "Жилищно-коммунальный комплекс и городская среда"." от 05.10.2018 №347-п-п</t>
  </si>
  <si>
    <t>Поощрительная выплата при назначении пенсии за выслугу лет</t>
  </si>
  <si>
    <t>1) с 02.03.2007 по 01.01.2999; 
2) с 26.02.2014 по 01.01.2999; 
3) с 01.02.2005 по 01.01.2999; 
4) с 01.01.2002 по 01.01.2999; 
5) с 01.01.2009 по 01.01.2999; 
6) с 26.03.2004 по 01.01.2099; 
7) с 20.08.2007 по 01.01.2999</t>
  </si>
  <si>
    <t xml:space="preserve">1) п. 1 ст. 24 ; 
2) п. 5.1 разд. 5 ; 
3) ст. 25 гл. 7 ; 
4) ст. 7 ; 
5) абз. 2 ч. 5 ст. 20 гл. 4 ; 
6) в целом; 
7) п. 2 ст. 17 </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</si>
  <si>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</si>
  <si>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Единовременная выплата в связи с выходом на пенсию</t>
  </si>
  <si>
    <t xml:space="preserve">1) п. 1 ст. 24 ; 
2) п. 5.1 разд. 5 ; 
3) ст. 25 гл. 7 ; 
4) ст. 7 ; 
5) абз. 2 п. 5 ст. 20 ; 
6) ст. 21,22 ; 
7) п. 2 ст. 17 </t>
  </si>
  <si>
    <t>Выплаты пенсии за выслугу лет лицам, замещавшим должности муниципальной службы</t>
  </si>
  <si>
    <t>1) с 02.03.2007 по 01.01.2999; 
2) с 26.02.2014 по 01.01.2999; 
3) с 01.01.2017 по 31.12.2020; 
4) с 01.02.2005 по 01.01.2999; 
5) с 01.01.2002 по 01.01.2999; 
6) с 01.01.2009 по 01.01.2999; 
7) с 26.03.2004 по 01.01.2099; 
8) с 01.01.2019 по 31.12.2030</t>
  </si>
  <si>
    <t>1) в целом; 
2) в целом; 
3) в целом; 
4) в целом; 
5) в целом; 
6) абз. 2 п. 5 ст. 20 гл. 4 ; 
7) в целом; 
8) в целом</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</si>
  <si>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Закон автономного округа "О государственной гражданской службе Ханты-Мансийского автономного округа - Югры (ред. от 29.10.2015 г.)" от 31.12.2004 №97-оз; 
5) Федеральный закон "О государственном пенсионном обеспечении в РФ" от 15.12.2001 №166-фз;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8) Постановление Правительства автономного округа "О гос. программе ХМА-Югры "Развитие государственной гражданской и муниципальной службы"." от 05.10.2018 №358-п-п</t>
  </si>
  <si>
    <t>1) с 02.03.2007 по 01.01.2999; 
2) с 26.02.2014 по 01.01.2999; 
3) с 01.02.2005 по 01.01.2999; 
4) с 01.01.2002 по 01.01.2999; 
5) с 01.01.2009 по 01.01.2999; 
6) с 20.08.2007 по 01.01.2999</t>
  </si>
  <si>
    <t xml:space="preserve">1) ст. 34,35 гл. 9 ; 
2) п. 5.1 разд. 5 ; 
3) ст. 25 гл. 7 ; 
4) ст. 7 ; 
5) в целом; 
6) ст. 21,22 </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</si>
  <si>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</si>
  <si>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Дума Нефтеюганского района</t>
  </si>
  <si>
    <t>предоставление доплаты за выслугу лет к трудовой пенсии муниципальным служащим за счет средств местного бюдже</t>
  </si>
  <si>
    <t>1) с 02.03.2007 по 01.01.2999; 
2) с 01.06.1993 по 01.01.2999; 
3) с 01.01.2009 по 01.01.2999; 
4) с 29.02.2012 по 01.01.2999; 
5) с 20.02.2016 по 01.01.2999; 
6) с 29.09.2012 по 01.01.2999</t>
  </si>
  <si>
    <t xml:space="preserve">1) в целом; 
2) ст. 14,33,35 разд. 3,7 ; 
3) п. 3 ч. 1 ст. 17 гл. 3 ; 
4) в целом; 
5) разд. 3 ; 
6) разд. 6 </t>
  </si>
  <si>
    <t>1) Федеральный закон "О муниципальной службе в Российской Федерации" от 02.03.2007 №25-ФЗ-фз; 
2) Федеральный закон "О государственных гарантиях и компенсациях для лиц, работающих и проживающих в районах Крайнего Севера и приравненных к ним местностях (с изменениями на 29.12.2004 г.)" от 19.02.1993 №4520-1-фз;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</si>
  <si>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Предоставление гарантий и компенсаций расходов, связанных с переездом, проездом и провозом багажа к месту использования отпуска и обратно</t>
  </si>
  <si>
    <t>1) с 02.03.2007 по 01.01.2999; 
2) с 01.01.2009 по 01.01.2999; 
3) с 20.08.2007 по 01.01.2999; 
4) с 01.06.1993 по 01.01.2999; 
5) с 24.11.2004 по 01.01.2999; 
6) с 20.02.2016 по 01.01.2999</t>
  </si>
  <si>
    <t xml:space="preserve">1) ст. 34,35 гл. 9 ; 
2) п. 3 ч. 1 ст. 17 гл. 3 ; 
3) ст. 21,22 ; 
4) ст. 33 разд. 7 ; 
5) ст. 4 ; 
6) разд. 3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</si>
  <si>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</si>
  <si>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Департамент культуры и спорта Нефтеюганского района</t>
  </si>
  <si>
    <t>1) с 02.03.2007 по 01.01.2999; 
2) с 01.01.2017 по 31.12.2020; 
3) с 01.01.2009 по 01.01.2999; 
4) с 20.08.2007 по 01.01.2999; 
5) с 01.06.1993 по 01.01.2999; 
6) с 29.02.2012 по 01.01.2999; 
7) с 08.06.2012 по 01.01.2999; 
8) с 20.02.2016 по 01.01.2999; 
9) с 29.09.2012 по 01.01.2999</t>
  </si>
  <si>
    <t>1) ст. 34,35 гл. 9 ; 
2) в целом; 
3) подп. 3 п. 1 ст. 17 гл. 3 ; 
4) ст. 21,22 ; 
5) ст. 33,35 ; 
6) в целом; 
7) в целом; 
8) разд. 3 ; 
9) в целом</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</si>
  <si>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6)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08.06.2012 №233; 
8)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9)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</si>
  <si>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1) с 02.03.2007 по 01.01.2999; 
2) с 01.01.2005 по 01.01.2999; 
3) с 01.01.2009 по 01.01.2999; 
4) с 20.08.2007 по 01.01.2999; 
5) с 01.06.1993 по 01.01.2999; 
6) с 20.02.2016 по 01.01.2999</t>
  </si>
  <si>
    <t>1) в целом; 
2) в целом; 
3) абз. 3 п. 1 ст. 17 гл. 3 ; 
4) в целом; 
5) в целом; 
6) в целом</t>
  </si>
  <si>
    <t>1) Федеральный закон "О муниципальной службе в Российской Федерации" от 02.03.2007 №25-ФЗ-фз; 
2)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автономного округа (ред. от 27.09.2015 г.)" от 09.12.2004 №76-оз;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</si>
  <si>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1) с 02.03.2007 по 01.01.2999; 
2) с 01.01.2009 по 01.01.2999; 
3) с 01.06.1993 по 01.01.2999; 
4) с 24.11.2004 по 01.01.2999; 
5) с 20.02.2016 по 01.01.2999; 
6) с 20.08.2007 по 01.01.2999</t>
  </si>
  <si>
    <t xml:space="preserve">1) ст. 34,35 гл. 9 ; 
2) абз. 3 п. 1 ст. 17 гл. 3 ; 
3) ст. 14,34,35 разд. 3,7 ; 
4) ст. 4,5 ; 
5) разд. 3 ; 
6) ст. 21,22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</si>
  <si>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</si>
  <si>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1) с 01.11.2016 по 31.12.2020; 
2) с 01.01.2017 по 31.12.2020; 
3) с 01.01.2009 по 01.01.2999; 
4) с 01.06.1993 по 01.01.2999; 
5) с 20.02.2016 по 01.01.2999; 
6) с 29.09.2012 по 01.01.2999; 
7) с 01.01.2019 по 31.12.2030; 
8) с 01.01.2019 по 31.12.2030</t>
  </si>
  <si>
    <t>1) в целом; 
2) в целом; 
3) п. 3 ч. 1 ст. 17 гл. 3 ; 
4) в целом; 
5) в целом; 
6) в целом; 
7) в целом; 
8) в целом</t>
  </si>
  <si>
    <t>1)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7) Постановление Правительства автономного округа "О гос. программе ХМАО-Югры "Безопасность жизнедеятельности" от 05.10.2018 №351-п-п; 
8) Постановление Правительства автономного округа "О гос. программе ХМАО-Югры "Развитие экономического потенциала" от 05.10.2018 №336-п-п</t>
  </si>
  <si>
    <t>Предоставление гарантий и компенсаций расходов, связанных с переездом и провозом багажа к месту использования отпуска и обратно</t>
  </si>
  <si>
    <t>1) с 01.01.2009 по 01.01.2999; 
2) с 01.06.1993 по 01.01.2999; 
3) с 29.02.2012 по 01.01.2999; 
4) с 24.11.2004 по 01.01.2999; 
5) с 20.02.2016 по 01.01.2999</t>
  </si>
  <si>
    <t xml:space="preserve">1) подп. 3 п. 1 ст. 17 гл. 3 ; 
2) ст. 14,33,35 разд. 3,7 ; 
3) в целом; 
4) ст. 4,5 ; 
5) разд. 3 </t>
  </si>
  <si>
    <t>1) Федеральный закон "Об общих принципах организации местного самоуправления в Российской Федерации (ред. от 30.03.2015 г.)" от 06.10.2003 №131-фз; 
2)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3)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</si>
  <si>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</si>
  <si>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 с 01.01.2010 по 01.01.2999; 
2) с 31.10.2016 по 01.01.2999; 
3) с 01.01.2009 по 01.01.2999; 
4) с 23.11.2009 по 01.01.2999; 
5) с 07.05.2018 по 31.12.2024; 
6) с 24.09.2013 по 01.01.2999; 
7) с 01.01.2019 по 31.12.2030; 
8) с 01.01.2019 по 31.12.2030</t>
  </si>
  <si>
    <t>1) прил. 2; 
2) в целом; 
3) п. 8.2 ч. 1 ст. 17 гл. 3 ; 
4) ст. 14 ; 
5) в целом; 
6) в целом; 
7) в целом; 
8) в целом</t>
  </si>
  <si>
    <t>1) Постановление Правительства РФ "О требованиях к региональным и муниципальным программам в области энергосбережения и повышения энергетической эффективности" от 31.12.2009 №1225;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энергосбережении и о повышении энергетической эффективности и о внесении измененийв отдельные законодательные акты" от 23.11.2009 №261-ФЗ-фз; 
5) Указ Президента РФ "О национальных целях и стратегических задачах развития Российской Федерации на период до 2024 года" от 07.05.2018 №204;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Постановление Администрации муниципального образования "О внесении изменений в постановление администрации Нефтеюганского района от 24.09.2013 № 2493-па-нпа "О муниципальных и ведомственных целевых программах муниципального образования Нефтеюганский район" от 17.08.2018 №1372-па-нпа; 
8) Постановление Правительства автономного округа "О гос. программе ХМАО-Югры "Жилищно-коммунальный комплекс и городская среда"." от 05.10.2018 №347-п-п</t>
  </si>
  <si>
    <t>Повышение энергетической эффективности в бюджетной сфере</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</si>
  <si>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</si>
  <si>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 с 16.07.2015 по 01.01.2999; 
2) с 24.05.2015 по 01.01.2999; 
3) с 31.10.2016 по 01.01.2999; 
4) с 02.09.2016 по 01.01.2999; 
5) с 01.01.2017 по 31.12.2020; 
6) с 01.01.2009 по 01.01.2999; 
7) с 01.01.2019 по 31.12.2030; 
8) с 26.04.2019 по 01.01.2999</t>
  </si>
  <si>
    <t xml:space="preserve">1) в целом; 
2) в целом; 
3) в целом; 
4) в целом; 
5) в целом; 
6) п. 8.1 ч. 1 ст. 17 гл. 3 ; 
7) в целом; 
8) п. 5.6 разд. 2 </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</si>
  <si>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Закон автономного округа "О резервах управленческих кадров в Ханты-Мансийском автономном округе Югре" от 30.12.2008 №172-оз-оз; 
5)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гос. программе ХМАО-Югры "Жилищно-коммунальный комплекс и городская среда"." от 05.10.2018 №347-п-п; 
8) Постановление Администрации муниципального образования «Об утверждении нормативных затрат на обеспечение функций департамента строительства и жилищно-коммунального комплекса Нефтеюганского района и подведомственного муниципального казённого учреждения «Управление капитального строительства и жилищно-коммунального комплекса Нефтеюганского района» от 26.04.2019 №929-па</t>
  </si>
  <si>
    <t>Совершенствование кадровой службы</t>
  </si>
  <si>
    <t>1) с 31.10.2014 по 31.12.2020; 
2) с 02.09.2016 по 01.01.2999; 
3) с 01.01.2009 по 01.01.2999; 
4) с 02.09.2016 по 31.12.2030; 
5) с 02.02.2018 по 31.12.2030</t>
  </si>
  <si>
    <t>1) разд. 4 ; 
2) в целом; 
3) подп. 1 п. 8 ч. 1 ст. 17 гл. 3 ; 
4) в целом; 
5) в целом</t>
  </si>
  <si>
    <t>1) Постановление Правительства автономного округа "О государственной программе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2016 - 2020 годах" от 17.10.2014 №374-п; 
2) Закон автономного округа "О резервах управленческих кадров в Ханты-Мансийском автономном округе Югре" от 30.12.2008 №172-оз-оз; 
3) Федеральный закон "Об общих принципах организации местного самоуправления в Российской Федерации (ред. от 30.03.2015 г.)" от 06.10.2003 №131-фз; 
4) Постановление Администрации муниципального образования "О резервах управленческих кадров для замещения должностей " от 02.09.2016 №1373-па-нпа; 
5) Постановление Главы муниципального образования "Об утверждении Плана противодействия коррупции  в Нефтеюганском районе на 2018-2019 годы" от 02.02.2018 №9-пг</t>
  </si>
  <si>
    <t>Совершентствование кадровой службы</t>
  </si>
  <si>
    <t>1) с 16.07.2015 по 01.01.2999; 
2) с 02.03.2007 по 01.01.2999; 
3) с 01.01.2017 по 31.12.2020; 
4) с 01.01.2017 по 31.12.2020; 
5) с 18.10.1999 по 01.01.2999; 
6) с 01.01.2009 по 01.01.2999; 
7) с 20.08.2007 по 01.01.2999; 
8) с 13.10.2008 по 01.01.2999</t>
  </si>
  <si>
    <t>1) в целом; 
2) п. 3 ст. 32 гл. 9 ; 
3) в целом; 
4) в целом; 
5) п. 6 ст. 26.3 гл. 41 ; 
6) подп. 8.1 п. 1 ст. 17 гл. 3 ; 
7) п. 3 ст. 14 ; 
8)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</si>
  <si>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5)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Постановление Правительства РФ "Положение об особенностях направления работников в служебные командировки" от 13.10.2008 №749</t>
  </si>
  <si>
    <t>Развитие кадрового потенциала отрасли</t>
  </si>
  <si>
    <t>1) с 23.01.2019 по 31.12.2019; 
2) с 01.01.2017 по 31.12.2020; 
3) с 01.01.2017 по 31.12.2020; 
4) с 01.01.2017 по 31.12.2020; 
5) с 01.01.2009 по 01.01.2999; 
6) с 01.09.2013 по 01.01.2999; 
7) с 01.01.2019 по 31.12.2030; 
8) с 01.01.2019 по 31.12.2030; 
9) с 01.01.2019 по 31.12.2030</t>
  </si>
  <si>
    <t>1) подп. 1 п. 3 разд. 3 ; 
2) в целом; 
3) в целом; 
4) в целом; 
5) подп. 8.1 п. 1 ст. 17 гл. 3 ; 
6) подп. 2 п. 5 ст. 47 ; 
7) в целом; 
8) в целом; 
9) в целом</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</si>
  <si>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3)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Федеральный закон "Об образовании в Российской Федерации" от 29.12.2012 №273-фз; 
7) Постановление Правительства автономного округа "О гос. программе ХМАО-Югры "Развитие образования"." от 05.10.2018 №338-п-п; 
8) Постановление Правительства автономного округа "О государственной  программе Ханты-Мансийского автономного округа-Югры "Доступная среда" от 05.10.2018 №340-п-п; 
9)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t>
  </si>
  <si>
    <t>1) с 02.03.2007 по 01.01.2999; 
2) с 01.01.2017 по 31.12.2020; 
3) с 18.10.1999 по 01.01.2999; 
4) с 01.01.2009 по 01.01.2999; 
5) с 01.01.2007 по 31.12.2999; 
6) с 20.08.2007 по 01.01.2999</t>
  </si>
  <si>
    <t>1) ст. 35,34 гл. 9 ; 
2) в целом; 
3) в целом; 
4) подп. 8.1 п. 1 ст. 17 гл. 3 ; 
5) в целом; 
6) в целом</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</si>
  <si>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3)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4) Федеральный закон "Об общих принципах организации местного самоуправления в Российской Федерации (ред. от 30.03.2015 г.)" от 06.10.2003 №131-фз; 
5) Федеральный закон "Об обязательном социальном страховании на случай временной нетрудоспособности и в связи с материнством" от 29.12.2006 №255-фз;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</si>
  <si>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Совершенствование кадровой службы органов местного самоуправления</t>
  </si>
  <si>
    <t>1) с 16.07.2015 по 01.01.2999; 
2) с 02.03.2007 по 01.01.2999; 
3) с 02.09.2016 по 01.01.2999; 
4) с 01.01.2017 по 31.12.2020; 
5) с 18.10.1999 по 01.01.2999; 
6) с 01.01.2009 по 01.01.2999</t>
  </si>
  <si>
    <t xml:space="preserve">1) в целом; 
2) ст. 34,35 гл. 9 ; 
3) п. 6 ст. 13 ; 
4) в целом; 
5) п. 6.3 ст. 26.3 гл. 41 ; 
6) подп. 8.1 п. 1 ст. 17 гл. 3 </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</si>
  <si>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Закон автономного округа "О резервах управленческих кадров в Ханты-Мансийском автономном округе Югре" от 30.12.2008 №172-оз-оз;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5)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6) Федеральный закон "Об общих принципах организации местного самоуправления в Российской Федерации (ред. от 30.03.2015 г.)" от 06.10.2003 №131-фз</t>
  </si>
  <si>
    <t>Совершенствование кадровой службы органов  местного самоуправления</t>
  </si>
  <si>
    <t>1) с 02.03.2007 по 01.01.2999; 
2) с 10.05.2016 по 01.01.2999; 
3) с 11.08.2016 по 01.01.2999; 
4) с 01.01.2017 по 31.12.2020; 
5) с 01.01.2009 по 01.01.2999; 
6) с 20.08.2007 по 01.01.2999; 
7) с 01.01.2019 по 31.12.2030; 
8) с 02.02.2018 по 31.12.2030</t>
  </si>
  <si>
    <t>1) в целом; 
2) в целом; 
3) в целом; 
4) в целом; 
5) п. 8.1 ч. 1 ст. 17 гл. 3 ; 
6) в целом; 
7) в целом; 
8) в целом</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</si>
  <si>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положения о проведении ежегодного конкурса "Лучший муниципальный служащий муниципального образования Нефтеюганский район" от 10.05.2016 №603-па; 
3) Указ Президента РФ "Об Основных направлениях развития государственной гражданской службы РФ на 2016-2018 годы" от 11.08.2016 №403;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от 20.07.2007 №113-оз-оз; 
7) Постановление Правительства автономного округа "О гос. программе ХМА-Югры "Развитие государственной гражданской и муниципальной службы"." от 05.10.2018 №358-п-п; 
8) Постановление Главы муниципального образования "Об утверждении Плана противодействия коррупции  в Нефтеюганском районе на 2018-2019 годы" от 02.02.2018 №9-пг</t>
  </si>
  <si>
    <t>1) с 16.07.2015 по 01.01.2999; 
2) с 02.03.2007 по 01.01.2999; 
3) с 01.01.2017 по 31.12.2020; 
4) с 01.01.2009 по 01.01.2999; 
5) с 20.08.2007 по 01.01.2999; 
6) с 13.10.2008 по 01.01.2999</t>
  </si>
  <si>
    <t>1) в целом; 
2) ст. 34,35 гл. 9 ; 
3) в целом; 
4) п. 3 ч. 1 ст. 17 гл. 3 ; 
5) ст. 21,22 ; 
6)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</si>
  <si>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РФ "Положение об особенностях направления работников в служебные командировки" от 13.10.2008 №749</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</si>
  <si>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</si>
  <si>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 с 01.01.2017 по 31.12.2020; 
2) с 01.01.2009 по 01.01.2999; 
3) с 09.02.2009 по 01.01.2999; 
4) с 15.01.1996 по 01.01.2999; 
5) с 08.02.1992 по 01.01.2999; 
6) с 24.09.2013 по 01.01.2999; 
7) с 01.01.2019 по 31.12.2030; 
8) с 06.04.2018 по 01.01.2999</t>
  </si>
  <si>
    <t>1) в целом; 
2) п. 7 ч. 1 ст. 17 гл. 3 ; 
3) в целом; 
4) ст. 31 ; 
5) в целом; 
6) в целом; 
7) в целом; 
8)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</si>
  <si>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2017-2020 годы" от 31.10.2016 №1786-па-нпа;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Федеральный закон "О некоммерческих организациях " от 12.01.1996 №7-фз; 
5) Закон Российской Федерации "О средствах массовой информации (ред. от 24.11.2014 г.)" от 27.12.1991 №2124-1;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Постановление Правительства автономного округа "О гос. программе ХМАО-Югры "Развитие гражданского общества" от 05.10.2018 №355-п-п; 
8) Распоряжение Правительства автономного округа «О концепции развития территориального общественного самоуправления в Ханты-Мансийском автономном округе – Югре до 2025 года» от 06.04.2018 №151-рп-рп</t>
  </si>
  <si>
    <t xml:space="preserve">Информационное обеспечение деятельности органов местного самоуправления </t>
  </si>
  <si>
    <t>1) с 01.01.2019 по 01.01.2999; 
2) с 22.09.2009 по 01.01.2999; 
3) с 01.01.2009 по 01.01.2999; 
4) с 09.02.2009 по 01.01.2999; 
5) с 25.01.2018 по 01.01.2999; 
6) с 01.01.2019 по 31.12.2030</t>
  </si>
  <si>
    <t>1) в целом; 
2) п. 1 ст. 1 гл. 1 ; 
3) п. 7 ч. 1 ст. 17 гл. 3 ; 
4) п. 4 ст. 2 гл. 1 ; 
5) в целом; 
6) в целом</t>
  </si>
  <si>
    <t>1) Постановление Администрации муниципального образования "Развитие информационного общества Нефтеюганского района на 2019-2024 годы и на период до 2030 года" от 21.12.2018 №2399-па-нпа; 
2) Федеральный закон "О персональных данных" от 27.07.2006 №152-ФЗ-фз;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 
5) Постановление Администрации муниципального образования "Об оплате труда бюджетного учреждения Нефтеюганского района "Редакция газеты "Югорское обозрение", подведомственного департаменту культуры и спорта Нефтеюганского района" от 26.12.2017 №2448-па-нпа; 
6) Постановление Правительства автономного округа "О гос. программе ХМАО-Югры "Развитие гражданского общества" от 05.10.2018 №355-п-п</t>
  </si>
  <si>
    <t>Обеспечение информационной открытости органов местного самоуправления Нефтеюганского района</t>
  </si>
  <si>
    <t>1) с 24.01.2019 по 01.01.2999; 
2) с 22.09.2009 по 01.01.2999; 
3) с 01.01.2017 по 31.12.2020; 
4) с 01.01.2009 по 01.01.2999; 
5) с 09.02.2009 по 01.01.2999; 
6) с 25.01.2018 по 01.01.2999; 
7) с 01.01.2019 по 31.12.2030</t>
  </si>
  <si>
    <t>1) в целом; 
2) п. 1 ст. 1 гл. 1 ; 
3) в целом; 
4) п. 7 ч. 1 ст. 17 гл. 3 ; 
5) п. 4 ст. 2 гл. 1 ; 
6) в целом; 
7)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</si>
  <si>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 персональных данных" от 27.07.2006 №152-ФЗ-фз; 
3) Постановление Администрации муниципального образования "Об утверждении муниципальной программы Нефтеюганского района "Развитие информационного общества Нефтеюганского района на 2017-2020 годы" от 31.10.2016 №1783-па-нпа;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обеспечении доступа к информации о деятельности государственных органов и органов местного самоуправления" от 09.02.2009 №8-фз-фз; 
6) Постановление Администрации муниципального образования "Об оплате труда бюджетного учреждения Нефтеюганского района "Редакция газеты "Югорское обозрение", подведомственного департаменту культуры и спорта Нефтеюганского района" от 26.12.2017 №2448-па-нпа; 
7) Постановление Правительства автономного округа "О гос. программе ХМАО-Югры "Развитие гражданского общества" от 05.10.2018 №355-п-п</t>
  </si>
  <si>
    <t>Обеспечение информационной открытости органов местного самоуправления Нефтеюганского района в рамках муниципального задания</t>
  </si>
  <si>
    <t>1) с 01.01.2017 по 31.12.2020; 
2) с 01.01.2009 по 01.01.2999; 
3) с 09.02.2009 по 01.01.2999; 
4) с 01.01.2019 по 31.12.2030</t>
  </si>
  <si>
    <t>1) в целом; 
2) подп. 7 п. 1 ст. 17 гл. 3 ; 
3) п. 4 ст. 2 гл. 1 ; 
4)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</si>
  <si>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2017-2020 годы" от 31.10.2016 №1786-па-нпа;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Постановление Правительства автономного округа "О гос. программе ХМАО-Югры "Развитие гражданского общества" от 05.10.2018 №355-п-п</t>
  </si>
  <si>
    <t>Подготовка и размещение информации в СМИ о деятельности органов местного самоуправления</t>
  </si>
  <si>
    <t>1) с 06.06.2016 по 01.01.2999; 
2) с 01.01.2017 по 31.12.2020; 
3) с 14.06.2016 по 01.01.2999; 
4) с 01.01.2009 по 01.01.2999; 
5) с 09.02.2009 по 01.01.2999; 
6) с 01.01.2019 по 31.12.2030; 
7) с 25.02.2016 по 01.01.2999</t>
  </si>
  <si>
    <t>1) в целом; 
2) в целом; 
3) в целом; 
4) п. 7 ч. 1 ст. 17 гл. 3 ; 
5) подп. 1.7 п. 1 ст. 6 гл. 1 ; 
6) в целом; 
7)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</si>
  <si>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2017-2020 годы" от 31.10.2016 №1786-па-нпа;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(ред. от 30.03.2015 г.)" от 06.10.2003 №131-фз; 
5) Федеральный закон "Об обеспечении доступа к информации о деятельности государственных органов и органов местного самоуправления" от 09.02.2009 №8-фз-фз; 
6) Постановление Правительства автономного округа "О гос. программе ХМАО-Югры "Развитие гражданского общества" от 05.10.2018 №355-п-п; 
7)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</si>
  <si>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Информационное обеспечение деятельности органов местного самоуправления Нефтеюганского района</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</si>
  <si>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</si>
  <si>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 с 06.06.2016 по 01.01.2999; 
2) с 01.01.2017 по 31.12.2020; 
3) с 28.06.2014 по 01.01.2999; 
4) с 14.06.2016 по 01.01.2999; 
5) с 01.01.2009 по 01.01.2999; 
6) с 31.07.2018 по 01.01.2999; 
7) с 25.02.2016 по 01.01.2999</t>
  </si>
  <si>
    <t>1) в целом; 
2) в целом; 
3) в целом; 
4) в целом; 
5) в целом; 
6) в целом; 
7)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</si>
  <si>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3) Федеральный закон "О стратегическом планировании в Российской Федерации" от 28.06.2014 №172-ФЗ-фз;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"Об общих принципах организации местного самоуправления в Российской Федерации (ред. от 30.03.2015 г.)" от 06.10.2003 №131-фз; 
6)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7)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</si>
  <si>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Расходы в сфере стратегического планирования</t>
  </si>
  <si>
    <t>полномочия в сфере стратегического планирования, предусмотренные Федеральным законом от 28 июня 2014 г. № 172 ФЗ «О стратегическом планировании в Российской Федерации»</t>
  </si>
  <si>
    <t>1) с 16.07.2015 по 01.01.2999; 
2) с 21.08.2017 по 01.01.2999; 
3) с 24.05.2015 по 01.01.2999; 
4) с 20.11.2015 по 01.01.2999; 
5) с 26.02.2016 по 01.01.2999; 
6) с 31.10.2016 по 01.01.2999; 
7) с 01.01.2009 по 01.01.2999; 
8) с 24.07.2009 по 01.01.2999; 
9) с 29.12.2006 по 01.01.2999; 
10) с 20.02.2016 по 01.01.2999; 
11) с 07.05.2018 по 31.12.2024; 
12) с 24.09.2013 по 01.01.2999; 
13) с 01.01.2019 по 31.12.2030; 
14) с 01.01.2019 по 31.12.2030</t>
  </si>
  <si>
    <t>1) в целом; 
2) в целом; 
3) в целом; 
4) в целом; 
5) в целом; 
6) в целом; 
7) п. 3 ч. 1 ст. 17 гл. 3 ; 
8) в целом; 
9) в целом; 
10) в целом; 
11) в целом; 
12) в целом; 
13) в целом; 
14)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</si>
  <si>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3)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4)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5)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капитального строительства и жилищно-коммунального комплекса Нефтеюганского района" от 26.02.2016 №256-па; 
6)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7) Федеральный закон "Об общих принципах организации местного самоуправления в Российской Федерации (ред. от 30.03.2015 г.)" от 06.10.2003 №131-фз; 
8) Федеральный закон "О страховых взносах в Пенсионный фонд Российской Федерации, Фонд социального страхования Российской Федерации, Федеральный фонд обязательного медицинского страхования и территориальные фонды обязательного медицинского страхования" от 24.07.2009 №212-фз-фз; 
9) Федеральный закон "Об обязательном социальном страховании на случай временной нетрудоспособности и в связи с материнством" от 29.12.2006 №255-фз-фз; 
10)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11) Указ Президента РФ "О национальных целях и стратегических задачах развития Российской Федерации на период до 2024 года" от 07.05.2018 №204; 
12)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13) Постановление Администрации муниципального образования "О внесении изменений в постановление администрации Нефтеюганского района от 24.09.2013 № 2493-па-нпа "О муниципальных и ведомственных целевых программах муниципального образования Нефтеюганский район" от 17.08.2018 №1372-па-нпа; 
14) Постановление Правительства автономного округа "О гос. программе ХМАО-Югры "Жилищно-коммунальный комплекс и городская среда"." от 05.10.2018 №347-п-п</t>
  </si>
  <si>
    <t>Обеспечение деятельности учреждения</t>
  </si>
  <si>
    <t>1) с 24.05.2015 по 01.01.2999; 
2) с 20.11.2015 по 01.01.2999; 
3) с 25.02.2016 по 01.01.2999; 
4) с 01.10.2014 по 01.01.2999; 
5) с 01.01.2017 по 31.12.2020; 
6) с 01.01.2009 по 01.01.2999; 
7) с 01.01.2019 по 13.12.2030</t>
  </si>
  <si>
    <t>1) в целом; 
2) в целом; 
3) в целом; 
4) прил. 1; 
5) в целом; 
6) п. 3 ч. 1 ст. 17 гл. 3 ; 
7) в целом</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</si>
  <si>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по обеспечению деятельности учреждений культуры и спорта" от 25.02.2016 №228-па; 
4)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5)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гос. программе ХМАО-Югры "Культурное пространство"." от 05.10.2018 №341-п-п</t>
  </si>
  <si>
    <t>Обеспечение качества управления в образовательных учреждениях сферы культуры</t>
  </si>
  <si>
    <t>1) с 24.01.2019 по 01.01.2999; 
2) с 16.07.2015 по 01.01.2999; 
3) с 25.02.2016 по 01.01.2099; 
4) с 06.06.2016 по 01.01.2999; 
5) с 24.05.2015 по 01.01.2999; 
6) с 20.11.2015 по 01.01.2999; 
7) с 01.01.2017 по 31.12.2020; 
8) с 01.01.2009 по 01.01.2999; 
9) с 20.11.2017 по 01.01.2999</t>
  </si>
  <si>
    <t>1) в целом; 
2) в целом; 
3) в целом; 
4) в целом; 
5) в целом; 
6) в целом; 
7) в целом; 
8) подп. 3 п. 1 ст. 17 гл. 3 ; 
9)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</si>
  <si>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3)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"Центр бухгалтерского обслуживания  
и организационного обеспечения образования" от 25.02.2016 №227-па; 
4) Постановление Главы муниципального образования "Об утверждении требований к отдельным видам товаров, работ, услуг " от 06.06.2016 №796-па; 
5)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6)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7)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8) Федеральный закон "Об общих принципах организации местного самоуправления в Российской Федерации (ред. от 30.03.2015 г.)" от 06.10.2003 №131-фз; 
9) Распоряжение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"Центр бухгалтерского обслуживания и организационного обеспечения образования" от 20.11.2017 №2089-па-нпа</t>
  </si>
  <si>
    <t>Осуществление финансового обеспечения деятельности муниципальных казенных учреждений</t>
  </si>
  <si>
    <t>1) с 16.05.2017 по 01.01.2999; 
2) с 06.06.2016 по 01.01.2999; 
3) с 24.05.2015 по 01.01.2999; 
4) с 20.11.2015 по 01.01.2999; 
5) с 02.08.2010 по 01.01.2999; 
6) с 07.05.2012 по 31.12.2999; 
7) с 03.10.2011 по 31.12.2999; 
8) с 15.07.2013 по 31.12.2999; 
9) с 01.01.2017 по 31.12.2020; 
10) с 02.06.2016 по 01.01.2999; 
11) с 14.06.2016 по 01.01.2999; 
12) с 01.01.2009 по 01.01.2999; 
13) с 16.09.2011 по 01.01.2999; 
14) с 16.02.2013 по 01.01.2999; 
15) с 25.03.2013 по 01.01.2999; 
16) с 01.01.2019 по 31.12.2030; 
17) с 01.01.2019 по 31.12.2030; 
18) с 25.02.2016 по 01.01.2999</t>
  </si>
  <si>
    <t>1) в целом; 
2) в целом; 
3) в целом; 
4) в целом; 
5) в целом; 
6) абз. 2 п. 1 ; 
7) в целом; 
8) в целом; 
9) в целом; 
10) в целом; 
11) в целом; 
12) п. 3 ч. 1 ст. 17 гл. 3 ; 
13) в целом; 
14) в целом; 
15) в целом; 
16) в целом; 
17) в целом; 
18) в целом</t>
  </si>
  <si>
    <t>Предоставление государственных услуг в многофункциональных центрах</t>
  </si>
  <si>
    <t>1) с 06.06.2016 по 01.01.2999; 
2) с 24.05.2015 по 01.01.2999; 
3) с 20.11.2015 по 01.01.2999; 
4) с 17.04.2006 по 01.01.2999; 
5) с 01.11.2016 по 31.12.2020; 
6) с 30.12.2003 по 01.01.2999; 
7) с 08.08.2012 по 01.01.2999; 
8) с 14.06.2016 по 01.01.2999; 
9) с 24.12.1994 по 01.01.2999; 
10) с 19.02.1998 по 01.01.2999; 
11) с 01.01.2009 по 01.01.2999; 
12) с 01.01.2014 по 31.12.2020; 
13) с 31.08.1995 по 01.01.2999; 
14) с 11.01.2016 по 01.01.2999; 
15) с 01.01.2019 по 31.12.2030; 
16) с 25.02.2016 по 01.01.2999</t>
  </si>
  <si>
    <t>1) в целом; 
2) в целом; 
3) в целом; 
4) п. 11 ; 
5) в целом; 
6) п. 11 ; 
7) в целом; 
8) в целом; 
9) подп. а.г.л.н п. 2 ст. 11 гл. 2 ; 
10) ст. 18 гл. 6 ; 
11) п. 3 ч. 1 ст. 17 гл. 3 ; 
12) в целом; 
13) абз. 4 п. 2 ст. 7 гл. 2 ; 
14) в целом; 
15) в целом; 
16)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</si>
  <si>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от 17.04.2006 №78-п-п; 
5)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6) Постановление Правительства РФ "О единой государственной системе предупреждения и ликвидации чрезвычайных ситуаций" от 30.12.2003 №794; 
7) Постановление Администрации муниципального образования "О Нефтеюганском районном звене территориальной подсистемы Ханты-Мансийского автономного округа - Югры единой государственной системы предупреждения и ликвидации чрезвычайных ситуаций" от 08.08.2012 №2458; 
8)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9) Федеральный закон "О защите населения и территорий от чрезвычайных ситуаций природного и техногенного характера" от 21.12.1994 №68-фз; 
10) Федеральный закон "О гражданской обороне (ред. от 30.12.2015 г.)" от 12.02.1998 №28-фз; 
11) Федеральный закон "Об общих принципах организации местного самоуправления в Российской Федерации (ред. от 30.03.2015 г.)" от 06.10.2003 №131-фз; 
12) Постановление Правительства автономного округа "О государственной программе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2016 - 2020 годы" от 09.10.2013 №411-п; 
13) Федеральный закон "Об аварийно-спасательных службах и статусе спасателей (с изменениями на 02.07.2013 г.)" от 22.08.1995 №151-фз; 
14) Постановление Администрации муниципального образования "Об оплате работников, предоставлении социальных гарантий и компенсаций муниципального казенного учреждения "Единая дежурно-диспетчерская служба Нефтеюганского района" от 11.01.2016 №1-па-нпа; 
15) Постановление Правительства автономного округа "О гос. программе ХМАО-Югры "Безопасность жизнедеятельности" от 05.10.2018 №351-п-п; 
16)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</si>
  <si>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Содержание и организация деятельности аварийно-спасательных служб и (или) аварийно-спасательных формирований на территории поселения</t>
  </si>
  <si>
    <t>1) с 06.06.2016 по 01.01.2999; 
2) с 24.05.2015 по 01.01.2999; 
3) с 20.11.2015 по 01.01.2999; 
4) с 01.01.2017 по 31.12.2020; 
5) с 14.06.2016 по 01.01.2999; 
6) с 01.01.2009 по 01.01.2999; 
7) с 01.01.2014 по 31.12.2020; 
8) с 29.09.2012 по 01.01.2999; 
9) с 30.06.2016 по 01.01.2999; 
10) с 29.12.2016 по 01.01.2999; 
11) с 01.01.2019 по 01.01.2999; 
12) с 25.02.2016 по 01.01.2999</t>
  </si>
  <si>
    <t>1) в целом; 
2) в целом; 
3) в целом; 
4) в целом; 
5) в целом; 
6) п. 3 ч. 1 ст. 17 гл. 3 ; 
7) в целом; 
8) в целом; 
9) в целом; 
10) в целом; 
11) в целом; 
12)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</si>
  <si>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государственной программе Ханты-Мансийского автономного округа - Югры "Социально-экономическое развитие, инвестиции и инновации Ханты-Мансийского автономного округа - Югры на 2016 - 2020 годы" от 09.10.2013 №419-п; 
8)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9) Постановление Администрации муниципального образования "Об оплате работников, предоставлении социальных гарантий и компенсаций работникам муниципального казенного учреждения "Управление по делам администрации Нефтеюганского района" от 27.06.2016 №914-па-нпа; 
10)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11) Постановление Администрации муниципального образования "Об оплате труда работников, предоставления социальных гарантий и компенсаций работников муниципального казенного учреждения "Управление по делам администрации Нефтеюганского района" от 18.08.2017 №1407-па-нпа; 
12)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</si>
  <si>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Содержание муниципального казенного учреждения "Управление делами администрации"</t>
  </si>
  <si>
    <t>1) с 16.05.2017 по 01.01.2999; 
2) с 06.06.2016 по 01.01.2999; 
3) с 24.05.2015 по 01.01.2999; 
4) с 20.11.2015 по 01.01.2999; 
5) с 07.05.2012 по 31.12.2999; 
6) с 03.10.2011 по 31.12.2999; 
7) с 15.07.2013 по 31.12.2999; 
8) с 01.01.2017 по 31.12.2020; 
9) с 02.06.2016 по 01.01.2999; 
10) с 14.06.2016 по 01.01.2999; 
11) с 01.01.2009 по 01.01.2999; 
12) с 27.07.2006 по 31.12.2999; 
13) с 16.02.2013 по 01.01.2999; 
14) с 25.03.2013 по 01.01.2999; 
15) с 30.07.2010 по 01.01.2999; 
16) с 01.01.2019 по 31.12.2030; 
17) с 01.01.2019 по 31.12.2030; 
18) с 25.02.2016 по 01.01.2999</t>
  </si>
  <si>
    <t>1) в целом; 
2) в целом; 
3) в целом; 
4) в целом; 
5) абз. 2 п. 1 ; 
6) в целом; 
7) в целом; 
8) в целом; 
9) в целом; 
10) в целом; 
11) п. 3 ч. 1 ст. 17 гл. 3 ; 
12) в целом; 
13) в целом; 
14) в целом; 
15) в целом; 
16) в целом; 
17) в целом; 
18) в целом</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</si>
  <si>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учреждения "Многофункциональный центр предоставления государственных и муниципальных услуг" от 16.05.2017 №765-па-нпа; 
2) Постановление Главы муниципального образования "Об утверждении требований к отдельным видам товаров, работ, услуг " от 06.06.2016 №796-па; 
3)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4)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5) Указ Президента РФ "Об основных направлениях совершенствования системы государственного управления (в ред. от 07.05.2012 г.)" от 07.05.2012 №601; 
6) Постановление Правительства РФ "О взаимодействии между многофункциональными центрами предоставления государственных и муниципальных услуг и федеральными органами исполнительной власти, органами государственных внебюджетных фондов, органами государственной власти субъектов Российской Федерации, органами местного самоуправления ( в ред. от 27.09.2011 г.)" от 27.09.2011 №797; 
7) Постановление Правительства автономного округа "О Концепции создания в Ханты-Мансийском автономном округе - Югре многофункциональных центров предоставления государственных и муниципальных услуг (ред. от 21.08.2015 г.)" от 12.07.2013 №246-п; 
8)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9) Постановление Администрации муниципального образования "О порядке формирования и ведения реестра муниципальных услуг Нефтеюганского района" от 02.06.2016 №773; 
10)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11) Федеральный закон "Об общих принципах организации местного самоуправления в Российской Федерации (ред. от 30.03.2015 г.)" от 06.10.2003 №131-фз; 
12) Федеральный закон "Об информации, информационных технологиях и о защите информации " от 27.07.2006 №149-фз; 
13) Постановление Администрации муниципального образования "О разработке и утверждении административных регламентов предоставления муниципальных услуг" от 06.02.2013 №242-па; 
14) Постановление Администрации муниципального образования "Об утверждении реестра муниципальных услуг муниципального образования Нефтеюганский район" от 25.03.2013 №952-па; 
15) Федеральный закон "Об организации предоставления государственных и муниципальных услуг" от 30.07.2010 №210-фз-фз; 
16) Постановление Правительства автономного округа "О гос. программе  ХМАО-Югры "Цифровое развитие Ханты-Мансийского автономного округа - Югры"." от 05.10.2018 №353-п-п; 
17) Постановление Правительства автономного округа "О гос. программе ХМАО-Югры "Развитие экономического потенциала" от 05.10.2018 №336-п-п; 
18)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</si>
  <si>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Развитие и споровождение мнофукционального центра</t>
  </si>
  <si>
    <t>1) с 20.11.2015 по 01.01.2999; 
2) с 01.01.2014 по 31.12.2020; 
3) с 01.01.2017 по 31.12.2020; 
4) с 28.12.2013 по 01.01.2999; 
5) с 14.06.2016 по 01.01.2999; 
6) с 01.01.2012 по 01.01.2999; 
7) с 01.01.2009 по 01.01.2999; 
8) с 26.02.1998 по 01.01.2999; 
9) с 01.01.2019 по 31.12.2030</t>
  </si>
  <si>
    <t>1) в целом; 
2) в целом; 
3) в целом; 
4) п. 2 ст. 4 гл. 1 ; 
5) в целом; 
6) в целом; 
7) п. 3 ч. 1 ст. 17 гл. 3 ; 
8) ст. 3 гл. 1 ; 
9) в целом</t>
  </si>
  <si>
    <t>1)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2) Постановление Правительства автономного округа "О государственной программе Ханты-Мансийского автономного округа - Югры "Содействие занятости населения в Ханты-Мансийском автономном округе - Югре на 2016 - 2020 годы" (ред. от 18.12.2015 г.)" от 09.10.2013 №409-п; 
3)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4) Федеральный закон "О специальной оценке условий труда" от 28.12.2013 №426-ФЗ-фз;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сбора и обработки информации о состоянии условий и охраны труда у работадателей и по обеспечению методического рукводства работой служб охраны труда в организациях" от 27.05.2011 №57-оз-оз; 
7) Федеральный закон "Об общих принципах организации местного самоуправления в Российской Федерации (ред. от 30.03.2015 г.)" от 06.10.2003 №131-фз; 
8) Закон автономного округа "Об охране труда в Ханты-Мансийском автономном округе - Югре (ред. от 29.05.2014 г.)" от 10.02.1998 №2-оз; 
9)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t>
  </si>
  <si>
    <t>Расходы на обеспечение безопасности и создание благоприятных условий труда работающих</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</si>
  <si>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</si>
  <si>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 с 01.01.2009 по 01.01.2999; 
2) с 17.12.2009 по 01.01.2999</t>
  </si>
  <si>
    <t>1) п. 1 ч. 1 ст. 15 гл. 3 ; 
2) в целом</t>
  </si>
  <si>
    <t>1) Федеральный закон "Об общих принципах организации местного самоуправления в Российской Федерации (ред. от 30.03.2015 г.)" от 06.10.2003 №131-фз; 
2) Решение Думы муниципального образования "Об утверждении Положения об управлении муниципальным долгом Нефтеюганского района" от 17.12.2009 №1016</t>
  </si>
  <si>
    <t>обслуживание долговых обязательств</t>
  </si>
  <si>
    <t>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</si>
  <si>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 с 24.12.2007 по 01.01.2999; 
2) с 31.10.2016 по 01.01.2999; 
3) с 01.01.2009 по 01.01.2999; 
4) с 20.08.2007 по 01.01.2999; 
5) с 29.12.2006 по 01.01.2999; 
6) с 29.12.2016 по 01.01.2999; 
7) с 01.01.2017 по 01.01.2999; 
8) с 01.01.2019 по 31.12.2030; 
9) с 23.08.2019 по 01.01.2999</t>
  </si>
  <si>
    <t>1) в целом; 
2) в целом; 
3) п. 3 ч. 1 ст. 17 гл. 3 ; 
4) в целом; 
5) в целом; 
6) в целом; 
7) в целом; 
8) в целом; 
9)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</si>
  <si>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Федеральный закон "Об обязательном социальном страховании на случай временной нетрудоспособности и в связи с материнством" от 29.12.2006 №255-фз-фз;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 гос. программе ХМАО-Югры "Жилищно-коммунальный комплекс и городская среда"." от 05.10.2018 №347-п-п; 
9)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</si>
  <si>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Обеспечение деятельности органов местного самоуправления  в части оплаты труда</t>
  </si>
  <si>
    <t>1) с 31.10.2016 по 01.01.2999; 
2) с 01.01.2009 по 01.01.2999; 
3) с 29.12.2016 по 01.01.2999; 
4) с 01.01.2017 по 01.01.2999; 
5) с 01.01.2019 по 31.12.2030; 
6) с 23.08.2019 по 01.01.2999</t>
  </si>
  <si>
    <t>1) в целом; 
2) абз. 1 п. 4 ч. 4 ст. 15 гл. 3 ; 
3) в целом; 
4) в целом; 
5) в целом; 
6)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</si>
  <si>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4)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5) Постановление Правительства автономного округа "О гос. программе ХМАО-Югры "Жилищно-коммунальный комплекс и городская среда"." от 05.10.2018 №347-п-п; 
6)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</si>
  <si>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 xml:space="preserve">Межбюджетные трансферты (обеспечение деятельности ОМС) </t>
  </si>
  <si>
    <t>1) с 24.01.2019 по 01.01.2999; 
2) с 01.01.2009 по 01.01.2999; 
3) с 29.12.2016 по 01.01.2999; 
4) с 01.01.2017 по 01.01.2999; 
5) с 23.08.2019 по 01.01.2999</t>
  </si>
  <si>
    <t xml:space="preserve">1) в целом; 
2) п. 3 ч. 1 ст. 17 гл. 3 ; 
3) в целом; 
4) прил. 1; 
5)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</si>
  <si>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4)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5)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</si>
  <si>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Содержание органов местного самоуправления в части оплаты труда</t>
  </si>
  <si>
    <t>1) с 24.01.2019 по 01.01.2999; 
2) с 24.12.2007 по 01.01.2999; 
3) с 01.01.2017 по 31.12.2020; 
4) с 01.01.2009 по 01.01.2999; 
5) с 29.12.2006 по 01.01.2999; 
6) с 24.12.2007 по 01.01.2999; 
7) с 29.12.2016 по 01.01.2999; 
8) с 01.01.2017 по 01.01.2999; 
9) с 23.08.2019 по 01.01.2999</t>
  </si>
  <si>
    <t xml:space="preserve">1) в целом; 
2) в целом; 
3) в целом; 
4) подп. 3 п. 1 ст. 17 гл. 3 ; 
5) в целом; 
6) в целом; 
7) в целом; 
8) прил. 1; 
9)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</si>
  <si>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обязательном социальном страховании на случай временной нетрудоспособности и в связи с материнством" от 29.12.2006 №255-фз-фз; 
6) Постановление Правительства РФ "Об особенностях порядка исчисления средней заработной платы" от 24.12.2007 №922; 
7)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9)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</si>
  <si>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Материально-техническое и финансовое обеспечение деятельности органов местного самоуправления в части оплаты труда</t>
  </si>
  <si>
    <t>1) с 24.01.2019 по 01.01.2999; 
2) с 01.01.2009 по 01.01.2999; 
3) с 01.01.2008 по 01.01.2999; 
4) с 01.01.2007 по 31.12.2999; 
5) с 08.06.2012 по 01.01.2999; 
6) с 24.12.2007 по 01.01.2999; 
7) с 20.08.2007 по 01.01.2999; 
8) с 29.12.2016 по 01.01.2999; 
9) с 01.01.2017 по 01.01.2999; 
10) с 23.08.2019 по 01.01.2999</t>
  </si>
  <si>
    <t>1) в целом; 
2) подп. 3 п. 1 ст. 17 гл. 3 ; 
3) в целом; 
4) в целом; 
5) в целом; 
6) в целом; 
7) в целом; 
8) в целом; 
9) в целом; 
10)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</si>
  <si>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 Югре (с изменениями на 25.04.2014 г.)" от 24.12.2007 №333-п; 
4) Федеральный закон "Об обязательном социальном страховании на случай временной нетрудоспособности и в связи с материнством" от 29.12.2006 №255-фз;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08.06.2012 №233; 
6) Постановление Правительства РФ "Об особенностях порядка исчисления средней заработной платы" от 24.12.2007 №922; 
7) Закон автономного округа "Об отдельных вопросах муниципальной службы в Ханты-Мансийском автономном округе - Югре (с изменениями на 20.02.2014 г.)" от 20.07.2007 №113-оз; 
8)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9)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10)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</si>
  <si>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 техническое обеспечение деятельности органов местного самоуправления в части оплаты труда</t>
  </si>
  <si>
    <t>1) с 24.01.2019 по 01.01.2999; 
2) с 24.12.2007 по 01.01.2999; 
3) с 01.01.2009 по 01.01.2999; 
4) с 20.08.2007 по 01.01.2999; 
5) с 29.12.2016 по 01.01.2999; 
6) с 01.01.2017 по 01.01.2999</t>
  </si>
  <si>
    <t>1) п. 1 ; 
2) в целом; 
3) абз. 1 ч. 4 ст. 15 гл. 3 ; 
4) ст. 21,22 ; 
5) в целом; 
6) прил. 1</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</si>
  <si>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6)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</si>
  <si>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Межбюджетные трансферты на осуществление внешнего муниципального финансового контроля</t>
  </si>
  <si>
    <t>1) с 24.01.2019 по 01.01.2999; 
2) с 02.03.2007 по 01.01.2999; 
3) с 24.12.2007 по 01.01.2999; 
4) с 01.01.2009 по 01.01.2999; 
5) с 20.08.2007 по 01.01.2999; 
6) с 29.12.2016 по 01.01.2999; 
7) с 01.01.2017 по 01.01.2999; 
8) с 23.08.2019 по 01.01.2999</t>
  </si>
  <si>
    <t xml:space="preserve">1) п. 1 ; 
2) ст. 34,35 гл. 9 ; 
3) в целом; 
4) п. 1 ч. 1 ст. 15 гл. 3 ; 
5) ст. 21,22 ; 
6) в целом; 
7) прил. 1; 
8)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</si>
  <si>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 муниципальной службе в Российской Федерации" от 02.03.2007 №25-ФЗ-фз; 
3)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</si>
  <si>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Материально-техническое обеспечние в части вопросов оплаты труда органов местного самоуправления</t>
  </si>
  <si>
    <t>1) с 10.05.2007 по 31.12.2999; 
2) с 01.01.2017 по 31.12.2020; 
3) с 01.01.2009 по 01.01.2999; 
4) с 01.01.2017 по 01.01.2999; 
5) с 01.01.2019 по 31.12.2030; 
6) с 23.08.2019 по 01.01.2999</t>
  </si>
  <si>
    <t>1) в целом; 
2) в целом; 
3) абз. 1 ч. 4 ст. 15 гл. 3 ; 
4) в целом; 
5) в целом; 
6) в целом</t>
  </si>
  <si>
    <t>1) Закон автономного округа "О градостроительной деятельности на территории Ханты-Мансийского автономного округа - Югры (ред. от 19.11.2014 г.)" от 18.04.2007 №39-оз;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5) Постановление Правительства автономного округа "О гос. программе ХМАО-Югры "Развитие жилищной сферы" от 05.10.2018 №346-п-п; 
6)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</si>
  <si>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Межбюджетные трансферты на формирование на территории Нефтеюганского района актуализированной градостроительной документацией, информационной системой обеспечения градостроительной деятельности</t>
  </si>
  <si>
    <t>1) с 24.05.2015 по 01.01.2999; 
2) с 20.11.2015 по 01.01.2999; 
3) с 01.01.2017 по 31.12.2020; 
4) с 01.01.2009 по 01.01.2999; 
5) с 20.08.2007 по 01.01.2999; 
6) с 01.06.1993 по 01.01.2999; 
7) с 27.08.2012 по 01.01.2999; 
8) с 01.01.2017 по 01.01.2999; 
9) с 23.08.2019 по 01.01.2999</t>
  </si>
  <si>
    <t>1) в целом; 
2) в целом; 
3) в целом; 
4) п. 3 ч. 1 ст. 17 гл. 3 ; 
5) в целом; 
6) в целом; 
7) в целом; 
8) в целом; 
9) в целом</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</si>
  <si>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7)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27.08.2012 №2590-па;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9)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</si>
  <si>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1) с 24.01.2019 по 01.01.2999; 
2) с 22.03.2013 по 01.01.2999; 
3) с 02.03.2007 по 01.01.2999; 
4) с 24.12.2007 по 01.01.2999; 
5) с 01.01.2009 по 01.01.2999; 
6) с 20.08.2007 по 01.01.2999; 
7) с 01.10.2011 по 01.01.2999; 
8) с 01.01.2017 по 01.01.2999; 
9) с 23.08.2019 по 01.01.2999</t>
  </si>
  <si>
    <t xml:space="preserve">1) в целом; 
2) в целом; 
3) ст. 34,35 гл. 9 ; 
4) в целом; 
5) подп. 1 п. 1 ч. 1 ст. 15 гл. 3 ; 
6) ст. 21,22 ; 
7) в целом; 
8) прил. 1; 
9)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</si>
  <si>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 счетной палате Российской Федерации" от 05.04.2013 №41-фз; 
3) Федеральный закон "О муниципальной службе в Российской Федерации" от 02.03.2007 №25-ФЗ-фз; 
4)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от 20.07.2007 №113-оз-оз; 
7) Федеральный закон "Об общих принципах организации и деятельности контрольно-счетных органов субъектов Российской Федерации и муниципальных образований" от 07.02.2011 №6-фз;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9)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</si>
  <si>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Материальное обеспечение руководителя контрольно-счетной палаты</t>
  </si>
  <si>
    <t>1) с 24.01.2019 по 01.01.2999; 
2) с 01.01.2009 по 01.01.2999; 
3) с 01.01.2008 по 01.01.2999; 
4) с 01.10.2011 по 01.01.2999; 
5) с 23.08.2019 по 01.01.2999</t>
  </si>
  <si>
    <t xml:space="preserve">1) в целом; 
2) абз. 2 ч. 4 ст. 15 гл. 3 ; 
3) в целом; 
4) в целом; 
5)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</si>
  <si>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 Югре (с изменениями на 25.04.2014 г.)" от 24.12.2007 №333-п; 
4) Федеральный закон "Об общих принципах организации и деятельности контрольно-счетных органов субъектов Российской Федерации и муниципальных образований" от 07.02.2011 №6-фз; 
5)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</si>
  <si>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1) с 24.01.2019 по 01.01.2999; 
2) с 24.12.2007 по 01.01.2999; 
3) с 01.01.2009 по 01.01.2999; 
4) с 29.12.2006 по 01.01.2999; 
5) с 01.01.2017 по 01.01.2999; 
6) с 23.08.2019 по 01.01.2999</t>
  </si>
  <si>
    <t xml:space="preserve">1) в целом; 
2) в целом; 
3) подп. 1 п. 1 ст. 17 гл. 3 ; 
4) в целом; 
5) прил. 1; 
6)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</si>
  <si>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3) Федеральный закон "Об общих принципах организации местного самоуправления в Российской Федерации (ред. от 30.03.2015 г.)" от 06.10.2003 №131-фз; 
4) Федеральный закон "Об обязательном социальном страховании на случай временной нетрудоспособности и в связи с материнством" от 29.12.2006 №255-фз-фз;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</si>
  <si>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Материально-техническое обеспечение деятельности органов местного самоуправления</t>
  </si>
  <si>
    <t>1) с 24.01.2019 по 01.01.2999; 
2) с 02.03.2007 по 01.01.2999; 
3) с 24.12.2007 по 01.01.2999; 
4) с 01.01.2009 по 01.01.2999; 
5) с 20.08.2007 по 01.01.2999; 
6) с 01.01.2017 по 01.01.2999; 
7) с 23.08.2019 по 01.01.2999</t>
  </si>
  <si>
    <t xml:space="preserve">1) в целом; 
2) ст. 34,35 гл. 9 ; 
3) в целом; 
4) подп. 1 п. 1 ч. 1 ст. 15 гл. 3 ; 
5) ст. 21,22 ; 
6) прил. 1; 
7)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</si>
  <si>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 муниципальной службе в Российской Федерации" от 02.03.2007 №25-ФЗ-фз; 
3)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7)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</si>
  <si>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 техническое обеспечение контрольно-счетной палаты</t>
  </si>
  <si>
    <t>1) с 24.12.2007 по 01.01.2999; 
2) с 01.01.2009 по 01.01.2999; 
3) с 28.12.2007 по 01.01.2999; 
4) с 23.08.2019 по 01.01.2999</t>
  </si>
  <si>
    <t xml:space="preserve">1) в целом; 
2) подп. 1 п. 1 ст. 17 гл. 3 ; 
3) в целом; 
4) разд. 2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</si>
  <si>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ХМАО-Югре" от 28.12.2007 №201-оз-оз; 
4)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</si>
  <si>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Материальное обеспечение председателя представительного органа местного самоуправление</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</si>
  <si>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</si>
  <si>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 с 31.10.2016 по 01.01.2999; 
2) с 01.01.2009 по 01.01.2999; 
3) с 29.02.2012 по 01.01.2999; 
4) с 24.11.2004 по 01.01.2999; 
5) с 20.02.2016 по 01.01.2999; 
6) с 29.09.2012 по 01.01.2999; 
7) с 01.01.2019 по 31.12.2030</t>
  </si>
  <si>
    <t>1) в целом; 
2) п. 3 ч. 1 ст. 17 гл. 3 ; 
3) в целом; 
4) в целом; 
5) в целом; 
6) в целом; 
7)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</si>
  <si>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7) Постановление Правительства автономного округа "О гос. программе ХМАО-Югры "Жилищно-коммунальный комплекс и городская среда"." от 05.10.2018 №347-п-п</t>
  </si>
  <si>
    <t>Обеспечение деятельности органов местного самоуправления без оплаты труда</t>
  </si>
  <si>
    <t>1) с 16.07.2015 по 01.01.2999; 
2) с 02.03.2007 по 01.01.2999; 
3) с 02.09.2016 по 01.01.2999; 
4) с 01.01.2017 по 31.12.2020; 
5) с 01.01.2009 по 01.01.2999</t>
  </si>
  <si>
    <t xml:space="preserve">1) в целом; 
2) ст. 34,35 гл. 9 ; 
3) п. 6 ст. 13 ; 
4) в целом; 
5) п. 8.1 ч. 1 ст. 17 гл. 3 </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</si>
  <si>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Закон автономного округа "О резервах управленческих кадров в Ханты-Мансийском автономном округе Югре" от 30.12.2008 №172-оз-оз;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5) Федеральный закон "Об общих принципах организации местного самоуправления в Российской Федерации (ред. от 30.03.2015 г.)" от 06.10.2003 №131-фз</t>
  </si>
  <si>
    <t>Расходы на организацию профессионального образования и дополнительного профессионального образования ОМС</t>
  </si>
  <si>
    <t>1) с 24.05.2015 по 01.01.2999; 
2) с 18.02.2016 по 01.01.2999; 
3) с 01.01.2009 по 01.01.2999; 
4) с 20.08.2007 по 01.01.2999; 
5) с 29.02.2012 по 01.01.2999</t>
  </si>
  <si>
    <t xml:space="preserve">1) в целом; 
2) в целом; 
3) п. 3 ч. 1 ст. 17 гл. 3 ; 
4) ст. 21,22 ; 
5) п. 11,15 </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</si>
  <si>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нормативных затрат на обеспечение функций Департамента культуры и спорта Нефтеюганского района" от 18.02.2016 №204-па;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</si>
  <si>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Содержание органов местного самоуправления без фонда оплаты труда</t>
  </si>
  <si>
    <t>1) в целом; 
2) ст. 34,35 гл. 9 ; 
3) в целом; 
4) подп. 3 п. 1 ст. 17 гл. 3 ; 
5) ст. 21,22 ; 
6)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</si>
  <si>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РФ "Положение об особенностях направления работников в служебные командировки" от 13.10.2008 №749</t>
  </si>
  <si>
    <t>Материально-техническое и финансовое обеспечение деятельности органов местного самоуправления без оплаты труда</t>
  </si>
  <si>
    <t>1) с 16.07.2015 по 01.01.2999; 
2) с 02.03.2007 по 01.01.2999; 
3) с 01.01.2017 по 31.12.2020; 
4) с 18.10.1999 по 01.01.2999; 
5) с 01.01.2009 по 01.01.2999; 
6) с 20.08.2007 по 01.01.2999; 
7) с 13.10.2008 по 01.01.2999; 
8) с 01.01.2019 по 31.12.2030</t>
  </si>
  <si>
    <t>1) в целом; 
2) ст. 34,35 гл. 9 ; 
3) в целом; 
4) п. 6 ст. 26.3 гл. 41 ; 
5) п. 8.1 ч. 1 ст. 17 гл. 3 ; 
6) ст. 20 ; 
7) в целом; 
8)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</si>
  <si>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от 20.07.2007 №113-оз-оз; 
7) Постановление Правительства РФ "Положение об особенностях направления работников в служебные командировки" от 13.10.2008 №749; 
8) Постановление Правительства автономного округа "О гос. программе ХМА-Югры "Развитие государственной гражданской и муниципальной службы"." от 05.10.2018 №358-п-п</t>
  </si>
  <si>
    <t>Совершенствование кадровой службы органов местного самоуправлени</t>
  </si>
  <si>
    <t>1) с 02.03.2007 по 01.01.2999; 
2) с 02.09.2016 по 01.01.2999; 
3) с 01.01.2017 по 31.12.2020; 
4) с 18.10.1999 по 01.01.2999; 
5) с 01.01.2009 по 01.01.2999; 
6) с 20.08.2007 по 01.01.2999</t>
  </si>
  <si>
    <t>1) ст. 35,34 гл. 9 ; 
2) в целом; 
3) в целом; 
4) в целом; 
5) подп. 8.1 п. 1 ст. 17 гл. 3 ; 
6) в целом</t>
  </si>
  <si>
    <t>1) Федеральный закон "О муниципальной службе в Российской Федерации" от 02.03.2007 №25-ФЗ-фз; 
2) Закон автономного округа "О резервах управленческих кадров в Ханты-Мансийском автономном округе Югре" от 30.12.2008 №172-оз-оз;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</si>
  <si>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Сорвершентсование кадровой службы органов местного самоуправления</t>
  </si>
  <si>
    <t>1) с 25.02.2016 по 01.01.2999; 
2) с 01.01.2017 по 31.12.2020; 
3) с 01.01.2009 по 01.01.2999; 
4) с 01.01.2007 по 31.12.2999; 
5) с 05.09.2014 по 01.01.2999; 
6) с 29.09.2012 по 01.01.2999; 
7) с 03.07.2016 по 01.01.2999</t>
  </si>
  <si>
    <t>1) в целом; 
2) в целом; 
3) подп. 3 п. 1 ст. 17 гл. 3 ; 
4) в целом; 
5) в целом; 
6) в целом; 
7) в целом</t>
  </si>
  <si>
    <t>1)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15.02.2016 №182-па;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обязательном социальном страховании на случай временной нетрудоспособности и в связи с материнством" от 29.12.2006 №255-фз; 
5) Постановление Администрации муниципального образования " Об утверждении положения о порядке и размерах возмещения расходов, связанных со служебными командировками" от 05.09.2014 №1872-па-нпа;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7) Федеральный закон "О внесении изменений в отдельные законодательные акты Российской Федерации по вопросам закупок товаров, работ, услуг для обеспечения государственных и муниципальных нужд и нужд отдельных видов юридических лиц" от 03.07.2016 №321-ФЗ-фз</t>
  </si>
  <si>
    <t>Материально техническое обеспечение деятельности органов местного самоуправления без оплаты труда</t>
  </si>
  <si>
    <t>1) с 18.03.2019 по 01.01.2999; 
2) с 16.07.2015 по 01.01.2999; 
3) с 02.03.2007 по 01.01.2999; 
4) с 23.07.2007 по 01.01.2999; 
5) с 22.05.1995 по 01.01.2999; 
6) с 01.01.2009 по 01.01.2999; 
7) с 20.08.2007 по 01.01.2999; 
8) с 31.05.1994 по 01.01.2999; 
9) с 29.02.2012 по 01.01.2999; 
10) с 13.10.2008 по 01.01.2999</t>
  </si>
  <si>
    <t>1) прил. 7,6,5,4,3,2,1; 
2) п. 1 ; 
3) ст. 34,35 гл. 9 ; 
4) п. 1 ст. 2.3 ; 
5) абз. 5 ст. 3 ; 
6) п. 1 ч. 1 ст. 15 гл. 3 ; 
7) ст. 21,22 ; 
8) абз. 3 п. 1 ; 
9) в целом; 
10) в целом</t>
  </si>
  <si>
    <t>1) Постановление Администрации муниципального образования "Об утверждении нормативных затрат на обеспечение функций департамента финансов Нефтеюганского района" от 12.02.2016 №171-па ; 
2)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3) Федеральный закон "О муниципальной службе в Российской Федерации" от 02.03.2007 №25-ФЗ-фз; 
4) Закон автономного округа "О поддержке семьи, материнства, отцовства и детства в Ханты-Мансийском автономном округе - Югре (ред. от 25.06.2015 г.)" от 07.07.2004 №45-оз; 
5) Федеральный закон "О государственных пособиях гражданам, имеющим детей (ред. от 29.12.2015 г.)" от 19.05.1995 №81-фз;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Указ Президента РФ "О размере компенсационных выплат отдельным категориям граждан" от 30.05.1994 №1110; 
9)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10) Постановление Правительства РФ "Положение об особенностях направления работников в служебные командировки" от 13.10.2008 №749</t>
  </si>
  <si>
    <t>1) с 02.03.2007 по 01.01.2999; 
2) с 01.01.2009 по 01.01.2999; 
3) с 20.08.2007 по 01.01.2999; 
4) с 29.02.2012 по 01.01.2999</t>
  </si>
  <si>
    <t xml:space="preserve">1) ст. 11 ; 
2) п. 3 ч. 1 ст. 17 гл. 3 ; 
3) п. 2 ст. 1 ; 
4) абз. 3 п. 15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</si>
  <si>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</si>
  <si>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Единовременная выплата на оздоровление</t>
  </si>
  <si>
    <t>1) с 06.06.2016 по 01.01.2999; 
2) с 24.05.2015 по 01.01.2999; 
3) с 20.11.2015 по 01.01.2999; 
4) с 01.01.2017 по 31.12.2020; 
5) с 14.06.2016 по 01.01.2999; 
6) с 01.01.2009 по 01.01.2999; 
7) с 20.08.2007 по 01.01.2999; 
8) с 01.06.1993 по 01.01.2999; 
9) с 29.02.2012 по 01.01.2999; 
10) с 01.01.2019 по 31.12.2030; 
11) с 25.02.2016 по 01.01.2999; 
12) с 23.08.2019 по 01.01.2999</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</si>
  <si>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9)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10) Постановление Правительства автономного округа "О гос. программе ХМА-Югры "Развитие государственной гражданской и муниципальной службы"." от 05.10.2018 №358-п-п; 
11)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 
12)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</si>
  <si>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1) с 14.03.2016 по 01.01.2999; 
2) с 06.06.2016 по 01.01.2999; 
3) с 02.03.2007 по 01.01.2999; 
4) с 02.09.2016 по 01.01.2999; 
5) с 10.05.2016 по 01.01.2999; 
6) с 11.08.2016 по 01.01.2999; 
7) с 01.01.2017 по 31.12.2020; 
8) с 25.09.2008 по 01.01.2999; 
9) с 25.12.2008 по 01.01.2999; 
10) с 01.02.2002 по 01.01.2999; 
11) с 01.01.2009 по 01.01.2999; 
12) с 20.08.2007 по 01.01.2999; 
13) с 26.09.2012 по 01.01.2999; 
14) с 01.01.2018 по 31.12.2030; 
15) с 01.01.2019 по 31.12.2030; 
16) с 25.02.2016 по 01.01.2999; 
17) с 02.09.2016 по 31.12.2030; 
18) с 02.02.2018 по 31.12.2030</t>
  </si>
  <si>
    <t>1) в целом; 
2) в целом; 
3) в целом; 
4) в целом; 
5) в целом; 
6) в целом; 
7) в целом; 
8) в целом; 
9) в целом; 
10) в целом; 
11) п. 3 ч. 1 ст. 17 гл. 3 ; 
12) в целом; 
13) в целом; 
14) в целом; 
15) в целом; 
16) в целом; 
17) в целом; 
18) в целом</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</si>
  <si>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Постановление Главы муниципального образования "Об утверждении требований к отдельным видам товаров, работ, услуг " от 06.06.2016 №796-па; 
3) Федеральный закон "О муниципальной службе в Российской Федерации" от 02.03.2007 №25-ФЗ-фз; 
4) Закон автономного округа "О резервах управленческих кадров в Ханты-Мансийском автономном округе Югре" от 30.12.2008 №172-оз-оз; 
5) Постановление Администрации муниципального образования "Об утверждении положения о проведении ежегодного конкурса "Лучший муниципальный служащий муниципального образования Нефтеюганский район" от 10.05.2016 №603-па; 
6) Указ Президента РФ "Об Основных направлениях развития государственной гражданской службы РФ на 2016-2018 годы" от 11.08.2016 №403; 
7)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8) Постановление Губернатора автономного округа "Об утверждении Положения о проведении ежегодного конкурса "Лучший муниципальный служащий Ханты-Мансийского автономного округа - Югры" от 25.09.2008 №132; 
9) Федеральный закон "О противодействии коррупции" от 25.12.2008 №273-ФЗ-фз; 
10) Федеральный закон "Трудовой кодекс РФ (ред. от 31.12.2014 г.)" от 30.12.2001 №197-фз; 
11) Федеральный закон "Об общих принципах организации местного самоуправления в Российской Федерации (ред. от 30.03.2015 г.)" от 06.10.2003 №131-фз; 
12) Закон автономного округа "Об отдельных вопросах муниципальной службы в Ханты-Мансийском автономном округе - Югре" от 20.07.2007 №113-оз-оз; 
13) Решение Думы муниципального образования "О наградах и почетных званиях Нефтеюганского района" от 26.09.2012 №282; 
14) Постановление Правительства автономного округа " О государственой программе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2018 - 2025 годах и на период до 2030 года" от 13.10.2017 №396-п-п; 
15) Постановление Правительства автономного округа "О гос. программе ХМА-Югры "Развитие государственной гражданской и муниципальной службы"." от 05.10.2018 №358-п-п; 
16)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 
17) Постановление Администрации муниципального образования "О резервах управленческих кадров для замещения должностей " от 02.09.2016 №1373-па-нпа; 
18) Постановление Главы муниципального образования "Об утверждении Плана противодействия коррупции  в Нефтеюганском районе на 2018-2019 годы" от 02.02.2018 №9-пг</t>
  </si>
  <si>
    <t>1) с 01.01.2017 по 31.12.2020; 
2) с 01.01.2009 по 01.01.2999; 
3) с 01.06.1993 по 01.01.2999; 
4) с 20.02.2016 по 01.01.2999</t>
  </si>
  <si>
    <t>1) в целом; 
2) п. 3 ч. 1 ст. 17 гл. 3 ; 
3) в целом; 
4) в целом</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</si>
  <si>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</si>
  <si>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Прочие выплаты по обязательствам</t>
  </si>
  <si>
    <t>1) с 23.07.2007 по 01.01.2999; 
2) с 22.05.1995 по 01.01.2999; 
3) с 01.01.2009 по 01.01.2999; 
4) с 31.05.1994 по 01.01.2999</t>
  </si>
  <si>
    <t>1) в целом; 
2) ст. 14 ; 
3) подп. 3 п. 1 ст. 17 гл. 3 ; 
4) в целом</t>
  </si>
  <si>
    <t>1) Закон автономного округа "О поддержке семьи, материнства, отцовства и детства в Ханты-Мансийском автономном округе - Югре (ред. от 25.06.2015 г.)" от 07.07.2004 №45-оз; 
2) Федеральный закон "О государственных пособиях гражданам, имеющим детей (ред. от 29.12.2015 г.)" от 19.05.1995 №81-фз; 
3) Федеральный закон "Об общих принципах организации местного самоуправления в Российской Федерации (ред. от 30.03.2015 г.)" от 06.10.2003 №131-фз; 
4) Указ Президента РФ "О размере компенсационных выплат отдельным категориям граждан" от 30.05.1994 №1110</t>
  </si>
  <si>
    <t>Материальное обеспечение контрольно-счетной палаты без оплаты труда</t>
  </si>
  <si>
    <t>1) с 16.07.2015 по 01.01.2999; 
2) с 02.03.2007 по 01.01.2999; 
3) с 01.01.2009 по 01.01.2999; 
4) с 20.08.2007 по 01.01.2999; 
5) с 29.02.2012 по 01.01.2999; 
6) с 13.10.2008 по 01.01.2999</t>
  </si>
  <si>
    <t>1) в целом; 
2) ст. 34,35 гл. 9 ; 
3) подп. 3 п. 1 ст. 17 гл. 3 ; 
4) ст. 21,22 ; 
5) в целом; 
6)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</si>
  <si>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6) Постановление Правительства РФ "Положение об особенностях направления работников в служебные командировки" от 13.10.2008 №749</t>
  </si>
  <si>
    <t>Материально-техническое обеспечение деятельности органов местного самоуправления без оплаты труда</t>
  </si>
  <si>
    <t xml:space="preserve">1) ст. 34,35 гл. 9 ; 
2) подп. 1 п. 1 ст. 17 гл. 3 ; 
3) ст. 21,22 ; 
4) п. 15 </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</si>
  <si>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</si>
  <si>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</si>
  <si>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 с 06.06.2016 по 01.01.2999; 
2) с 24.05.2015 по 01.01.2999; 
3) с 20.11.2015 по 01.01.2999; 
4) с 17.04.2006 по 01.01.2999; 
5) с 01.11.2016 по 31.12.2020; 
6) с 30.12.2003 по 01.01.2999; 
7) с 08.08.2012 по 01.01.2999; 
8) с 14.06.2016 по 01.01.2999; 
9) с 24.12.1994 по 01.01.2999; 
10) с 19.02.1998 по 01.01.2999; 
11) с 01.01.2009 по 01.01.2999; 
12) с 03.03.1997 по 31.12.0299; 
13) с 30.09.2014 по 31.12.2999; 
14) с 22.08.1995 по 01.01.2999; 
15) с 13.11.2012 по 01.01.2999; 
16) с 11.01.2016 по 01.01.2999; 
17) с 01.01.2019 по 31.12.2030; 
18) с 25.02.2016 по 01.01.2999</t>
  </si>
  <si>
    <t>1) в целом; 
2) в целом; 
3) в целом; 
4) п. 14 ; 
5) в целом; 
6) п. 13.14 ; 
7) в целом; 
8) в целом; 
9) подп. а.г.л.н п. 2 ст. 11 гл. 2 ; 
10) п. 2 ст. 8 гл. 3 ; 
11) абз. 1 ч. 4 ст. 15 гл. 3 ; 
12) в целом; 
13) ст. 1 ; 
14) абз. 4 п. 2 ст. 7 гл. 2 ; 
15) в целом; 
16) в целом; 
17) в целом; 
18)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</si>
  <si>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от 17.04.2006 №78-п-п; 
5)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6) Постановление Правительства РФ "О единой государственной системе предупреждения и ликвидации чрезвычайных ситуаций" от 30.12.2003 №794; 
7) Постановление Администрации муниципального образования "О Нефтеюганском районном звене территориальной подсистемы Ханты-Мансийского автономного округа - Югры единой государственной системы предупреждения и ликвидации чрезвычайных ситуаций" от 08.08.2012 №2458; 
8)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9) Федеральный закон "О защите населения и территорий от чрезвычайных ситуаций природного и техногенного характера" от 21.12.1994 №68-фз; 
10) Федеральный закон "О гражданской обороне (ред. от 30.12.2015 г.)" от 12.02.1998 №28-фз; 
11) Федеральный закон "Об общих принципах организации местного самоуправления в Российской Федерации (ред. от 30.03.2015 г.)" от 06.10.2003 №131-фз; 
12) Федеральный закон "О мобилизационной подготовке и мобилизации в Российской Федерации (ред. от 05.04.2013 г.)" от 26.02.1997 №31-фз; 
13) Закон автономного округа "Об отдельных вопросах организации местного самоуправления в Ханты-Мансийском автономном округе - Югре" от 26.09.2014 №78-оз; 
14) Федеральный закон "Об аварийно-спасательных службах и статусе спасателей" от 22.08.1995 №151-фз-фз; 
15) Указ Президента РФ "О создании комплексной системы экстренного оповещения населения об угрозе возникновения или о возникновении чрезвычайных ситуаций" от 13.11.2012 №1522; 
16) Постановление Администрации муниципального образования "Об оплате работников, предоставлении социальных гарантий и компенсаций муниципального казенного учреждения "Единая дежурно-диспетчерская служба Нефтеюганского района" от 11.01.2016 №1-па-нпа; 
17) Постановление Правительства автономного округа "О гос. программе ХМАО-Югры "Безопасность жизнедеятельности" от 05.10.2018 №351-п-п; 
18)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</si>
  <si>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Межбюджетные трансферты на  содержание и организацию деятельности аварийно-спасательных служб и (или) аварийно-спасательных формирований на территории поселения</t>
  </si>
  <si>
    <t>создание, содержание и организация деятельности аварийно-спасательных служб и (или) аварийно-спасательных формирований на территории поселения</t>
  </si>
  <si>
    <t>1) с 24.01.2019 по 01.01.2999; 
2) с 31.10.2016 по 01.01.2999; 
3) с 01.10.2014 по 01.01.2999; 
4) с 01.01.2009 по 01.01.2999; 
5) с 04.12.2007 по 01.01.2999; 
6) с 16.08.2016 по 01.01.2999; 
7) с 01.01.2019 по 31.12.2030</t>
  </si>
  <si>
    <t xml:space="preserve">1) в целом; 
2) в целом; 
3) прил. 5; 
4) ч. 4 ст. 15 гл. 3 ; 
5) п. 3 ст. 9 гл. 1 ; 
6) прил. 3; 
7)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</si>
  <si>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3)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4) Федеральный закон "Об общих принципах организации местного самоуправления в Российской Федерации (ред. от 30.03.2015 г.)" от 06.10.2003 №131-фз; 
5) Федеральный закон "О физической культуре и спорте в Российской Федерации" от 04.12.2007 №329-фз-фз; 
6) Постановление Администрации муниципального образования "Об утверждении положений об оплате труда, предоставлении социальных гарантий и компенсации работникам бюджетных учреждений Нефтеюганского района, подведомственных Департаменту культуры и спорта Нефтеюганского района" от 08.08.2016 №1229-па-нпа; 
7) Постановление Правительства автономного округа "О гос. программе ХМАО-Югры "Развитие физической культуры и спорта" от 05.10.2018 №342-п-п</t>
  </si>
  <si>
    <t>Межбюджетные трасферты на физическую культуру и массовый спорт, организацию проведения официальных физкультурно-оздоровительных спортивных мероприятий поселений</t>
  </si>
  <si>
    <t>обеспечение условий для развития на территории поселения физической культуры, школьного спорта и массового спорта</t>
  </si>
  <si>
    <t>1) с 24.01.2019 по 01.01.2999; 
2) с 01.01.2017 по 31.12.2020; 
3) с 19.12.2005 по 01.01.2999; 
4) с 01.01.2009 по 01.01.2999; 
5) с 17.11.1992 по 01.01.2999; 
6) с 26.04.2018 по 01.01.2999; 
7) с 01.01.2019 по 13.12.2030</t>
  </si>
  <si>
    <t xml:space="preserve">1) в целом; 
2) п. 1.3 разд. 3 ; 
3) подп. 3 п. 3 ст. 3 ; 
4) ч. 4 ст. 15 гл. 3 ; 
5) ст. 10 разд. 2 ; 
6) в целом; 
7)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</si>
  <si>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Закон Российской Федерации "Основы законодательства Российской Федерации о культуре" от 09.10.1992 №3612-1; 
6)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7) Постановление Правительства автономного округа "О гос. программе ХМАО-Югры "Культурное пространство"." от 05.10.2018 №341-п-п</t>
  </si>
  <si>
    <t>Межбюджетные трансферты на создание условий для развития местного традиционного народного творчества</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</si>
  <si>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</si>
  <si>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 с 24.01.2019 по 01.01.2999; 
2) с 01.10.2014 по 01.01.2999; 
3) с 01.01.2017 по 31.12.2020; 
4) с 19.12.2005 по 01.01.2999; 
5) с 01.01.2009 по 01.01.2999; 
6) с 07.05.2012 по 31.12.2020; 
7) с 17.11.1992 по 01.01.2999; 
8) с 26.04.2018 по 01.01.2999; 
9) с 01.01.2019 по 13.12.2030</t>
  </si>
  <si>
    <t>1) в целом; 
2) прил. 5; 
3) в целом; 
4) в целом; 
5) ч. 4 ст. 15 гл. 3 ; 
6) подп. а п. 1 ; 
7) в целом; 
8) в целом; 
9)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</si>
  <si>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3)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4) Закон автономного округа "О культуре и искусстве в Ханты-Мансийском автономном округе - Югре" от 15.11.2005 №109-оз; 
5) Федеральный закон "Об общих принципах организации местного самоуправления в Российской Федерации (ред. от 30.03.2015 г.)" от 06.10.2003 №131-фз; 
6) Указ Президента РФ "О мероприятиях по реализации государственной социальной политики" от 07.05.2012 №597; 
7) Закон Российской Федерации "Основы законодательства Российской Федерации о культуре" от 09.10.1992 №3612-1; 
8)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9) Постановление Правительства автономного округа "О гос. программе ХМАО-Югры "Культурное пространство"." от 05.10.2018 №341-п-п</t>
  </si>
  <si>
    <t>Межбюджетные трансферты на создание условий для организации досуга и обеспечение жителей населения услугами организации культуры</t>
  </si>
  <si>
    <t>создание условий для организации досуга и обеспечения жителей поселения услугами организаций культуры</t>
  </si>
  <si>
    <t>1) с 24.01.2019 по 01.01.2999; 
2) с 01.01.2017 по 31.12.2020; 
3) с 02.01.1995 по 01.01.2999; 
4) с 01.01.2009 по 01.01.2999; 
5) с 17.11.1992 по 01.01.2999; 
6) с 18.01.2007 по 01.01.2999; 
7) с 08.10.2012 по 01.01.2999; 
8) с 26.04.2018 по 01.01.2999; 
9) с 01.01.2019 по 13.12.2030</t>
  </si>
  <si>
    <t xml:space="preserve">1) в целом; 
2) п. 1.1 разд. 3 ; 
3) подп. 1 п. 2 ст. 15 гл. 4 ; 
4) ч. 4 ст. 15 гл. 3 ; 
5) ст. 26 разд. 4 ; 
6) в целом; 
7) в целом; 
8) в целом; 
9)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</si>
  <si>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Федеральный закон "О библиотечном деле " от 29.12.1994 №78-фз; 
4) Федеральный закон "Об общих принципах организации местного самоуправления в Российской Федерации (ред. от 30.03.2015 г.)" от 06.10.2003 №131-фз; 
5) Закон Российской Федерации "Основы законодательства Российской Федерации о культуре" от 09.10.1992 №3612-1; 
6) Федеральный закон "Приказ Минкультуры "О б утверждении Правил организации хранения, комплектования, учета и использования документов Архивного фонда Российской Федерации и других архивных документов в государственных и муниципальных архивах, музеях и библиотеках, организациях Российской академии наук" от 18.01.2007 №19-фз; 
7) Федеральный закон "Приказ Минкультуры Россиской Федерации "Об утверждении Порядка учета документов, входящих в состав библиотечного фонда" от 08.10.2012 №1077-фз; 
8)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9) Постановление Правительства автономного округа "О гос. программе ХМАО-Югры "Культурное пространство"." от 05.10.2018 №341-п-п</t>
  </si>
  <si>
    <t>Межбюджетные трасферты на организацию библиотечного обслуживания населения, комплектование и обеспечение сохранности библиотечных фондов библиотек населения</t>
  </si>
  <si>
    <t>организация библиотечного обслуживания населения, комплектование и обеспечение сохранности библиотечных фондов библиотек поселения</t>
  </si>
  <si>
    <t>1) с 21.12.2018 по 01.01.2999; 
2) с 30.04.2009 по 31.12.2999; 
3) с 01.11.2016 по 31.12.2020; 
4) с 24.12.1994 по 01.01.2999; 
5) с 19.02.1998 по 01.01.2999; 
6) с 01.01.2009 по 01.01.2999; 
7) с 05.03.2007 по 01.01.2999; 
8) с 01.01.2015 по 31.12.2017; 
9) с 24.09.2013 по 01.01.2999; 
10) с 01.01.2019 по 31.12.2030; 
11) с 30.12.2009 по 01.01.2999; 
12) с 30.12.2009 по 01.01.2999; 
13) с 16.02.2008 по 01.01.2999; 
14) с 21.06.2010 по 01.01.2999</t>
  </si>
  <si>
    <t>1) в целом; 
2) в целом; 
3) в целом; 
4) ст. 25 ; 
5) ст. 18 ; 
6) абз. 1 п. 9 ч. 1 ст. 14 гл. 3 ; 
7) в целом; 
8) в целом; 
9) в целом; 
10) в целом; 
11) в целом; 
12) в целом; 
13) в целом; 
14) в целом</t>
  </si>
  <si>
    <t>1) Постановление Администрации муниципального образования «Об уполномоченных органах по осуществлению полномочий (части полномочий) по решению вопросов местного значения поселений» от 21.12.2018 №2412-па; 
2) Федеральный закон "Технический регламент о требованиях пожарной безопасности" от 22.07.2008 №123-фз; 
3)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4) Федеральный закон "О защите населения и территорий от чрезвычайных ситуаций природного и техногенного характера" от 21.12.1994 №68-фз; 
5) Федеральный закон "О гражданской обороне (ред. от 30.12.2015 г.)" от 12.02.1998 №28-фз;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РФ "О порядке организации и проведения государственной экспертизы проектной документации и результатов инженерных изысканий (с изменениями на 22.03.2014 г.)" от 05.03.2007 №145; 
8) Постановление Правительства автономного округа "Об Адресной инвестиционной программе Ханты-Мансийского автономного округа-Югры на 2015 год и плановый период 2016 и 2017 годов" от 12.12.2014 №479-п-п; 
9)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10) Постановление Правительства автономного округа "О гос. программе ХМАО-Югры "Безопасность жизнедеятельности" от 05.10.2018 №351-п-п; 
11) Федеральный закон "Технический регламент о безопасности зданий и сооружений" от 30.12.2009 №384-фз-фз; 
12) Постановление Правительства РФ "Об утверждении Положения об организации и проведении негосударственной экспертизы проектной документации и (или) результатов инженерных изысканий" от 31.03.2012 №272; 
13) Постановление Правительства РФ "О составе разделов проектной документации и требованиях к их содержанию" от 16.02.2008 №87; 
14)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t>
  </si>
  <si>
    <t>Проектирование, строительство(реконструкция) и ремонт объектов в области защиты населения и территорий от последствий ЧС природного и техногенного характера, гражданской обороны</t>
  </si>
  <si>
    <t>обеспечение первичных мер пожарной безопасности в границах населенных пунктов поселения</t>
  </si>
  <si>
    <t>1) с 21.08.2017 по 01.01.2999; 
2) с 31.10.2016 по 01.01.2999; 
3) с 01.01.2009 по 01.01.2999; 
4) с 01.01.2007 по 31.12.2999; 
5) с 07.05.2018 по 31.12.2024; 
6) с 24.09.2013 по 01.01.2999; 
7) с 01.01.2019 по 31.12.2030</t>
  </si>
  <si>
    <t>1) в целом; 
2) в целом; 
3) абз. 1 п. 4 ч. 4 ст. 15 гл. 3 ; 
4) в целом; 
5) в целом; 
6) в целом; 
7) в целом</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</si>
  <si>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обязательном социальном страховании на случай временной нетрудоспособности и в связи с материнством" от 29.12.2006 №255-фз; 
5) Указ Президента РФ "О национальных целях и стратегических задачах развития Российской Федерации на период до 2024 года" от 07.05.2018 №204;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Постановление Правительства автономного округа "О гос. программе ХМАО-Югры "Жилищно-коммунальный комплекс и городская среда"." от 05.10.2018 №347-п-п</t>
  </si>
  <si>
    <t>Межбюджетные трансферты (обеспечение деятельности учреждения)</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</si>
  <si>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</si>
  <si>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Межбюджетные трансферты по организации в границах поселения электро-, тепло-, газо- и водоснабжения населения</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</si>
  <si>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</si>
  <si>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</si>
  <si>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 с 01.01.2009 по 01.01.2999; 
2) с 29.07.2017 по 01.01.2999; 
3) с 28.02.2019 по 31.12.2030</t>
  </si>
  <si>
    <t>1) п. 36 ч. 1 ст. 15 гл. 3 ; 
2) ст. 26 ; 
3) в целом</t>
  </si>
  <si>
    <t>1) Федеральный закон "Об общих принципах организации местного самоуправления в Российской Федерации (ред. от 30.03.2015 г.)" от 06.10.2003 №131-фз; 
2) Федеральный закон "О ведении гражданами садоводства и огородничества для собственных нужд и о внесении изменений в отдельные законодательные акты Российской Федерации" от 29.07.2017 №217-фз-фз; 
3) Постановление Администрации муниципального образования "О муниципальной поддержке садоводства и огородничества в Нефтеюганском районе" от 28.02.2019 №427-па</t>
  </si>
  <si>
    <t>Предоставление субсидий на проведение работ по выполнению инженерных изысканий на территории садоводческого, огороднического некоммерческого объединнения граждан</t>
  </si>
  <si>
    <t>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</si>
  <si>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1) с 30.09.2015 по 01.01.2999; 
2) с 27.10.2017 по 01.01.2099; 
3) с 08.12.2014 по 01.01.2999; 
4) с 01.01.2017 по 31.12.2020; 
5) с 01.01.2009 по 01.01.2999; 
6) с 05.08.1998 по 01.01.2999; 
7) с 10.05.2011 по 01.01.2999; 
8) с 01.01.2019 по 31.12.2030</t>
  </si>
  <si>
    <t>1) в целом; 
2) в целом; 
3) в целом; 
4) в целом; 
5) подп. 27 п. 1 ст. 15 гл. 3 ; 
6) ст. 11 гл. 2 ; 
7) ст. 7,14 гл. 2 ; 
8) в целом</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</si>
  <si>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 порядке предоставления  грантов в форме субсидий некоммерческим организациям, не являющимся казенными учреждениями, на реализацию программ(проектов) в сфере образования и молодежной политики" от 27.10.2017 №1897-па-нпа; 
3) Распоряжение Правительства РФ "Основы государственной молодежной политики Российской Федерации на период до 2025 года" от 29.11.2014 №2403-р;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Федеральный закон "Об основных гарантиях прав ребенка в Российской Федерации" от 24.07.1998 №124-фз; 
7) Закон автономного округа "О реализации государственной молодежной политики в Ханты-Мансийском автономном округе - Югре" от 30.04.2011 №27-оз-оз; 
8) Постановление Правительства автономного округа "О гос. программе ХМАО-Югры "Развитие образования"." от 05.10.2018 №338-п-п</t>
  </si>
  <si>
    <t>Мероприятия в области молодежной политики</t>
  </si>
  <si>
    <t>организация и осуществление мероприятий межпоселенческого характера по работе с детьми и молодежью</t>
  </si>
  <si>
    <t>1) с 31.10.2016 по 01.01.2999; 
2) с 27.05.2015 по 31.12.2030; 
3) с 01.01.2009 по 01.01.2999; 
4) с 04.12.2007 по 01.01.2999; 
5) с 07.05.2012 по 31.12.2025; 
6) с 09.02.2012 по 01.01.2999; 
7) с 17.11.2008 по 01.01.2999; 
8) с 22.03.2013 по 01.01.2999; 
9) с 01.01.2019 по 31.12.2030</t>
  </si>
  <si>
    <t xml:space="preserve">1) в целом; 
2) гл. 1-7 ; 
3) п. 26 ч. 1 ст. 15 гл. 3 ; 
4) ст. 20 гл. 2 ; 
5) подп. а п. 2 ; 
6) прил. 4.5.6.7; 
7) гл. 1,2,7 ; 
8) п. 2,3 ; 
9)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</si>
  <si>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7) Распоряжение Правительства РФ "О Концепции долгосрочного социально - экономического  развития РФ на период до 2020 года" от 17.11.2008 №1662-р;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автономного округа "О гос. программе ХМАО-Югры "Развитие физической культуры и спорта" от 05.10.2018 №342-п-п</t>
  </si>
  <si>
    <t>Поддержка проведения районных комплексных спортивно-массовых мероприятий, участие в окружных, региональных, всероссийских и международных соревнованиях</t>
  </si>
  <si>
    <t>организация проведения официальных физкультурно-оздоровительных и спортивных мероприятий муниципального района</t>
  </si>
  <si>
    <t>1) с 31.10.2016 по 01.01.2999; 
2) с 01.01.2009 по 01.01.2999; 
3) с 04.12.2007 по 01.01.2999; 
4) с 01.09.2013 по 01.01.2999; 
5) с 01.01.2019 по 31.12.2030</t>
  </si>
  <si>
    <t xml:space="preserve">1) п. 2 разд. 3 ; 
2) п. 26 ч. 1 ст. 15 гл. 3 ; 
3) ст. 34.1 гл. 4 ; 
4) ст. 75 гл. 10 ; 
5)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</si>
  <si>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физической культуры и спорта" от 05.10.2018 №342-п-п</t>
  </si>
  <si>
    <t>Укрепление материально-технической базы учреждений, осуществляющих спортивную подготовку</t>
  </si>
  <si>
    <t>1) с 01.01.2017 по 31.12.2020; 
2) с 01.01.2009 по 01.01.2999; 
3) с 17.06.2015 по 31.12.2999; 
4) с 01.01.2019 по 31.12.2030</t>
  </si>
  <si>
    <t>1) в целом; 
2) п. 26 ч. 1 ст. 15 гл. 3 ; 
3) в целом; 
4) в целом</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</si>
  <si>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4) Постановление Правительства автономного округа "О государственной  программе Ханты-Мансийского автономного округа-Югры "Доступная среда" от 05.10.2018 №340-п-п</t>
  </si>
  <si>
    <t>Обеспечение доступности предоставляемых инвалидам услуг в сфере физической культуры и спорта</t>
  </si>
  <si>
    <t>1) с 31.10.2016 по 01.01.2999; 
2) с 01.01.2009 по 01.01.2999; 
3) с 04.12.2007 по 01.01.2999; 
4) с 12.07.2013 по 01.01.2999; 
5) с 01.01.2019 по 31.12.2030</t>
  </si>
  <si>
    <t xml:space="preserve">1) абз. 2 разд. 3 ; 
2) п. 26 ч. 1 ст. 15 гл. 3 ; 
3) в целом; 
4) подп. 1.6 п. 1 прил. 6; 
5)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</si>
  <si>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Постановление Правительства автономного округа "О нормах расходов на организацию и проведение физкультурных и спортивных мероприятий за счет средств бюджета Ханты-Мансийского автономного округа-Югры" от 12.07.2013 №248-п-п; 
5) Постановление Правительства автономного округа "О гос. программе ХМАО-Югры "Развитие физической культуры и спорта" от 05.10.2018 №342-п-п</t>
  </si>
  <si>
    <t xml:space="preserve">Присвоение спортивных разрядов, квалификационных категорий спортивных судей </t>
  </si>
  <si>
    <t>1) с 01.01.2009 по 01.01.2999; 
2) с 04.12.2007 по 01.01.2999; 
3) с 12.07.2013 по 01.01.2999; 
4) с 01.01.2019 по 31.12.2030</t>
  </si>
  <si>
    <t xml:space="preserve">1) п. 26 ч. 1 ст. 15 гл. 3 ; 
2) п. 4 ст. 38 ; 
3) подп. 1.6 п. 1 прил. 6; 
4) разд. 2 </t>
  </si>
  <si>
    <t>1) Федеральный закон "Об общих принципах организации местного самоуправления в Российской Федерации (ред. от 30.03.2015 г.)" от 06.10.2003 №131-фз; 
2) Федеральный закон "О физической культуре и спорте в Российской Федерации" от 04.12.2007 №329-фз-фз; 
3) Постановление Правительства автономного округа "О нормах расходов на организацию и проведение физкультурных и спортивных мероприятий за счет средств бюджета Ханты-Мансийского автономного округа-Югры" от 12.07.2013 №248-п-п; 
4) Постановление Правительства автономного округа "О гос. программе ХМАО-Югры "Развитие физической культуры и спорта" от 05.10.2018 №342-п-п</t>
  </si>
  <si>
    <t>Единовременное денежное вознаграждение спортсменам и их личным тренерам</t>
  </si>
  <si>
    <t>1) с 31.10.2016 по 01.01.2999; 
2) с 27.05.2015 по 31.12.2030; 
3) с 01.01.2009 по 01.01.2999; 
4) с 04.12.2007 по 01.01.2999; 
5) с 07.05.2012 по 31.12.2025; 
6) с 17.11.2008 по 01.01.2999; 
7) с 22.03.2013 по 01.01.2999; 
8) с 16.08.2016 по 01.01.2999; 
9) с 15.04.2014 по 31.12.2020; 
10) с 01.01.2019 по 31.12.2030</t>
  </si>
  <si>
    <t xml:space="preserve">1) в целом; 
2) гл. 1-7 ; 
3) п. 26 ч. 1 ст. 15 гл. 3 ; 
4) ст. 10 разд. 2 ; 
5) в целом; 
6) гл. 1,2,7 ; 
7) п. 2,3 ; 
8) прил. 3; 
9) разд. 1 ; 
10)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</si>
  <si>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Распоряжение Правительства РФ "О Концепции долгосрочного социально - экономического  развития РФ на период до 2020 года" от 17.11.2008 №1662-р;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Администрации муниципального образования "Об утверждении положений об оплате труда, предоставлении социальных гарантий и компенсации работникам бюджетных учреждений Нефтеюганского района, подведомственных Департаменту культуры и спорта Нефтеюганского района" от 08.08.2016 №1229-па-нпа; 
9) Постановление Правительства РФ "Об утверждении государственной программы Российской Федерации «Развитие физической культуры и спорта» от 15.04.2014 №302; 
10) Постановление Правительства автономного округа "О гос. программе ХМАО-Югры "Развитие физической культуры и спорта" от 05.10.2018 №342-п-п</t>
  </si>
  <si>
    <t>Реализация мероприятий по обеспечению качества предоставления услуг в сфере физической культуры</t>
  </si>
  <si>
    <t>1) с 31.10.2016 по 01.01.2999; 
2) с 27.05.2015 по 31.12.2030; 
3) с 01.01.2009 по 01.01.2999; 
4) с 04.12.2007 по 01.01.2999; 
5) с 07.05.2012 по 31.12.2025; 
6) с 17.11.2008 по 01.01.2999; 
7) с 22.03.2013 по 01.01.2999; 
8) с 15.04.2014 по 31.12.2020; 
9) с 01.01.2019 по 31.12.2030</t>
  </si>
  <si>
    <t xml:space="preserve">1) в целом; 
2) гл. 1-7 ; 
3) п. 26 ч. 1 ст. 15 гл. 3 ; 
4) п. 4 ст. 38 ; 
5) в целом; 
6) гл. 1,2,7 ; 
7) п. 2,3 ; 
8) разд. 1 ; 
9)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</si>
  <si>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Распоряжение Правительства РФ "О Концепции долгосрочного социально - экономического  развития РФ на период до 2020 года" от 17.11.2008 №1662-р;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РФ "Об утверждении государственной программы Российской Федерации «Развитие физической культуры и спорта» от 15.04.2014 №302; 
9) Постановление Правительства автономного округа "О гос. программе ХМАО-Югры "Развитие физической культуры и спорта" от 05.10.2018 №342-п-п</t>
  </si>
  <si>
    <t>Укрепление материально-технической базы учреждений физической культуры и спорта</t>
  </si>
  <si>
    <t>1) с 31.10.2016 по 01.01.2999; 
2) с 01.01.2009 по 01.01.2999; 
3) с 04.12.2007 по 01.01.2999; 
4) с 09.02.2012 по 01.01.2999; 
5) с 01.01.2019 по 31.12.2030</t>
  </si>
  <si>
    <t xml:space="preserve">1) п. 2 разд. 3 ; 
2) п. 26 ч. 1 ст. 15 гл. 3 ; 
3) ст. 20 гл. 2 ; 
4) прил. 4-7; 
5)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</si>
  <si>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5) Постановление Правительства автономного округа "О гос. программе ХМАО-Югры "Развитие физической культуры и спорта" от 05.10.2018 №342-п-п</t>
  </si>
  <si>
    <t>Участие в окружных, региональных, всероссийских и международных соревнованиях</t>
  </si>
  <si>
    <t>Обеспечение полноценного участия в спортивной деятельности</t>
  </si>
  <si>
    <t>1) с 31.10.2016 по 01.01.2999; 
2) с 01.01.2009 по 01.01.2999; 
3) с 04.12.2007 по 01.01.2999; 
4) с 01.09.2013 по 01.01.2999; 
5) с 16.08.2016 по 01.01.2999; 
6) с 01.01.2019 по 31.12.2030</t>
  </si>
  <si>
    <t xml:space="preserve">1) п. 2 разд. 3 ; 
2) п. 26 ч. 1 ст. 15 гл. 3 ; 
3) ст. 34.1 гл. 4 ; 
4) ст. 75 гл. 10 ; 
5) прил. 3; 
6)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</si>
  <si>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Федеральный закон "Об образовании в Российской Федерации" от 29.12.2012 №273-фз; 
5) Постановление Администрации муниципального образования "Об утверждении положений об оплате труда, предоставлении социальных гарантий и компенсации работникам бюджетных учреждений Нефтеюганского района, подведомственных Департаменту культуры и спорта Нефтеюганского района" от 08.08.2016 №1229-па-нпа; 
6) Постановление Правительства автономного округа "О гос. программе ХМАО-Югры "Развитие физической культуры и спорта" от 05.10.2018 №342-п-п</t>
  </si>
  <si>
    <t>Содействие развитию учреждений, осуществляющих спортивную подготовку</t>
  </si>
  <si>
    <t>обеспечение условий для развития на территории муниципального района физической культуры, школьного спорта и массового спорта</t>
  </si>
  <si>
    <t>1) с 01.01.2017 по 31.12.2020; 
2) с 01.01.2009 по 01.01.2999; 
3) с 15.01.1996 по 01.01.2999; 
4) с 02.11.2017 по 01.01.2999</t>
  </si>
  <si>
    <t>1) в целом; 
2) п. 25 ч. 1 ст. 15 гл. 3 ; 
3) подп. 9 п. 1 ст. 31.1 гл. 6 ; 
4) в целом</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</si>
  <si>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некоммерческих организациях " от 12.01.1996 №7-фз; 
4) Постановление Администрации муниципального образования "Об утверждении порядка предоставления субсидий некоммерческим организациям ( в том числе социально ориентированным некоммерческим организациям), не являющимся государственными (муниципальными) учреждениями, осуществляющим деятельность в сфере культуры" от 30.10.2017 №1914-па-нпа</t>
  </si>
  <si>
    <t>Поддержка некоммерческих организаций, реализующих проекты в сфере культуры</t>
  </si>
  <si>
    <t>1) с 31.10.2016 по 01.01.2999; 
2) с 01.01.2009 по 01.01.2999; 
3) с 15.01.1996 по 01.01.2999; 
4) с 09.11.2017 по 01.01.2999</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</si>
  <si>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некоммерческих организациях " от 12.01.1996 №7-фз; 
4) Постановление Администрации муниципального образования "Об утверждении порядка предоставления субсидий некоммерческим организациям (в том числе социально ориентированным некоммерческим организациям), не являющимся государственными (муниципальными) учреждениями, осуществляющим деятельность в сфере физической культуры и спорта" от 03.11.2017 №1962-па-нпа</t>
  </si>
  <si>
    <t xml:space="preserve">Поддержка некоммерческих организаций, реализующих проекты в сфере массовой физической культуры </t>
  </si>
  <si>
    <t>1) с 01.01.2017 по 31.12.2020; 
2) с 15.06.2016 по 01.01.2999; 
3) с 01.01.2009 по 01.01.2999; 
4) с 07.05.2012 по 31.12.2020; 
5) с 15.01.1996 по 01.01.2999; 
6) с 01.01.2014 по 31.12.2020; 
7) с 17.11.2008 по 01.01.2999; 
8) с 01.01.2019 по 31.12.2030</t>
  </si>
  <si>
    <t>1) в целом; 
2) в целом; 
3) п. 25 ч. 1 ст. 15 гл. 3 ; 
4) подп. л п. 1 ; 
5) в целом; 
6) в целом; 
7) в целом; 
8)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</si>
  <si>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2017-2020 годы" от 31.10.2016 №1786-па-нпа; 
2) Постановление Администрации муниципального образования "О субсидиях из бюджета муниципального образования Нефтеюганский районсоциально ориентированным некоммерческим организациям, осуществляющим деятельность в Нефтеюганском районе, на реализацию программ (проектов)" от 15.06.2016 №853-па-нпа; 
3) Федеральный закон "Об общих принципах организации местного самоуправления в Российской Федерации (ред. от 30.03.2015 г.)" от 06.10.2003 №131-фз; 
4) Указ Президента РФ "О мероприятиях по реализации государственной социальной политики" от 07.05.2012 №597; 
5) Федеральный закон "О некоммерческих организациях " от 12.01.1996 №7-фз; 
6)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Ханты-Мансийского автономного округа - Югры на 2016 - 2020 годы" от 09.10.2013 №412-п; 
7) Распоряжение Правительства РФ "О Концепции долгосрочного социально - экономического  развития РФ на период до 2020 года" от 17.11.2008 №1662-р; 
8) Постановление Правительства автономного округа "О гос. программе ХМАО-Югры "Развитие гражданского общества" от 05.10.2018 №355-п-п</t>
  </si>
  <si>
    <t>Оказание финансовой поддержки социально ориентированным негосударственным некоммерческим организациям</t>
  </si>
  <si>
    <t>оказание поддержки социально ориентированным некоммерческим организациям, благотворительной деятельности и добровольчеству</t>
  </si>
  <si>
    <t>1) с 24.05.2015 по 01.01.2999; 
2) с 20.11.2015 по 01.01.2999; 
3) с 01.01.2017 по 31.12.2020; 
4) с 01.01.2009 по 01.01.2999; 
5) с 01.01.2008 по 01.01.2999; 
6) с 01.01.2019 по 31.12.2030</t>
  </si>
  <si>
    <t>1) в целом; 
2) в целом; 
3) в целом; 
4) подп. 25 п. 1 ст. 15 гл. 3 ; 
5) п. 1 ст. 11 ; 
6) в целом</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</si>
  <si>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муниципальной программы Нефтеюганского района "Содействие развитию малого и среднего предпринимательства и создание условий для развития потребительского рынка в Нефтеюганском районе на 2017-2020 годы" от 31.10.2016 №1782-па-нпа; 
4) Федеральный закон "Об общих принципах организации местного самоуправления в Российской Федерации (ред. от 30.03.2015 г.)" от 06.10.2003 №131-фз; 
5) Федеральный закон "О развитии малого и среднего предпринимательства в Российской Федерации" от 24.07.2007 №209-фз; 
6) Постановление Правительства автономного округа "О гос. программе ХМАО-Югры "Развитие экономического потенциала" от 05.10.2018 №336-п-п</t>
  </si>
  <si>
    <t>Организация и проведение образовательных и информационных мероприятий для стимулирования деятельности субъектов малого и среднего предпринимательства и формирование благоприятного общественного мнения о малом и среднем предпринимательстве</t>
  </si>
  <si>
    <t>1) с 01.01.2017 по 31.12.2020; 
2) с 14.06.2016 по 01.01.2999; 
3) с 01.01.2009 по 01.01.2999; 
4) с 01.01.2019 по 31.12.2030; 
5) с 25.02.2016 по 01.01.2999</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</si>
  <si>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"Развитие экономического потенциала" от 05.10.2018 №336-п-п; 
5)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</si>
  <si>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Расходы на осуществление мероприятий направленных на защиту прав потребителей</t>
  </si>
  <si>
    <t>1) с 06.06.2016 по 01.01.2999; 
2) с 24.05.2015 по 01.01.2999; 
3) с 20.11.2015 по 01.01.2999; 
4) с 24.04.2015 по 01.01.2999; 
5) с 01.01.2017 по 31.12.2020; 
6) с 14.06.2016 по 01.01.2999; 
7) с 30.03.2015 по 01.01.2999; 
8) с 01.01.2009 по 01.01.2999; 
9) с 01.01.2008 по 01.01.2999; 
10) с 30.03.2018 по 01.01.2999; 
11) с 01.01.2019 по 31.12.2030; 
12) с 25.02.2016 по 01.01.2999</t>
  </si>
  <si>
    <t>1) в целом; 
2) в целом; 
3) в целом; 
4) в целом; 
5) в целом; 
6) в целом; 
7) в целом; 
8) п. 25 ч. 1 ст. 15 гл. 3 ; 
9) ст. 14 ; 
10) в целом; 
11) в целом; 
12)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</si>
  <si>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Администрации муниципального образования "Об утверждении порядков предоставления субсидий субъектам малого и среднего предпринимательства и грантов начинающим предпринимателям Нефтеюганского района" от 24.04.2015 №884-па-нпа; 
5) Постановление Администрации муниципального образования "Об утверждении муниципальной программы Нефтеюганского района "Содействие развитию малого и среднего предпринимательства и создание условий для развития потребительского рынка в Нефтеюганском районе на 2017-2020 годы" от 31.10.2016 №1782-па-нпа;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Распоряжение Администрации муниципального образования "О районном конкурсе "Предприниматель года"среди субъектов малого и среднего предпринимательства Нефтеюганского района" от 30.03.2015 №130-ра; 
8) Федеральный закон "Об общих принципах организации местного самоуправления в Российской Федерации (ред. от 30.03.2015 г.)" от 06.10.2003 №131-фз; 
9) Федеральный закон "О развитии малого и среднего предпринимательства в Российской Федерации" от 24.07.2007 №209-фз; 
10) Постановление Администрации муниципального образования "О порядке предоставления грантов в форме субсидий по итогам районного конкурса "Предприниматель года" от 30.03.2018 №448-па-нпа; 
11) Постановление Правительства автономного округа "О гос. программе ХМАО-Югры "Развитие экономического потенциала" от 05.10.2018 №336-п-п; 
12)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</si>
  <si>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Расходы на финансовую поддержку и грантов субъектам малого и среднего предпринимательства и организация мероприятий для стимулирования деятельности събъектов малого и среднего предпринимательства</t>
  </si>
  <si>
    <t>содействие развитию малого и среднего предпринимательства</t>
  </si>
  <si>
    <t>1) с 20.11.2015 по 01.01.2999; 
2) с 01.01.2014 по 01.01.2999; 
3) с 11.06.2003 по 01.01.2999; 
4) с 14.06.2016 по 01.01.2999; 
5) с 26.04.2018 по 01.01.2999; 
6) с 16.12.2010 по 01.01.2999; 
7) с 01.01.2009 по 01.01.2999; 
8) с 01.01.2014 по 31.12.2020; 
9) с 01.01.2007 по 01.01.2999; 
10) с 01.01.2019 по 31.12.2019</t>
  </si>
  <si>
    <t>1) в целом; 
2) в целом; 
3) в целом; 
4) в целом; 
5) подп. а,б п. 1.2 разд. 1 ; 
6) в целом; 
7) п. 25 ч. 1 ст. 15 гл. 3 ; 
8) в целом; 
9) в целом; 
10) в целом</t>
  </si>
  <si>
    <t>1)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2)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25.04.2014 №737па-нпа; 
3) Федеральный закон "О крестьянском (фермерском) хозяйстве" от 11.06.2003 №74 - фз-фз;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6)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7) Федеральный закон "Об общих принципах организации местного самоуправления в Российской Федерации (ред. от 30.03.2015 г.)" от 06.10.2003 №131-фз; 
8) Постановление Правительства автономного округа "О государственной программе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 (ред. от 25.12.2015 г.)" от 09.10.2013 №420-п; 
9) Федеральный закон "О развитии сельского хозяйства (ред. от 12.02.2015 г.)" от 29.12.2006 №264-фз; 
10) Постановление Правительства автономного округа "О гос. программе ХМАО-Югры "Развитие агропромышленного комплекса" от 05.10.2018 №344-п-п</t>
  </si>
  <si>
    <t>создание условий для развития сельскохозяйственного производства в поселениях в сфере животноводства без учета рыболовства и рыбоводства</t>
  </si>
  <si>
    <t>1) с 06.06.2016 по 01.01.2999; 
2) с 24.05.2015 по 01.01.2999; 
3) с 20.11.2015 по 01.01.2999; 
4) с 11.06.2003 по 01.01.2999; 
5) с 01.01.2017 по 31.12.2020; 
6) с 14.06.2016 по 01.01.2999; 
7) с 26.04.2018 по 01.01.2999; 
8) с 16.12.2010 по 01.01.2999; 
9) с 01.01.2009 по 01.01.2999; 
10) с 01.01.2007 по 01.01.2999; 
11) с 01.01.2019 по 31.12.2019; 
12) с 25.02.2016 по 01.01.2999</t>
  </si>
  <si>
    <t>1) в целом; 
2) в целом; 
3) в целом; 
4) в целом; 
5) в целом; 
6) в целом; 
7) в целом; 
8) в целом; 
9) подп. 25 п. 1 ст. 15 гл. 3 ; 
10) в целом; 
11) в целом; 
12)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</si>
  <si>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Федеральный закон "О крестьянском (фермерском) хозяйстве" от 11.06.2003 №74 - фз-фз; 
5)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8)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9) Федеральный закон "Об общих принципах организации местного самоуправления в Российской Федерации (ред. от 30.03.2015 г.)" от 06.10.2003 №131-фз; 
10) Федеральный закон "О развитии сельского хозяйства (ред. от 12.02.2015 г.)" от 29.12.2006 №264-фз; 
11) Постановление Правительства автономного округа "О гос. программе ХМАО-Югры "Развитие агропромышленного комплекса" от 05.10.2018 №344-п-п; 
12)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</si>
  <si>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Организация совещаний, семинаров, ярмарок, конкурсов, выставок</t>
  </si>
  <si>
    <t>создание условий для расширения рынка сельскохозяйственной продукции, сырья и продовольствия</t>
  </si>
  <si>
    <t>1) с 01.01.2009 по 01.01.2999; 
2) с 01.01.2019 по 31.12.2030</t>
  </si>
  <si>
    <t>1) п. 21 ч. 1 ст. 15 гл. 3 ; 
2) в целом</t>
  </si>
  <si>
    <t>1) Федеральный закон "Об общих принципах организации местного самоуправления в Российской Федерации (ред. от 30.03.2015 г.)" от 06.10.2003 №131-фз; 
2) Постановление Администрации муниципального образования "О внесении изменений в постановление администрации Нефтеюганского района от 01.11.2016 № 1812-па-нпа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21.12.2018 №2403-па-нпа</t>
  </si>
  <si>
    <t>Обеспечение мероприятий по защите населения и территории от чрезвычайных ситуаций</t>
  </si>
  <si>
    <t>1) с 24.05.2015 по 01.01.2999; 
2) с 01.11.2016 по 31.12.2020; 
3) с 14.06.2016 по 01.01.2999; 
4) с 24.12.1994 по 01.01.2999; 
5) с 19.02.1998 по 01.01.2999; 
6) с 01.01.2009 по 01.01.2999; 
7) с 01.01.2014 по 31.12.2020; 
8) с 01.01.2019 по 31.12.2030; 
9) с 25.02.2016 по 01.01.2999</t>
  </si>
  <si>
    <t>1) в целом; 
2) в целом; 
3) в целом; 
4) подп. м п. 2 ст. 11 гл. 2 ; 
5) п. 2 ст. 8 гл. 3 ; 
6) п. 21 ч. 1 ст. 15 гл. 3 ; 
7) в целом; 
8) в целом; 
9) в целом</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</si>
  <si>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 защите населения и территорий от чрезвычайных ситуаций природного и техногенного характера" от 21.12.1994 №68-фз; 
5) Федеральный закон "О гражданской обороне (ред. от 30.12.2015 г.)" от 12.02.1998 №28-фз;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государственной программе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2016 - 2020 годы" от 09.10.2013 №411-п; 
8) Постановление Правительства автономного округа "О гос. программе ХМАО-Югры "Безопасность жизнедеятельности" от 05.10.2018 №351-п-п; 
9)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</si>
  <si>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1) с 06.06.2016 по 01.01.2999; 
2) с 24.05.2015 по 01.01.2999; 
3) с 20.11.2015 по 01.01.2999; 
4) с 01.11.2016 по 31.12.2020; 
5) с 08.09.2006 по 01.01.2999; 
6) с 14.06.2016 по 01.01.2999; 
7) с 24.12.1994 по 01.01.2999; 
8) с 19.02.1998 по 01.01.2999; 
9) с 01.01.2009 по 01.01.2999; 
10) с 22.10.2012 по 01.01.2999; 
11) с 01.01.2019 по 31.12.2030; 
12) с 25.02.2016 по 01.01.2999</t>
  </si>
  <si>
    <t>1) в целом; 
2) в целом; 
3) в целом; 
4) в целом; 
5) в целом; 
6) в целом; 
7) подп. м п. 2 ст. 11 гл. 2 ; 
8) п. 2 ст. 8 гл. 3 ; 
9) п. 21 ч. 1 ст. 15 гл. 3 ; 
10) в целом; 
11) в целом; 
12)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</si>
  <si>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5) Постановление Правительства автономного округа "О системе оповещения и информирования населения об угрозе возникновения или о возникновении чрезвычайных ситуаций природного и техногенного характера, об опасностях, возникающих при ведении военных действий или вследствии этих действий   " от 08.09.2006 №211-п;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Федеральный закон "О защите населения и территорий от чрезвычайных ситуаций природного и техногенного характера" от 21.12.1994 №68-фз; 
8) Федеральный закон "О гражданской обороне (ред. от 30.12.2015 г.)" от 12.02.1998 №28-фз; 
9) Федеральный закон "Об общих принципах организации местного самоуправления в Российской Федерации (ред. от 30.03.2015 г.)" от 06.10.2003 №131-фз; 
10) Постановление Администрации муниципального образования "О системе оповещения и информирования населения Нефтеюганского района" от 22.10.2012 №3273-па; 
11) Постановление Правительства автономного округа "О гос. программе ХМАО-Югры "Безопасность жизнедеятельности" от 05.10.2018 №351-п-п; 
12)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</si>
  <si>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Создание комплексной системы информирования населения и системы оповещения населения</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</si>
  <si>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</si>
  <si>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 с 19.12.2005 по 01.01.2999; 
2) с 01.01.2009 по 01.01.2999; 
3) с 01.01.2019 по 31.12.2030</t>
  </si>
  <si>
    <t>1) в целом; 
2) п. 19.2 ч. 1 ст. 15 гл. 3 ; 
3) в целом</t>
  </si>
  <si>
    <t>1) Закон автономного округа "О культуре и искусстве в Ханты-Мансийском автономном округе - Югре" от 15.11.2005 №109-оз;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"Устойчивое развитие коренных малочисленных народов Севера"." от 05.10.2018 №350-п-п</t>
  </si>
  <si>
    <t>Организация, проведение мероприятий туристской направленности</t>
  </si>
  <si>
    <t>создание условий для развития местного традиционного народного художественного творчества в поселениях, входящих в состав муниципального района</t>
  </si>
  <si>
    <t>1) с 29.02.2016 по 31.12.2030; 
2) с 01.01.2017 по 31.12.2020; 
3) с 19.12.2005 по 01.01.2999; 
4) с 17.11.1992 по 01.01.2999; 
5) с 01.01.2009 по 01.01.2999; 
6) с 01.01.2014 по 31.12.2020; 
7) с 01.01.2019 по 13.12.2030</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</si>
  <si>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от 15.11.2005 №109-оз; 
4) Федеральный закон "Основы законодательства Российской Федерации о культуре" от 09.10.1992 №3612-1-фз;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№427-п-п; 
7) Постановление Правительства автономного округа "О гос. программе ХМАО-Югры "Культурное пространство"." от 05.10.2018 №341-п-п</t>
  </si>
  <si>
    <t>Обеспечение прав граждан на доступ к объектам культуры, допонительного образования сферы культуры и информации</t>
  </si>
  <si>
    <t>1) с 01.01.2017 по 31.12.2020; 
2) с 02.12.1995 по 01.01.2999; 
3) с 01.01.2009 по 01.01.2999; 
4) с 01.01.2014 по 31.12.2020</t>
  </si>
  <si>
    <t>1) в целом; 
2) п. 4 ст. 5 гл. 1 ; 
3) п. 10 ч. 1 ст. 15.1 гл. 3 ; 
4) в целом</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</si>
  <si>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"Доступная среда в Ханты-Мансийском автономном округе - Югре на 2016 - 2020 годы" от 09.10.2013 №430-п</t>
  </si>
  <si>
    <t>Обеспечение доступности инвалидов и других маломобильных групп населения к приоритетным объектам учреждений образования, культуры и  спорта</t>
  </si>
  <si>
    <t>1) с 29.02.2016 по 31.12.2030; 
2) с 01.01.2017 по 31.12.2020; 
3) с 19.12.2005 по 01.01.2999; 
4) с 01.01.2009 по 01.01.2999; 
5) с 17.11.1992 по 01.01.2999; 
6) с 05.03.2007 по 01.01.2999; 
7) с 01.01.2014 по 31.12.2020; 
8) с 22.03.2013 по 01.01.2999; 
9) с 01.01.2019 по 13.12.2030; 
10) с 30.12.2009 по 01.01.2999; 
11) с 30.12.2009 по 01.01.2999; 
12) с 16.02.2008 по 01.01.2999; 
13) с 21.06.2010 по 01.01.2999</t>
  </si>
  <si>
    <t>1) в целом; 
2) в целом; 
3) в целом; 
4) п. 3 ч. 1 ст. 15 гл. 3 ; 
5) ст. 10 разд. 2 ; 
6) в целом; 
7) в целом; 
8) в целом; 
9) в целом; 
10) в целом; 
11) в целом; 
12) в целом; 
13) в целом</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</si>
  <si>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Закон Российской Федерации "Основы законодательства Российской Федерации о культуре" от 09.10.1992 №3612-1; 
6) Постановление Правительства РФ "О порядке организации и проведения государственной экспертизы проектной документации и результатов инженерных изысканий (с изменениями на 22.03.2014 г.)" от 05.03.2007 №145; 
7)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№427-п-п;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автономного округа "О гос. программе ХМАО-Югры "Культурное пространство"." от 05.10.2018 №341-п-п; 
10) Федеральный закон "Технический регламент о безопасности зданий и сооружений" от 30.12.2009 №384-фз-фз; 
11) Постановление Правительства РФ "Об утверждении Положения об организации и проведении негосударственной экспертизы проектной документации и (или) результатов инженерных изысканий" от 31.03.2012 №272; 
12) Постановление Правительства РФ "О составе разделов проектной документации и требованиях к их содержанию" от 16.02.2008 №87; 
13)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t>
  </si>
  <si>
    <t>Проектирование и строительство объектов в сфере культуры</t>
  </si>
  <si>
    <t>1) в целом; 
2) п. 19.1 ч. 1 ст. 15 гл. 3 ; 
3) в целом</t>
  </si>
  <si>
    <t>Сохранение и развитие традиционной культуры коренных малочисленных народов Севера в сфере культуры</t>
  </si>
  <si>
    <t>1) в целом; 
2) п. 19.1 ч. 1 ст. 15 гл. 3 ; 
3) в целом; 
4) в целом</t>
  </si>
  <si>
    <t>Обеспечение доступности предоставляемых инвалидам услуг в сфере культуры</t>
  </si>
  <si>
    <t>1) с 24.01.2019 по 01.01.2999; 
2) с 01.10.2014 по 01.01.2999; 
3) с 29.02.2016 по 31.12.2030; 
4) с 01.01.2017 по 31.12.2020; 
5) с 19.12.2005 по 01.01.2999; 
6) с 01.01.2009 по 01.01.2999; 
7) с 24.12.2014 по 01.01.2999; 
8) с 17.11.1992 по 01.01.2999; 
9) с 22.03.2013 по 01.01.2999; 
10) с 26.04.2018 по 01.01.2999; 
11) с 01.01.2019 по 13.12.2030</t>
  </si>
  <si>
    <t>1) в целом; 
2) прил. 5; 
3) в целом; 
4) в целом; 
5) в целом; 
6) п. 19.1 ч. 1 ст. 15 гл. 3 ; 
7) в целом; 
8) ст. 10 разд. 2 ; 
9) в целом; 
10) в целом; 
11)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</si>
  <si>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3) Распоряжение Правительства РФ "Стратегия государственной культурной политики на период до 2030 года" от 29.02.2016 №326-р; 
4)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5) Закон автономного округа "О культуре и искусстве в Ханты-Мансийском автономном округе - Югре" от 15.11.2005 №109-оз; 
6) Федеральный закон "Об общих принципах организации местного самоуправления в Российской Федерации (ред. от 30.03.2015 г.)" от 06.10.2003 №131-фз; 
7) Указ Президента РФ "Об  утверждении основ государственной культурной политики" от 24.12.2014 №808; 
8) Закон Российской Федерации "Основы законодательства Российской Федерации о культуре" от 09.10.1992 №3612-1; 
9)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10)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11) Постановление Правительства автономного округа "О гос. программе ХМАО-Югры "Культурное пространство"." от 05.10.2018 №341-п-п</t>
  </si>
  <si>
    <t>Реализация мероприятий по обеспечению качества предоставления услуг в сфере культуры</t>
  </si>
  <si>
    <t>1) с 29.02.2016 по 31.12.2030; 
2) с 01.01.2017 по 31.12.2020; 
3) с 19.12.2005 по 01.01.2999; 
4) с 01.01.2009 по 01.01.2999; 
5) с 24.12.2014 по 01.01.2999; 
6) с 17.11.1992 по 01.01.2999; 
7) с 22.03.2013 по 01.01.2999; 
8) с 01.01.2019 по 13.12.2030</t>
  </si>
  <si>
    <t xml:space="preserve">1) в целом; 
2) разд. 3 ; 
3) в целом; 
4) п. 19.1 ч. 1 ст. 15 гл. 3 ; 
5) в целом; 
6) ст. 40 разд. 7 ; 
7) в целом; 
8) разд. 2 </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</si>
  <si>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от 09.10.1992 №3612-1;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автономного округа "О гос. программе ХМАО-Югры "Культурное пространство"." от 05.10.2018 №341-п-п</t>
  </si>
  <si>
    <t>Укрепление материально-технической базы учреждений культуры</t>
  </si>
  <si>
    <t>1) с 29.02.2016 по 31.12.2030; 
2) с 01.01.2017 по 31.12.2020; 
3) с 19.12.2005 по 01.01.2999; 
4) с 01.01.2009 по 01.01.2999; 
5) с 24.12.2014 по 01.01.2999; 
6) с 17.11.1992 по 01.01.2999; 
7) с 09.02.2012 по 01.01.2999; 
8) с 22.03.2013 по 01.01.2999; 
9) с 01.01.2019 по 13.12.2030</t>
  </si>
  <si>
    <t xml:space="preserve">1) в целом; 
2) в целом; 
3) в целом; 
4) п. 19.1 ч. 1 ст. 15 гл. 3 ; 
5) в целом; 
6) ст. 10 разд. 2 ; 
7) прил. 1-3; 
8) в целом; 
9) разд. 2 </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</si>
  <si>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от 09.10.1992 №3612-1; 
7)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автономного округа "О гос. программе ХМАО-Югры "Культурное пространство"." от 05.10.2018 №341-п-п</t>
  </si>
  <si>
    <t>Поддержка проведения творческих и культурно-массовых мероприятий</t>
  </si>
  <si>
    <t>Обеспечение полноценного участия в культурной деятельности</t>
  </si>
  <si>
    <t>1) с 06.06.2016 по 01.01.2999; 
2) с 24.05.2015 по 01.01.2999; 
3) с 20.11.2015 по 01.01.2999; 
4) с 18.05.2013 по 01.01.2999; 
5) с 14.06.2016 по 01.01.2999; 
6) с 19.12.2005 по 01.01.2999; 
7) с 01.01.2009 по 01.01.2999; 
8) с 24.12.2014 по 01.01.2999; 
9) с 01.01.2014 по 31.12.2020; 
10) с 01.01.2019 по 13.12.2030; 
11) с 25.02.2016 по 01.01.2999</t>
  </si>
  <si>
    <t>1) в целом; 
2) в целом; 
3) в целом; 
4) в целом; 
5) в целом; 
6) в целом; 
7) п. 19.1 ч. 1 ст. 15 гл. 3 ; 
8) в целом; 
9) в целом; 
10) в целом; 
11)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</si>
  <si>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Правительства автономного округа "О стратегии развития культуры в Ханты-Мансийском автономном округе-Югре до 2020 года и на период до 2030 года" от 18.05.2013 №185-п;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Закон автономного округа "О культуре и искусстве в Ханты-Мансийском автономном округе - Югре" от 15.11.2005 №109-оз; 
7) Федеральный закон "Об общих принципах организации местного самоуправления в Российской Федерации (ред. от 30.03.2015 г.)" от 06.10.2003 №131-фз; 
8) Указ Президента РФ "Об  утверждении основ государственной культурной политики" от 24.12.2014 №808; 
9)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№427-п-п; 
10) Постановление Правительства автономного округа "О гос. программе ХМАО-Югры "Культурное пространство"." от 05.10.2018 №341-п-п; 
11)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</si>
  <si>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Проведение региональных, районных праздников</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</si>
  <si>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</si>
  <si>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 в целом; 
2) п. 19 ч. 1 ст. 15 гл. 3 ; 
3) в целом; 
4) в целом</t>
  </si>
  <si>
    <t>Обеспечение доступности предоставляемых инвалидам услуг в сфере библиотечного обслуживания</t>
  </si>
  <si>
    <t>1) с 01.01.2017 по 31.12.2020; 
2) с 02.01.1995 по 01.01.2999; 
3) с 01.01.2009 по 01.01.2999; 
4) с 07.05.2012 по 31.12.2020; 
5) с 10.11.2011 по 01.01.2999; 
6) с 26.04.2018 по 01.01.2999; 
7) с 01.01.2019 по 13.12.2030</t>
  </si>
  <si>
    <t xml:space="preserve">1) прил. 1; 
2) подп. 1,2,3 п. 2 ст. 15 гл. 4 ; 
3) п. 19 ч. 1 ст. 15 гл. 3 ; 
4) подп. а п. 1 ; 
5) ст. 2 ; 
6) в целом; 
7)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</si>
  <si>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(ред. от 30.03.2015 г.)" от 06.10.2003 №131-фз; 
4) Указ Президента РФ "О мероприятиях по реализации государственной социальной политики" от 07.05.2012 №597; 
5) Закон автономного округа "О регулировании отдельных вопросов библиотечного дела и обязательного экземпляра документов Ханты-Мансийского автономного округа - Югры" от 28.10.2011 №105-оз; 
6)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7) Постановление Правительства автономного округа "О гос. программе ХМАО-Югры "Культурное пространство"." от 05.10.2018 №341-п-п</t>
  </si>
  <si>
    <t>Развитие библиотечного дела</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</si>
  <si>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</si>
  <si>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 с 31.10.2016 по 01.01.2999; 
2) с 01.01.2009 по 01.01.2999; 
3) с 25.05.2017 по 01.01.2999; 
4) с 01.01.2019 по 31.12.2030</t>
  </si>
  <si>
    <t>1) в целом; 
2) п. 18 ч. 1 ст. 15 гл. 3 ; 
3) п. 1.5 разд. 1 ; 
4)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</si>
  <si>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порядка предоставления субсидий на возмещение недополученных доходов и (или) возмещение затрат в связи с оказанием услуги по теплоснабжению на территории Нефтеюганского района" от 11.05.2017 №747-па-нпа; 
4) Постановление Правительства автономного округа "О гос. программе ХМАО-Югры "Жилищно-коммунальный комплекс и городская среда"." от 05.10.2018 №347-п-п</t>
  </si>
  <si>
    <t>Субсидии на возмещение затрат на топливо (нефть, мазут), используемое для предоставления услуг по отоплению и горячему водоснабжению</t>
  </si>
  <si>
    <t>1) с 07.05.2012 по 31.12.2999; 
2) с 01.01.2017 по 31.12.2020; 
3) с 01.01.2009 по 01.01.2999; 
4) с 17.11.2008 по 01.01.2999; 
5) с 30.07.2010 по 01.01.2999; 
6) с 22.03.2013 по 01.01.2999; 
7) с 01.01.2019 по 31.12.2030</t>
  </si>
  <si>
    <t>1) в целом; 
2) в целом; 
3) п. 18 ч. 1 ст. 15 гл. 3 ; 
4) в целом; 
5) в целом; 
6) в целом; 
7) в целом</t>
  </si>
  <si>
    <t>1) Указ Президента РФ "Об основных направлениях совершенствования системы государственного управления (в ред. от 07.05.2012 г.)" от 07.05.2012 №601; 
2) Постановление Администрации муниципального образования "Об утверждении муниципальной программы Нефтеюганского района "Развитие информационного общества Нефтеюганского района на 2017-2020 годы" от 31.10.2016 №1783-па-нпа;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РФ "О Концепции долгосрочного социально - экономического  развития РФ на период до 2020 года" от 17.11.2008 №1662-р; 
5) Федеральный закон "Об организации предоставления государственных и муниципальных услуг" от 30.07.2010 №210-фз-фз; 
6)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7) Постановление Правительства автономного округа "О гос. программе  ХМАО-Югры "Цифровое развитие Ханты-Мансийского автономного округа - Югры"." от 05.10.2018 №353-п-п</t>
  </si>
  <si>
    <t xml:space="preserve">Услуги в области информационных технологий </t>
  </si>
  <si>
    <t>1) с 22.09.2009 по 01.01.2999; 
2) с 02.08.2010 по 01.01.2999; 
3) с 07.05.2012 по 31.12.2999; 
4) с 01.01.2017 по 31.12.2020; 
5) с 01.01.2009 по 01.01.2999; 
6) с 27.07.2006 по 31.12.2999; 
7) с 22.03.2013 по 01.01.2999; 
8) с 01.01.2019 по 31.12.2030</t>
  </si>
  <si>
    <t>1) в целом; 
2) в целом; 
3) подп. в п. 1 ; 
4) в целом; 
5) п. 18 ч. 1 ст. 15 гл. 3 ; 
6) в целом; 
7) в целом; 
8) в целом</t>
  </si>
  <si>
    <t>1) Федеральный закон "О персональных данных" от 27.07.2006 №152-ФЗ-фз; 
2) Федеральный закон "Об организации предоставления государственных и муниципальных услуг" от 27.07.2010 №210-фз; 
3) Указ Президента РФ "Об основных направлениях совершенствования системы государственного управления (в ред. от 07.05.2012 г.)" от 07.05.2012 №601; 
4) Постановление Администрации муниципального образования "Об утверждении муниципальной программы Нефтеюганского района "Развитие информационного общества Нефтеюганского района на 2017-2020 годы" от 31.10.2016 №1783-па-нпа; 
5) Федеральный закон "Об общих принципах организации местного самоуправления в Российской Федерации (ред. от 30.03.2015 г.)" от 06.10.2003 №131-фз; 
6) Федеральный закон "Об информации, информационных технологиях и о защите информации " от 27.07.2006 №149-фз;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автономного округа "О гос. программе  ХМАО-Югры "Цифровое развитие Ханты-Мансийского автономного округа - Югры"." от 05.10.2018 №353-п-п</t>
  </si>
  <si>
    <t>1) с 22.09.2009 по 01.01.2999; 
2) с 02.08.2010 по 01.01.2999; 
3) с 01.01.2017 по 31.12.2020; 
4) с 01.01.2009 по 01.01.2999; 
5) с 27.07.2006 по 31.12.2999; 
6) с 01.01.2014 по 31.12.2020; 
7) с 22.03.2013 по 01.01.2999</t>
  </si>
  <si>
    <t>1) в целом; 
2) в целом; 
3) в целом; 
4) подп. 18 п. 1 ст. 15 гл. 3 ; 
5) в целом; 
6) в целом; 
7) в целом</t>
  </si>
  <si>
    <t>1) Федеральный закон "О персональных данных" от 27.07.2006 №152-ФЗ-фз; 
2) Федеральный закон "Об организации предоставления государственных и муниципальных услуг" от 27.07.2010 №210-фз; 
3) Постановление Администрации муниципального образования "Об утверждении муниципальной программы Нефтеюганского района "Развитие информационного общества Нефтеюганского района на 2017-2020 годы" от 31.10.2016 №1783-па-нпа;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информации, информационных технологиях и о защите информации " от 27.07.2006 №149-фз; 
6) Постановление Правительства автономного округа "О государственной программе Ханты-Мансийского автономного округа - Югры "Информационное общество Ханты-Мансийского автономного округа - Югры на 2016 - 2020 годы" (ред. от 13.11.2015 г.)" от 09.10.2013 №424-п;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</si>
  <si>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Мероприятия в области информационно-коммуникационных технологий</t>
  </si>
  <si>
    <t>1) с 06.06.2016 по 01.01.2999; 
2) с 22.09.2009 по 01.01.2999; 
3) с 02.08.2010 по 01.01.2999; 
4) с 01.01.2017 по 31.12.2020; 
5) с 14.06.2016 по 01.01.2999; 
6) с 01.01.2009 по 01.01.2999; 
7) с 27.07.2006 по 31.12.2999; 
8) с 01.01.2019 по 31.12.2030; 
9) с 31.07.2018 по 01.01.2999; 
10) с 25.02.2016 по 01.01.2999</t>
  </si>
  <si>
    <t>1) в целом; 
2) в целом; 
3) в целом; 
4) в целом; 
5) в целом; 
6) п. 18 ч. 1 ст. 15 гл. 3 ; 
7) в целом; 
8) в целом; 
9) в целом; 
10) в целом</t>
  </si>
  <si>
    <t>1) Постановление Главы муниципального образования "Об утверждении требований к отдельным видам товаров, работ, услуг " от 06.06.2016 №796-па; 
2) Федеральный закон "О персональных данных" от 27.07.2006 №152-ФЗ-фз; 
3) Федеральный закон "Об организации предоставления государственных и муниципальных услуг" от 27.07.2010 №210-фз; 
4) Постановление Администрации муниципального образования "Об утверждении муниципальной программы Нефтеюганского района "Развитие информационного общества Нефтеюганского района на 2017-2020 годы" от 31.10.2016 №1783-па-нпа;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Федеральный закон "Об общих принципах организации местного самоуправления в Российской Федерации (ред. от 30.03.2015 г.)" от 06.10.2003 №131-фз; 
7) Федеральный закон "Об информации, информационных технологиях и о защите информации " от 27.07.2006 №149-фз; 
8) Постановление Правительства автономного округа "О гос. программе  ХМАО-Югры "Цифровое развитие Ханты-Мансийского автономного округа - Югры"." от 05.10.2018 №353-п-п; 
9)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10)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</si>
  <si>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Мероприятия в области информационно-коммунакационных технологий</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</si>
  <si>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</si>
  <si>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 с 31.10.2016 по 01.01.2999; 
2) с 01.01.2017 по 31.12.2020; 
3) с 01.01.2009 по 01.01.2999; 
4) с 17.11.2016 по 01.01.2999; 
5) с 26.04.2002 по 31.12.2999; 
6) с 07.05.2018 по 31.12.2024; 
7) с 24.09.2013 по 01.01.2999; 
8) с 01.01.2019 по 31.12.2030; 
9) с 01.01.2019 по 31.12.2030</t>
  </si>
  <si>
    <t>1) в целом; 
2) в целом; 
3) п. 3 ч. 1 ст. 15 гл. 3 ; 
4) в целом; 
5) в целом; 
6) в целом; 
7) в целом; 
8) в целом; 
9)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</si>
  <si>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№79-оз-оз; 
5) Федеральный закон "Об приватизации государственного и муниципального имущества (с изменениями на 21.07.2014 г.)" от 21.12.2001 №178-фз; 
6) Указ Президента РФ "О национальных целях и стратегических задачах развития Российской Федерации на период до 2024 года" от 07.05.2018 №204; 
7)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8) Постановление Правительства автономного округа "О гос. программе ХМАО-Югры "Жилищно-коммунальный комплекс и городская среда"." от 05.10.2018 №347-п-п; 
9) Постановление Правительства автономного округа "О гос. программе ХМА-Югры "Управление государственным имуществом"." от 05.10.2018 №356-п-п</t>
  </si>
  <si>
    <t>содержание на территории муниципального района межпоселенческих мест захоронения, организация ритуальных услуг</t>
  </si>
  <si>
    <t>1) с 06.06.2016 по 01.01.2999; 
2) с 24.05.2015 по 01.01.2999; 
3) с 20.11.2015 по 01.01.2999; 
4) с 02.08.2010 по 01.01.2999; 
5) с 29.02.2016 по 01.01.2999; 
6) с 01.01.2017 по 31.12.2020; 
7) с 14.06.2016 по 01.01.2999; 
8) с 18.10.2010 по 01.01.2999; 
9) с 01.01.2009 по 01.01.2999; 
10) с 01.07.2005 по 01.01.2999; 
11) с 22.10.2004 по 01.01.2999; 
12) с 01.01.2019 по 13.12.2030; 
13) с 25.02.2016 по 01.01.2999</t>
  </si>
  <si>
    <t>1) в целом; 
2) в целом; 
3) в целом; 
4) в целом; 
5) в целом; 
6) в целом; 
7) в целом; 
8) ст. 2,3,4 ; 
9) п. 16 ч. 1 ст. 15 гл. 3 ; 
10) п. 2 ст. 5 ; 
11) п. 2 ст. 23 гл. 5 ; 
12) в целом; 
13)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</si>
  <si>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Федеральный закон "Об организации предоставления государственных и муниципальных услуг" от 27.07.2010 №210-фз; 
5) Постановление Администрации муниципального образования "Об утверждении нормативных затрат на обеспечение функций казенных учреждений, подведомственных администрации Нефтеюганского района" от 29.02.2016 №257-па; 
6)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7)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8)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округа-Югры" от 18.10.2010 №149-оз-оз; 
9) Федеральный закон "Об общих принципах организации местного самоуправления в Российской Федерации (ред. от 30.03.2015 г.)" от 06.10.2003 №131-фз; 
10) Закон автономного округа "Об архивном деле в Ханты-Мансийском автономном округе - Югре (с изменениями на 19.12.2005 г.)" от 07.06.2005 №42-оз; 
11) Закон Российской Федерации "Об архивном деле в Российской Федерации" от 22.10.2004 №125-фз; 
12) Постановление Правительства автономного округа "О гос. программе ХМАО-Югры "Культурное пространство"." от 05.10.2018 №341-п-п; 
13)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</si>
  <si>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Формирование и содержание архивного фонда</t>
  </si>
  <si>
    <t>формирование и содержание муниципального архива, включая хранение архивных фондов поселений</t>
  </si>
  <si>
    <t>1) с 06.06.2016 по 01.01.2999; 
2) с 24.05.2015 по 01.01.2999; 
3) с 20.11.2015 по 01.01.2999; 
4) с 10.05.2007 по 31.12.2999; 
5) с 01.01.2017 по 31.12.2020; 
6) с 14.06.2016 по 01.01.2999; 
7) с 01.01.2009 по 01.01.2999; 
8) с 01.01.2019 по 31.12.2030; 
9) с 25.02.2016 по 01.01.2999</t>
  </si>
  <si>
    <t>1) в целом; 
2) в целом; 
3) в целом; 
4) в целом; 
5) в целом; 
6) в целом; 
7) п. 15 ч. 1 ст. 15 гл. 3 ; 
8) в целом; 
9)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</si>
  <si>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Закон автономного округа "О градостроительной деятельности на территории Ханты-Мансийского автономного округа - Югры (ред. от 19.11.2014 г.)" от 18.04.2007 №39-оз; 
5)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Федеральный закон "Об общих принципах организации местного самоуправления в Российской Федерации (ред. от 30.03.2015 г.)" от 06.10.2003 №131-фз; 
8) Постановление Правительства автономного округа "О гос. программе ХМАО-Югры "Развитие жилищной сферы" от 05.10.2018 №346-п-п; 
9)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</si>
  <si>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Расходы на формирование на территории Нефтеюганского района актуализированной градостроительной документацией, информационной системой обеспечения градостроительной деятельности</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</si>
  <si>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</si>
  <si>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 с 21.12.2018 по 01.01.2999; 
2) с 01.01.2017 по 31.12.2020; 
3) с 12.01.2002 по 01.01.2999; 
4) с 30.03.1999 по 01.01.2999; 
5) с 01.01.2009 по 01.01.2999; 
6) с 17.11.2016 по 01.01.2999; 
7) с 30.06.1998 по 01.01.2999; 
8) с 22.03.2013 по 01.01.2999; 
9) с 10.04.2007 по 01.01.2999; 
10) с 03.06.2011 по 01.01.2999; 
11) с 07.05.2018 по 31.12.2024; 
12) с 07.12.2011 по 01.01.2999; 
13) с 24.09.2013 по 01.01.2999; 
14) с 01.01.2019 по 31.12.2030; 
15) с 12.11.2016 по 01.01.2999; 
16) с 26.08.2016 по 01.01.2999</t>
  </si>
  <si>
    <t>1) в целом; 
2) в целом; 
3) в целом; 
4) ст. 18 ; 
5) п. 14 ч. 1 ст. 15 гл. 3 ; 
6) в целом; 
7) п. 1,2 ст. 13 гл. 3 ; 
8) в целом; 
9) в целом; 
10) в целом; 
11) в целом; 
12) в целом; 
13) в целом; 
14) в целом; 
15) в целом; 
16) в целом</t>
  </si>
  <si>
    <t>1) Постановление Администрации муниципального образования «Об уполномоченных органах по осуществлению полномочий (части полномочий) по решению вопросов местного значения поселений» от 21.12.2018 №2412-па; 
2)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3) Федеральный закон "Об охране окружающей среды" от 10.01.2002 №7-фз; 
4) Федеральный закон "О санитарно-эпидемиологическом благополучии населения" от 30.03.1999 №52-ФЗ-фз;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№79-оз-оз; 
7) Федеральный закон "Об отходах производства и потребления (с изменениями на 25.11.2013 г.)" от 24.06.1998 №89-фз;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 
10) Постановление Правительства автономного округа "О Концепции обращения с отходами производства и потребления в Ханты-Мансийском автономном округе - Югре на период до 2020 года" от 03.06.2011 №191-п-п; 
11) Указ Президента РФ "О национальных целях и стратегических задачах развития Российской Федерации на период до 2024 года" от 07.05.2018 №204; 
12) Федеральный закон "О водоснабжении и водоотведении" от 07.12.2011 №416-фз; 
13)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14) Постановление Правительства автономного округа "О гос. программе ХМА-Югры  "Экологическая безопасность" от 05.10.2018 №352-п-п; 
15) Постановление Правительства РФ "Об обращении с твердыми коммунальными отходами и внесении изменения в постановление Правительства Российской Федерации от 25 августа 2008 г. N 641" от 12.11.2016 №1156; 
16) Постановление Администрации муниципального образования «Об утверждении перечня муниципальных программ Нефтеюганского района» от 26.08.2016 №1312-па</t>
  </si>
  <si>
    <t>Обеспечение экологической безопасности</t>
  </si>
  <si>
    <t>1) с 01.01.2019 по 01.01.2999; 
2) с 01.01.2019 по 01.01.2999; 
3) с 25.02.2016 по 01.01.2999; 
4) с 01.01.2009 по 01.01.2999</t>
  </si>
  <si>
    <t xml:space="preserve">1) в целом; 
2) в целом; 
3) прил. 5,1; 
4) подп. 14 п. 1 ст. 15 гл. 3 </t>
  </si>
  <si>
    <t>1) Постановление Администрации муниципального образования "Обеспечение экологической безопасности Нефтеюганского района на 2019-2024 годы и на период до 2030 года" от 20.12.2018 №2357-па-нпа; 
2) Постановление Администрации муниципального образования "Управление имуществом муниципального образования Нефтеюганский район на 2019-2024 годы и на период до 2030 года" от 17.12.2018 №2308-па-нпа; 
3)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15.02.2016 №182-па; 
4) Федеральный закон "Об общих принципах организации местного самоуправления в Российской Федерации (ред. от 30.03.2015 г.)" от 06.10.2003 №131-фз</t>
  </si>
  <si>
    <t>Расходы на приобретение техники и оборудования</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</si>
  <si>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</si>
  <si>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 с 01.01.2017 по 31.12.2020; 
2) с 01.01.2009 по 01.01.2999; 
3) с 01.01.2014 по 31.12.2020; 
4) с 22.03.2013 по 01.01.2999</t>
  </si>
  <si>
    <t>1) в целом; 
2) п. 11 ч. 1 ст. 15 гл. 3 ; 
3) в целом; 
4)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</si>
  <si>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</si>
  <si>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 xml:space="preserve">Развитие материально-технической базы образовательных организаций </t>
  </si>
  <si>
    <t>1) с 31.10.2016 по 01.01.2999; 
2) с 30.12.2004 по 01.01.2999; 
3) с 01.01.2009 по 01.01.2999; 
4) с 04.12.2007 по 01.01.2999; 
5) с 07.05.2012 по 31.12.2025; 
6) с 01.01.2014 по 31.12.2020; 
7) с 05.03.2007 по 01.01.2999; 
8) с 17.11.2008 по 01.01.2999; 
9) с 22.03.2013 по 01.01.2999; 
10) с 15.04.2014 по 31.12.2020; 
11) с 01.01.2019 по 31.12.2030; 
12) с 30.12.2009 по 01.01.2999; 
13) с 30.12.2009 по 01.01.2999; 
14) с 16.02.2008 по 01.01.2999; 
15) с 21.06.2010 по 01.01.2999</t>
  </si>
  <si>
    <t>1) в целом; 
2) ст. 51-55 гл. 6 ; 
3) п. 3 ч. 1 ст. 15 гл. 3 ; 
4) п. 11 ст. 38 гл. 6 ; 
5) в целом; 
6) в целом; 
7) в целом; 
8) в целом; 
9) в целом; 
10) в целом; 
11) в целом; 
12) в целом; 
13) в целом; 
14) в целом; 
15) в целом</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</si>
  <si>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"Градостроительный кодекс Российской Федерации (ред. от 31.12.2014г.,с изм. и доп., вступ. в силу с 22.01.2015 г.)" от 29.12.2004 №190-фз;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2016-2020 годы" от 09.10.2013 №422-п-п; 
7) Постановление Правительства РФ "О порядке организации и проведения государственной экспертизы проектной документации и результатов инженерных изысканий (с изменениями на 22.03.2014 г.)" от 05.03.2007 №145; 
8) Распоряжение Правительства РФ "О Концепции долгосрочного социально - экономического  развития РФ на период до 2020 года" от 17.11.2008 №1662-р; 
9)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10) Постановление Правительства РФ "Об утверждении государственной программы Российской Федерации «Развитие физической культуры и спорта» от 15.04.2014 №302; 
11) Постановление Правительства автономного округа "О гос. программе ХМАО-Югры "Развитие физической культуры и спорта" от 05.10.2018 №342-п-п; 
12) Федеральный закон "Технический регламент о безопасности зданий и сооружений" от 30.12.2009 №384-фз-фз; 
13) Постановление Правительства РФ "Об утверждении Положения об организации и проведении негосударственной экспертизы проектной документации и (или) результатов инженерных изысканий" от 31.03.2012 №272; 
14) Постановление Правительства РФ "О составе разделов проектной документации и требованиях к их содержанию" от 16.02.2008 №87; 
15)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t>
  </si>
  <si>
    <t>Проектирование и строительство объектов в области спорта</t>
  </si>
  <si>
    <t>1) с 01.01.2017 по 31.12.2020; 
2) с 01.01.2009 по 01.01.2999; 
3) с 05.03.2007 по 01.01.2999; 
4) с 22.03.2013 по 01.01.2999; 
5) с 07.05.2018 по 31.12.2024; 
6) с 24.09.2013 по 01.01.2999; 
7) с 01.01.2019 по 31.12.2030; 
8) с 23.10.2015 по 01.01.2999; 
9) с 30.12.2009 по 01.01.2999; 
10) с 30.12.2009 по 01.01.2999; 
11) с 16.02.2008 по 01.01.2999; 
12) с 21.06.2010 по 01.01.2999</t>
  </si>
  <si>
    <t>1) в целом; 
2) п. 11 ч. 1 ст. 15 гл. 3 ; 
3) в целом; 
4) в целом; 
5) в целом; 
6) в целом; 
7) в целом; 
8) в целом; 
9) в целом; 
10) в целом; 
11) в целом; 
12)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</si>
  <si>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"О порядке организации и проведения государственной экспертизы проектной документации и результатов инженерных изысканий (с изменениями на 22.03.2014 г.)" от 05.03.2007 №145;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Указ Президента РФ "О национальных целях и стратегических задачах развития Российской Федерации на период до 2024 года" от 07.05.2018 №204;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Постановление Правительства автономного округа "О гос. программе ХМАО-Югры "Развитие образования"." от 05.10.2018 №338-п-п; 
8) Распоряжение Правительства РФ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 от 23.10.2015 №2145-р; 
9) Федеральный закон "Технический регламент о безопасности зданий и сооружений" от 30.12.2009 №384-фз-фз; 
10) Постановление Правительства РФ "Об утверждении Положения об организации и проведении негосударственной экспертизы проектной документации и (или) результатов инженерных изысканий" от 31.03.2012 №272; 
11) Постановление Правительства РФ "О составе разделов проектной документации и требованиях к их содержанию" от 16.02.2008 №87; 
12)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t>
  </si>
  <si>
    <t>Проектирование, строительство(реконструкция) и ремонт объектов в сфере образования</t>
  </si>
  <si>
    <t>1) п. 11 ч. 1 ст. 15 гл. 3 ; 
2) в целом</t>
  </si>
  <si>
    <t>1) Федеральный закон "Об общих принципах организации местного самоуправления в Российской Федерации (ред. от 30.03.2015 г.)" от 06.10.2003 №131-фз; 
2) Постановление Правительства автономного округа "О гос. программе ХМАО-Югры "Устойчивое развитие коренных малочисленных народов Севера"." от 05.10.2018 №350-п-п</t>
  </si>
  <si>
    <t>Сохранение и развитие традиционной культуры коренных малочисленных народов Севера в сфере дополнительного образования</t>
  </si>
  <si>
    <t>1) с 01.01.2017 по 31.12.2020; 
2) с 19.12.2005 по 01.01.2999; 
3) с 01.01.2009 по 01.01.2999; 
4) с 01.09.2013 по 01.01.2999; 
5) с 01.01.2019 по 13.12.2030</t>
  </si>
  <si>
    <t xml:space="preserve">1) подр. 2.1. разд. 3 ; 
2) в целом; 
3) п. 11 ч. 1 ст. 15 гл. 3 ; 
4) ст. 75 гл. 10 ; 
5)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</si>
  <si>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Федеральный закон "Об образовании в Российской Федерации" от 29.12.2012 №273-фз; 
5) Постановление Правительства автономного округа "О гос. программе ХМАО-Югры "Культурное пространство"." от 05.10.2018 №341-п-п</t>
  </si>
  <si>
    <t>Укрепление материально-технической базы учреждений дополнительного образования в сфере культуры</t>
  </si>
  <si>
    <t>Обеспечение доступности предоставляемых инвалидам услуг в сфере дополнительного образования</t>
  </si>
  <si>
    <t>1) с 01.01.2017 по 31.12.2020; 
2) с 19.12.2005 по 01.01.2999; 
3) с 01.01.2009 по 01.01.2999; 
4) с 01.09.2013 по 01.01.2999; 
5) с 09.11.2017 по 01.01.2999; 
6) с 01.01.2019 по 13.12.2030</t>
  </si>
  <si>
    <t xml:space="preserve">1) п. 1.2 разд. 3 ; 
2) п. 3 ст. 3 ; 
3) п. 11 ч. 1 ст. 15 гл. 3 ; 
4) ст. 75 гл. 10 ; 
5) в целом; 
6)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</si>
  <si>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Федеральный закон "Об образовании в Российской Федерации" от 29.12.2012 №273-фз; 
5) Постановление Администрации муниципального образования "Об установлении системы оплаты труда работников бюджетных образовательных организаций Нефтеюганского района, подведомственных департаменту культуры и спорта Нефтеюганского района" от 03.11.2017 №1955-па-нпа; 
6) Постановление Правительства автономного округа "О гос. программе ХМАО-Югры "Культурное пространство"." от 05.10.2018 №341-п-п</t>
  </si>
  <si>
    <t>Содействие развитию дополнительного образования в сфере культуры</t>
  </si>
  <si>
    <t>1) с 01.01.2017 по 31.12.2020; 
2) с 02.12.1995 по 01.01.2999; 
3) с 01.01.2009 по 01.01.2999; 
4) с 17.06.2015 по 31.12.2999; 
5) с 01.01.2019 по 31.12.2030</t>
  </si>
  <si>
    <t>1) в целом; 
2) п. 4 ст. 5 гл. 1 ; 
3) подп. 11 п. 1 ст. 15 гл. 3 ; 
4) п. 3 ; 
5) в целом</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</si>
  <si>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Постановление Правительства автономного округа "О государственной  программе Ханты-Мансийского автономного округа-Югры "Доступная среда" от 05.10.2018 №340-п-п</t>
  </si>
  <si>
    <t>Обеспечение условий инвалидам для беспрепятственного доступа к объектам учреждений образования</t>
  </si>
  <si>
    <t>1) с 01.01.2017 по 31.12.2020; 
2) с 01.01.2009 по 01.01.2999; 
3) с 01.06.1993 по 01.01.2999; 
4) с 24.11.2004 по 01.01.2999; 
5) с 20.02.2016 по 01.01.2999; 
6) с 29.09.2012 по 01.01.2999</t>
  </si>
  <si>
    <t xml:space="preserve">1) в целом; 
2) подп. 11 п. 1 ст. 15 гл. 3 ; 
3) в целом; 
4) ст. 4 ; 
5) разд. 3 ; 
6) п. 22,21 разд. 8 </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</si>
  <si>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</si>
  <si>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Выплаты социального характера</t>
  </si>
  <si>
    <t>1) с 12.01.1996 по 01.01.2999; 
2) с 01.01.2017 по 31.12.2020; 
3) с 01.01.2009 по 01.01.2999; 
4) с 01.01.2014 по 31.12.2020; 
5) с 01.09.2013 по 01.01.2999; 
6) с 01.09.2013 по 01.01.2999; 
7) с 19.10.2015 по 01.01.2099</t>
  </si>
  <si>
    <t>1) ст. 15 гл. 2 ; 
2) в целом; 
3) подп. 11 п. 1 ст. 15 гл. 3 ; 
4) в целом; 
5) ст. 9 ; 
6) ст. 59 гл. 6 ; 
7) в целом</t>
  </si>
  <si>
    <t>1) Закон Российской Федерации "О профессиональных союзах, их правах и гарантиях деятельности" " от 12.01.1996 №10-фз;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5) Закон автономного округа "Об образовании в Ханты-Мансийском автономном округе - Югре" от 01.07.2013 №68-оз; 
6) Федеральный закон "Об образовании в Российской Федерации" от 29.12.2012 №273-фз; 
7) Постановление Администрации муниципального образования "Об утверждении порядка определения объема и условий предоставления субсидий муниципальным бюджетным и автономным учреждениям на иные цели" от 19.10.2015 №1917-па-нпа</t>
  </si>
  <si>
    <t>Мероприятия в области образования</t>
  </si>
  <si>
    <t>1) с 30.09.2015 по 01.01.2999; 
2) с 27.07.2017 по 01.01.1299; 
3) с 01.01.2017 по 31.12.2020; 
4) с 01.01.2009 по 01.01.2999; 
5) с 01.09.2013 по 01.01.2999; 
6) с 07.05.2012 по 31.12.2020; 
7) с 01.01.2019 по 31.12.2030; 
8) с 04.09.2014 по 01.01.2099; 
9) с 19.10.2015 по 01.01.2099; 
10) с 07.11.2019 по 01.01.2999</t>
  </si>
  <si>
    <t xml:space="preserve">1) в целом; 
2) в целом; 
3) в целом; 
4) подп. 11 п. 1 ст. 15 гл. 3 ; 
5) ст. 75 гл. 10 ; 
6) в целом; 
7) в целом; 
8) в целом; 
9) в целом; 
10) п. 1 </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</si>
  <si>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Указ Президента РФ "О мерах по реализации государственной политики в области образования и науки" от 07.05.2012 №599; 
7) Постановление Правительства автономного округа "О гос. программе ХМАО-Югры "Развитие образования"." от 05.10.2018 №338-п-п; 
8) Распоряжение Правительства РФ "Об утверждении Концепции развития дополнительного образования детей" от 04.09.2014 №1726-р; 
9) Постановление Администрации муниципального образования "Об утверждении порядка определения объема и условий предоставления субсидий муниципальным бюджетным и автономным учреждениям на иные цели" от 19.10.2015 №1917-па-нпа; 
10)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t>
  </si>
  <si>
    <t>Обеспечение деятельности (оказание услуг) по организации дополнительного образования</t>
  </si>
  <si>
    <t>1) с 30.09.2015 по 01.01.2999; 
2) с 27.07.2017 по 01.01.1299; 
3) с 31.10.2016 по 01.01.2999; 
4) с 01.01.2017 по 31.12.2020; 
5) с 01.01.2009 по 01.01.2999; 
6) с 01.01.2014 по 31.12.2020; 
7) с 01.09.2013 по 01.01.2999; 
8) с 01.09.2013 по 01.01.2999; 
9) с 10.02.2016 по 01.01.2999; 
10) с 01.01.2019 по 31.12.2030; 
11) с 23.03.2016 по 01.01.2099; 
12) с 07.11.2019 по 01.01.2999</t>
  </si>
  <si>
    <t xml:space="preserve">1) в целом; 
2) в целом; 
3) в целом; 
4) в целом; 
5) подп. 11 п. 1 ст. 15 гл. 3 ; 
6) в целом; 
7) п. 3 ст. 6 ; 
8) ст. 63 гл. 7 ; 
9) п. 1 ст. 1 ; 
10) в целом; 
11) в целом; 
12) п. 1 </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</si>
  <si>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10) Постановление Правительства автономного округа "О гос. программе ХМАО-Югры "Жилищно-коммунальный комплекс и городская среда"." от 05.10.2018 №347-п-п; 
11)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 
12)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t>
  </si>
  <si>
    <t>Обеспечение деятельности (оказание услуг) по организации общего образования</t>
  </si>
  <si>
    <t>1) с 30.09.2015 по 01.01.2999; 
2) с 27.07.2017 по 01.01.1299; 
3) с 01.01.2017 по 31.12.2020; 
4) с 01.01.2009 по 01.01.2999; 
5) с 01.09.2013 по 01.01.2999; 
6) с 07.05.2012 по 31.12.2020; 
7) с 01.01.2019 по 31.12.2030; 
8) с 07.11.2019 по 01.01.2999</t>
  </si>
  <si>
    <t xml:space="preserve">1) в целом; 
2) в целом; 
3) в целом; 
4) подп. 11 п. 1 ст. 15 гл. 3 ; 
5) ст. 64 гл. 7 ; 
6) в целом; 
7) в целом; 
8) п. 1 </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</si>
  <si>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Указ Президента РФ "О мерах по реализации государственной политики в области образования и науки" от 07.05.2012 №599; 
7) Постановление Правительства автономного округа "О гос. программе ХМАО-Югры "Развитие образования"." от 05.10.2018 №338-п-п; 
8)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t>
  </si>
  <si>
    <t>Обеспечение деятельности (оказание услуг) по организации дошкольного образования</t>
  </si>
  <si>
    <t>1) с 25.02.2016 по 01.01.2099; 
2) с 01.01.2017 по 31.12.2020; 
3) с 01.01.2009 по 01.01.2999; 
4) с 01.01.2014 по 31.12.2020; 
5) с 01.09.2013 по 01.01.2999; 
6) с 01.09.2013 по 01.01.2999; 
7) с 10.02.2016 по 01.01.2999; 
8) с 01.01.2016 по 01.01.2999; 
9) с 23.03.2016 по 01.01.2099</t>
  </si>
  <si>
    <t>1) в целом; 
2) в целом; 
3) подп. 11 п. 1 ст. 15 гл. 3 ; 
4) в целом; 
5) ст. 7 ; 
6) ст. 37 гл. 4 ; 
7) п. 6 ст. 2 ; 
8) подп. 1.1. п. 1 прил. 1; 
9) в целом</t>
  </si>
  <si>
    <t>1)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"Центр бухгалтерского обслуживания  
и организационного обеспечения образования" от 25.02.2016 №227-па;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5) Закон автономного округа "Об образовании в Ханты-Мансийском автономном округе - Югре" от 01.07.2013 №68-оз; 
6) Федеральный закон "Об образовании в Российской Федерации" от 29.12.2012 №273-фз; 
7)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8)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 
9)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t>
  </si>
  <si>
    <t>Организация питания обучающихся в муниципальных общеобразовательных организациях</t>
  </si>
  <si>
    <t>1) в целом; 
2) абз. 1 ст. 19 гл. 4 ; 
3) подп. 11 п. 1 ст. 15 гл. 3 ; 
4) в целом; 
5) в целом</t>
  </si>
  <si>
    <t>Обеспечение реализации права детей с ограничениями возможности здоровья на образование</t>
  </si>
  <si>
    <t>1) с 27.01.2010 по 01.01.2099; 
2) с 26.02.2010 по 01.01.2999; 
3) с 01.01.2017 по 31.12.2020; 
4) с 30.12.2009 по 01.01.2999; 
5) с 01.01.2009 по 01.01.2999; 
6) с 05.08.1998 по 01.01.2999; 
7) с 01.01.2019 по 31.12.2030</t>
  </si>
  <si>
    <t>1) подп. 1.5.4. п. 1 ; 
2) подп. 1.2.,1.5. п. 1 ; 
3) в целом; 
4) подп. 5 п. 2 ст. 2 ; 
5) подп. 11 п. 1 ст. 15 гл. 3 ; 
6) ст. 12 гл. 2 ; 
7) в целом</t>
  </si>
  <si>
    <t>1)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2)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Закон автономного округа "Об организации и обеспечения отдыха и оздоровления детей в Ханты-мансийском автономном округе-Югре" от 30.12.2009 №250-оз-оз; 
5) Федеральный закон "Об общих принципах организации местного самоуправления в Российской Федерации (ред. от 30.03.2015 г.)" от 06.10.2003 №131-фз; 
6) Федеральный закон "Об основных гарантиях прав ребенка в Российской Федерации" от 24.07.1998 №124-фз; 
7) Постановление Правительства автономного округа "О гос. программе ХМАО-Югры "Развитие образования"." от 05.10.2018 №338-п-п</t>
  </si>
  <si>
    <t>Оплата стоимости питания детям школьного возраста в оздоровительных лагерях с дневным пребыванием детей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</si>
  <si>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</si>
  <si>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 с 23.01.2019 по 31.12.2019; 
2) с 27.10.2017 по 01.01.2099; 
3) с 26.02.2010 по 01.01.2999; 
4) с 01.01.2017 по 31.12.2020; 
5) с 01.01.2006 по 01.01.2999; 
6) с 01.01.2009 по 01.01.2999; 
7) с 05.08.1998 по 01.01.2999; 
8) с 01.01.2019 по 31.12.2030</t>
  </si>
  <si>
    <t>1) в целом; 
2) в целом; 
3) п. 1 ; 
4) в целом; 
5) ст. 7.4. гл. 2.2. ; 
6) подп. 11 п. 1 ст. 15 гл. 3 ; 
7) ст. 12 гл. 2 ; 
8) в целом</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</si>
  <si>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Администрации муниципального образования "О порядке предоставления  грантов в форме субсидий некоммерческим организациям, не являющимся казенными учреждениями, на реализацию программ(проектов) в сфере образования и молодежной политики" от 27.10.2017 №1897-па-нпа; 
3)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6) Федеральный закон "Об общих принципах организации местного самоуправления в Российской Федерации (ред. от 30.03.2015 г.)" от 06.10.2003 №131-фз; 
7) Федеральный закон "Об основных гарантиях прав ребенка в Российской Федерации" от 24.07.1998 №124-фз; 
8) Постановление Правительства автономного округа "О гос. программе ХМАО-Югры "Развитие образования"." от 05.10.2018 №338-п-п</t>
  </si>
  <si>
    <t>Обеспечение реализации мероприятий по поддержке отдыха и оздоровления детей и молодежи</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</si>
  <si>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</si>
  <si>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 с 01.01.2017 по 31.12.2020; 
2) с 12.01.2002 по 01.01.2999; 
3) с 01.01.2009 по 01.01.2999; 
4) с 01.01.2019 по 31.12.2030</t>
  </si>
  <si>
    <t>1) в целом; 
2) п. 1 ст. 7 гл. 2 ; 
3) подп. 9 п. 1 ст. 15 гл. 3 ; 
4) прил. 2</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</si>
  <si>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ХМА-Югры  "Экологическая безопасность" от 05.10.2018 №352-п-п</t>
  </si>
  <si>
    <t>Организация и развитие системы экологического образования, просвещения и формирования экологической культуры</t>
  </si>
  <si>
    <t>1) с 06.06.2016 по 01.01.2999; 
2) с 24.05.2015 по 01.01.2999; 
3) с 20.11.2015 по 01.01.2999; 
4) с 27.05.2015 по 31.12.2030; 
5) с 05.01.2016 по 31.12.2017; 
6) с 01.01.2017 по 31.12.2017; 
7) с 14.06.2016 по 01.01.2999; 
8) с 12.01.2002 по 01.01.2999; 
9) с 01.01.2009 по 01.01.2999; 
10) с 30.06.1998 по 01.01.2999; 
11) с 06.04.1999 по 31.12.2999; 
12) с 10.04.2007 по 01.01.2999; 
13) с 07.12.2011 по 01.01.2999; 
14) с 01.01.2019 по 31.12.2030; 
15) с 25.02.2016 по 01.01.2999</t>
  </si>
  <si>
    <t>1) в целом; 
2) в целом; 
3) в целом; 
4) в целом; 
5) п. 5 ; 
6) в целом; 
7) в целом; 
8) п. 2 ст. 7 гл. 2 ; 
9) п. 9 ч. 1 ст. 15 гл. 3 ; 
10) п. 1,2 ст. 13 гл. 3 ; 
11) ст. 18 ; 
12) в целом; 
13) в целом; 
14) в целом; 
15)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</si>
  <si>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5) Указ Президента РФ "О проведении в Российской Федерации года экологии" от 05.01.2016 №7; 
6) Постановление Администрации муниципального образования "О плане основных мероприятий по проведению Года экологии в 2017 году в Нефтеюганском районе" от 29.08.2016 №1317-па; 
7)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8) Федеральный закон "Об охране окружающей среды" от 10.01.2002 №7-фз; 
9) Федеральный закон "Об общих принципах организации местного самоуправления в Российской Федерации (ред. от 30.03.2015 г.)" от 06.10.2003 №131-фз; 
10) Федеральный закон "Об отходах производства и потребления (с изменениями на 25.11.2013 г.)" от 24.06.1998 №89-фз; 
11) Федеральный закон "О санитарно-эпидемиологическом благополучии населения" (ред. от 29.12.2014г., с изм. и доп., вступ. в силу с 01.03.2015г.)" от 30.03.1999 №52-фз; 
12)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 
13) Федеральный закон "О водоснабжении и водоотведении" от 07.12.2011 №416-фз; 
14) Постановление Правительства автономного округа "О гос. программе ХМА-Югры  "Экологическая безопасность" от 05.10.2018 №352-п-п; 
15)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</si>
  <si>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Расходы на обеспечение доступности для населения информации о состоянии окружающей среды и формирование навыков</t>
  </si>
  <si>
    <t>организация мероприятий межпоселенческого характера по охране окружающей среды</t>
  </si>
  <si>
    <t>1) с 01.01.2000 по 01.01.2999; 
2) с 01.01.2009 по 01.01.2999; 
3) с 01.01.2007 по 01.01.2999; 
4) с 23.04.2019 по 01.01.2999</t>
  </si>
  <si>
    <t>1) в целом; 
2) п. 7 ч. 1 ст. 15 гл. 3 ; 
3) в целом; 
4) в целом</t>
  </si>
  <si>
    <t>1) Федеральный закон "О государственной социальной помощи (ред. от 28.11.2015, с изм. от 29.12.2015)" от 17.07.1999 №178-фз;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мерах социальной поддержки отдельных категорий граждан в Хманты-Манссийской автономном округе-Югре" от 07.11.2006 №115-оз-оз; 
4) Решение Думы муниципального образования "О дополнительных мерах социальной поддержки отдельным категориям граждан, проживающих на территории Нефтеюганского района" от 23.04.2019 №362</t>
  </si>
  <si>
    <t>Резервный фонд</t>
  </si>
  <si>
    <t>участие в предупреждении и ликвидации последствий чрезвычайных ситуаций на территории муниципального района</t>
  </si>
  <si>
    <t>1) с 14.03.2016 по 01.01.2999; 
2) с 06.06.2016 по 01.01.2999; 
3) с 20.11.2015 по 01.01.2999; 
4) с 29.09.2012 по 01.01.2999; 
5) с 01.01.2017 по 31.12.2020; 
6) с 24.11.1996 по 01.01.2999; 
7) с 01.01.2009 по 01.01.2999; 
8) с 01.01.2014 по 31.12.2020; 
9) с 01.06.2012 по 01.01.2999; 
10) с 01.01.2019 по 31.12.2030; 
11) с 25.02.2016 по 01.01.2999; 
12) с 23.05.2019 по 13.12.2030</t>
  </si>
  <si>
    <t>1) в целом; 
2) в целом; 
3) в целом; 
4) в целом; 
5) в целом; 
6) в целом; 
7) п. 6.2 ст. 15 ; 
8) в целом; 
9) в целом; 
10) в целом; 
11) в целом; 
12) в целом</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</si>
  <si>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Постановление Главы муниципального образования "Об утверждении требований к отдельным видам товаров, работ, услуг " от 06.06.2016 №796-па;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Закон автономного округа "О туризме в Ханты-Мансийском автономном округе - Югре (ред. от 28.05.2015 г.)" от 28.09.2012 №102-оз; 
5) Постановление Администрации муниципального образования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от 31.10.2016 №1785-па-нпа; 
6) Федеральный закон "Об основах туристской деятельности в Российской Федерации" от 24.11.1996 №132-фз; 
7) Федеральный закон "Об общих принципах организации местного самоуправления в Российской Федерации (ред. от 30.03.2015 г.)" от 06.10.2003 №131-фз; 
8) Постановление Правительства автономного округа "О государственной программе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2016 - 2020 годы" от 03.10.2013 №398-п; 
9) Постановление Правительства автономного округа "О концепции развития внутреннего и въездного туризма в Ханты-Мансийском автономном округе-Югре" от 01.06.2012 №195-п-п; 
10) Постановление Правительства автономного округа "О гос. программе ХМАО-Югры "Развитие промышленности и туризма" от 05.10.2018 №357-п-п; 
11)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 
12) Постановление Администрации муниципального образования "О порядке предоставления гранта в форме субсидии на реализацию проектов, направленных на укрепление финно-угорских связей, этнографического туризма, поддержку и развитие языков и культуры коренных малочисленных народов, проживающих на территории Нефтеюганского района" от 17.05.2019 №1061-па-нпа</t>
  </si>
  <si>
    <t>Меры поддержки направленные на укрепление межнационального согласия, поддержку и развитие языков, народных промыслов</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</si>
  <si>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</si>
  <si>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 с 01.01.2017 по 31.12.2020; 
2) с 28.10.2010 по 01.01.2999; 
3) с 28.06.2014 по 01.01.2999; 
4) с 01.01.2009 по 01.01.2999; 
5) с 25.07.2002 по 01.01.2999; 
6) с 12.05.2009 по 31.12.2020; 
7) с 19.12.2012 по 31.12.2025; 
8) с 01.01.2019 по 31.12.2030</t>
  </si>
  <si>
    <t>1) в целом; 
2) ст. 12 гл. 2 ; 
3) п. 2 ст. 1 гл. 1 ; 
4) п. 6.1 ч. 1 ст. 15 гл. 3 ; 
5) в целом; 
6) п. 3 ; 
7) п. 3 ; 
8) в целом</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</si>
  <si>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2017-2020 годы" от 31.10.2016 №1787-па-нпа; 
2) Федеральный закон "О безопасности" от 28.12.2010 №390-ФЗ-фз; 
3) Федеральный закон "О стратегическом планировании в Российской Федерации" от 28.06.2014 №172-ФЗ-фз; 
4) Федеральный закон "Об общих принципах организации местного самоуправления в Российской Федерации (ред. от 30.03.2015 г.)" от 06.10.2003 №131-фз; 
5) Федеральный закон "О противодействии экстремистской деятельности" от 25.07.2002 №114-фз-фз; 
6) Указ Президента РФ "О стратегии национальной безопасности РФ до 2020 года" от 12.05.2009 №537; 
7) Указ Президента РФ "О Стратегии государственной национальной политики Российской Федерации на период до 2025 года" от 19.12.2012 №1666; 
8)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t>
  </si>
  <si>
    <t>Профилактика экстремистской деятельности</t>
  </si>
  <si>
    <t>1) с 01.01.2017 по 31.12.2020; 
2) с 01.01.2009 по 01.01.2999; 
3) с 25.07.2002 по 01.01.2999; 
4) с 19.12.2012 по 31.12.2025; 
5) с 01.01.2019 по 31.12.2030; 
6) с 18.04.2014 по 01.01.2999; 
7) с 27.03.2013 по 01.01.2999</t>
  </si>
  <si>
    <t>1) в целом; 
2) подп. 6.1 п. 1 ст. 15 гл. 3 ; 
3) ст. 5 ; 
4) п. 3 ; 
5) в целом; 
6) в целом; 
7) в целом</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</si>
  <si>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2017-2020 годы" от 31.10.2016 №1787-па-нпа;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противодействии экстремистской деятельности" от 25.07.2002 №114-фз-фз; 
4) Указ Президента РФ "О Стратегии государственной национальной политики Российской Федерации на период до 2025 года" от 19.12.2012 №1666; 
5)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 
6) Постановление Администрации муниципального образования «Об утверждении положения об управлении по связям с общественностью администрации Нефтеюганского района»   " от 18.04.2014 №704-па; 
7) Решение Думы муниципального образования «Об утверждении Положения о Департаменте образования и молодежной политики Нефтеюганского района» от 27.03.2013 №344</t>
  </si>
  <si>
    <t>Профилактика экстремизма, гармонизация межэтнических и межкультурных отношений в Нефтеюганском районе</t>
  </si>
  <si>
    <t>1) с 20.11.2015 по 01.01.2999; 
2) с 01.01.2017 по 31.12.2020; 
3) с 14.06.2016 по 01.01.2999; 
4) с 01.01.2009 по 01.01.2999; 
5) с 25.07.2002 по 01.01.2999; 
6) с 01.01.2014 по 31.12.2020; 
7) с 19.12.2012 по 31.12.2025; 
8) с 01.01.2019 по 31.12.2030</t>
  </si>
  <si>
    <t>1) в целом; 
2) в целом; 
3) в целом; 
4) п. 6.1 ч. 1 ст. 15 гл. 3 ; 
5) в целом; 
6) в целом; 
7) п. 3 ; 
8) в целом</t>
  </si>
  <si>
    <t>1)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2)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2017-2020 годы" от 31.10.2016 №1787-па-нпа;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(ред. от 30.03.2015 г.)" от 06.10.2003 №131-фз; 
5) Федеральный закон "О противодействии экстремистской деятельности" от 25.07.2002 №114-фз-фз; 
6) Постановление Правительства автономного округа "О государственной программе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 от 09.10.2013 №428-п; 
7) Указ Президента РФ "О Стратегии государственной национальной политики Российской Федерации на период до 2025 года" от 19.12.2012 №1666; 
8)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t>
  </si>
  <si>
    <t>Расходы на профилактику экстремистской деятельности</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</si>
  <si>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</si>
  <si>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 с 22.11.2008 по 01.01.2999; 
2) с 26.09.2012 по 01.01.2999; 
3) с 01.01.2017 по 31.12.2020; 
4) с 01.01.2009 по 01.01.2999; 
5) с 10.12.1995 по 01.01.2999; 
6) с 14.11.2007 по 01.01.2999; 
7) с 22.03.2013 по 01.01.2999; 
8) с 07.05.2018 по 31.12.2024; 
9) с 31.01.2013 по 01.01.2999; 
10) с 24.09.2013 по 01.01.2999; 
11) с 01.01.2019 по 31.12.2030; 
12) с 28.10.2011 по 01.01.2999</t>
  </si>
  <si>
    <t xml:space="preserve">1) в целом; 
2) подп. 2 п. 3.2 разд. 3 ; 
3) в целом; 
4) п. 5 ч. 1 ст. 15 гл. 3 ; 
5) в целом; 
6) п. 6 ст. 13 гл. 2 ; 
7) в целом; 
8) в целом; 
9) в целом; 
10) в целом; 
11) в целом; 
12) п. 4 ст. 1 </t>
  </si>
  <si>
    <t>1) Распоряжение Правительства РФ «О Транспортной стратегии Российской Федерации» от 22.11.2008 №1734-р; 
2) Решение Думы муниципального образования "О создании муниципального дорожного фонда Нефтеюганского района" от 26.09.2012 №277; 
3)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период 2017-2020 годы" от 31.10.2016 №1792-па-нпа; 
4) Федеральный закон "Об общих принципах организации местного самоуправления в Российской Федерации (ред. от 30.03.2015 г.)" от 06.10.2003 №131-фз; 
5) Федеральный закон "О безопасности дорожного движения" от 10.12.1995 №196-ФЗ-фз; 
6) Федеральный закон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(ред. от 30.12.2015г.)" от 08.11.2007 №257-фз;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Указ Президента РФ "О национальных целях и стратегических задачах развития Российской Федерации на период до 2024 года" от 07.05.2018 №204; 
9) Постановление Администрации муниципального образования "О нормативах финансовых затрат на содержание и ремонт 
автомобильных дорог общего пользования местного значения  
Нефтеюганского района за счет средств дорожного фонда  
Нефтеюганского района и правилах их расчета" от 31.01.2013 №178-па; 
10)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11) Постановление Правительства автономного округа "О гос. программе ХМАО- Югры "Современная транспортная система"." от 05.10.2018 №354-п-п; 
12) Закон автономного округа "О дорожном фонде Ханты-Мансийского автономного округа-Югры" от 28.10.2011 №104-оз-оз</t>
  </si>
  <si>
    <t>Дорожная деятельность (содержание, текущий и капитальный ремонт автомобильных дорог)</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</si>
  <si>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</si>
  <si>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 с 16.11.2017 по 01.01.2999; 
2) с 28.04.2018 по 01.01.2999; 
3) с 28.04.2018 по 01.01.2999; 
4) с 31.10.2016 по 01.01.2999; 
5) с 01.01.2009 по 01.01.2999; 
6) с 01.01.2014 по 31.12.2020</t>
  </si>
  <si>
    <t>1) в целом; 
2) в целом; 
3) в целом; 
4) в целом; 
5) п. 4 ч. 4 ст. 15 гл. 3 ; 
6) в целом</t>
  </si>
  <si>
    <t>1) Постановление Администрации муниципального образования "О порядке предоставления субсидии на компенсацию выпадающих доходов ресурсоснабжающим организациям,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 от 16.11.2017 №2059-па-нпа; 
2) Распоряжение Администрации муниципального образования «О предоставлении субсидии» от 28.04.2018 №220-ра; 
3) Распоряжение Администрации муниципального образования «О предоставлении субсидии» от 28.04.2018 №221-ра;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 программе ХМАО - Югры "Развитие жилищно - коммунального комплекса и повышение  энергетической  эффективности в ХМАО - Югре на 2014 - 2020 годы" от 09.10.2013 №423-п-п</t>
  </si>
  <si>
    <t>Субсидии по транспортировке газа</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</si>
  <si>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</si>
  <si>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 с 01.01.2017 по 31.12.2020; 
2) с 01.01.2009 по 01.01.2999; 
3) с 01.01.2019 по 31.12.2030</t>
  </si>
  <si>
    <t>1) в целом; 
2) в целом; 
3) прил. 1</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</si>
  <si>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"Развитие жилищной сферы" от 05.10.2018 №346-п-п</t>
  </si>
  <si>
    <t>1) с 20.11.2015 по 01.01.2999; 
2) с 31.10.2016 по 01.01.2999; 
3) с 01.01.2009 по 01.01.2999; 
4) с 01.01.2014 по 31.12.2020; 
5) с 01.01.2019 по 31.12.2030</t>
  </si>
  <si>
    <t>1) в целом; 
2) в целом; 
3) п. 3 ч. 1 ст. 15 гл. 3 ; 
4) в целом; 
5) прил. 1</t>
  </si>
  <si>
    <t>1)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 
5) Постановление Правительства автономного округа "О гос. программе ХМАО-Югры "Жилищно-коммунальный комплекс и городская среда"." от 05.10.2018 №347-п-п</t>
  </si>
  <si>
    <t>капитальный ремонт объектов жилищно-коммунального комплекса</t>
  </si>
  <si>
    <t>1) с 31.10.2016 по 01.01.2999; 
2) с 01.01.2009 по 01.01.2999; 
3) с 01.01.2014 по 31.12.2020; 
4) с 12.07.2013 по 31.12.2999; 
5) с 16.12.0013 по 01.01.2999; 
6) с 01.01.2019 по 31.12.2030; 
7) с 01.01.2019 по 31.12.2030</t>
  </si>
  <si>
    <t>1) в целом; 
2) п. 3 ч. 1 ст. 15 гл. 3 ; 
3) в целом; 
4) в целом; 
5) в целом; 
6) в целом; 
7)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</si>
  <si>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"Программа капитального ремонта общего имущества в многоквартирных домах, расположенных на территории Ханты-Мансийского автономного округа" от 25.12.2013 №568-п-п; 
4) Закон автономного округа "Об организации проведения капитального ремонта общего имущества в многоквартирных домах, расположенных на территории Ханты-Мансийского автономного округа - Югры ред. от 30.01.2016 г.)" от 01.07.2013 №54-оз; 
5) Распоряжение Правительства автономного округа "О создании  некоммерческой организации "Югорский фонд капитального ремонта многовартирных домов" от 06.12.2013 №632-рп-рп; 
6) Постановление Администрации муниципального образования "О внесении изменений в постановление администрации Нефтеюганского района от 24.09.2013 № 2493-па-нпа "О муниципальных и ведомственных целевых программах муниципального образования Нефтеюганский район" от 17.08.2018 №1372-па-нпа; 
7) Постановление Правительства автономного округа "О гос. программе ХМАО-Югры "Жилищно-коммунальный комплекс и городская среда"." от 05.10.2018 №347-п-п</t>
  </si>
  <si>
    <t>Капитальный ремонт многоквартирных домов</t>
  </si>
  <si>
    <t>1) с 31.10.2016 по 01.01.2999; 
2) с 01.01.2009 по 01.01.2999; 
3) с 01.01.2019 по 31.12.2030; 
4) с 13.04.2015 по 01.01.2999</t>
  </si>
  <si>
    <t>1) в целом; 
2) п. 3 ч. 1 ст. 15 гл. 3 ; 
3) в целом; 
4)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</si>
  <si>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"Жилищно-коммунальный комплекс и городская среда"." от 05.10.2018 №347-п-п; 
4) Постановление Администрации муниципального образования «Об утверждении порядка предоставления субсидий на возмещение затрат на реконструкцию (модернизацию) объектов тепло-, водоснабжения и водоотведения, переданных по концессионному соглашению» от 13.04.2015 №827-па-нпа</t>
  </si>
  <si>
    <t>Возмещение затрат на реконструкцию (модернизацию) объектов тепло-водоснабжения и водоотведения переданных по концессионному соглашению</t>
  </si>
  <si>
    <t>1) с 31.10.2016 по 01.01.2999; 
2) с 01.01.2009 по 01.01.2999; 
3) с 22.03.2013 по 01.01.2999; 
4) с 07.05.2018 по 31.12.2024; 
5) с 24.09.2013 по 01.01.2999; 
6) с 01.01.2019 по 31.12.2030; 
7) с 01.01.2019 по 31.12.2030</t>
  </si>
  <si>
    <t>1) в целом; 
2) п. 3 ч. 1 ст. 15 гл. 3 ; 
3) в целом; 
4) в целом; 
5) в целом; 
6) в целом; 
7) прил. 3</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</si>
  <si>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Указ Президента РФ "О национальных целях и стратегических задачах развития Российской Федерации на период до 2024 года" от 07.05.2018 №204; 
5)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6) Постановление Администрации муниципального образования "О внесении изменений в постановление администрации Нефтеюганского района от 24.09.2013 № 2493-па-нпа "О муниципальных и ведомственных целевых программах муниципального образования Нефтеюганский район" от 17.08.2018 №1372-па-нпа; 
7) Постановление Правительства автономного округа "О гос. программе ХМАО-Югры "Жилищно-коммунальный комплекс и городская среда"." от 05.10.2018 №347-п-п</t>
  </si>
  <si>
    <t>Капитальный и текущий ремонт систем объектов коммунального комплекса для подготовки к осенне-зимнему периоду</t>
  </si>
  <si>
    <t>1) с 12.04.2011 по 01.01.2999; 
2) с 31.10.2016 по 01.01.2999; 
3) с 01.01.2017 по 31.12.2020; 
4) с 01.01.2017 по 31.12.2020; 
5) с 04.03.1999 по 01.01.2999; 
6) с 30.12.2004 по 01.01.2999; 
7) с 01.01.2009 по 01.01.2999; 
8) с 07.05.2012 по 01.01.2999; 
9) с 01.01.2011 по 01.01.2999; 
10) с 05.03.2007 по 01.01.2999; 
11) с 22.03.2013 по 01.01.2999; 
12) с 07.05.2018 по 31.12.2024; 
13) с 07.12.2011 по 01.01.2999; 
14) с 24.09.2013 по 01.01.2999; 
15) с 01.01.2019 по 31.12.2030; 
16) с 01.01.2019 по 31.12.2030; 
17) с 30.12.2009 по 01.01.2999; 
18) с 30.12.2009 по 01.01.2999; 
19) с 16.02.2008 по 01.01.2999; 
20) с 21.06.2010 по 01.01.2999; 
21) с 26.08.2016 по 01.01.2999</t>
  </si>
  <si>
    <t>1) в целом; 
2) в целом; 
3) в целом; 
4) в целом; 
5) ст. 14 ; 
6) ст. 51-55 гл. 6 ; 
7) п. 3 ч. 1 ст. 15 гл. 3 ; 
8) в целом; 
9) абз. 2 п. 2.6 ; 
10) в целом; 
11) в целом; 
12) в целом; 
13) в целом; 
14) в целом; 
15) в целом; 
16) прил. 1; 
17) в целом; 
18) в целом; 
19) в целом; 
20) в целом; 
21) в целом</t>
  </si>
  <si>
    <t>Проектирование, строительство(реконструкция) и ремонт объектов в сфере коммунального хозяйства</t>
  </si>
  <si>
    <t>1) с 01.01.2018 по 31.12.2025; 
2) с 31.10.2016 по 01.01.2999; 
3) с 01.01.2009 по 01.01.2999; 
4) с 01.01.2019 по 31.12.2030</t>
  </si>
  <si>
    <t>1) в целом; 
2) в целом; 
3) в целом; 
4) в целом</t>
  </si>
  <si>
    <t>1) Распоряжение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"Жилищно-коммунальный комплекс и городская среда"." от 05.10.2018 №347-п-п</t>
  </si>
  <si>
    <t>1) с 01.01.2017 по 31.12.2020; 
2) с 01.01.2009 по 01.01.2999; 
3) с 01.01.2019 по 31.12.2030; 
4) с 31.07.2018 по 01.01.2999</t>
  </si>
  <si>
    <t>1) в целом; 
2) подп. 3 п. 1 ст. 15 гл. 3 ; 
3) в целом; 
4) в целом</t>
  </si>
  <si>
    <t>1)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период 2017-2020 годы" от 31.10.2016 №1792-па-нпа;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 Югры "Современная транспортная система"." от 05.10.2018 №354-п-п; 
4)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</si>
  <si>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1) с 31.10.2016 по 01.01.2999; 
2) с 01.01.2009 по 01.01.2999; 
3) с 01.01.2014 по 31.12.2020; 
4) с 01.01.2019 по 31.12.2030</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</si>
  <si>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 
4) Постановление Правительства автономного округа "О гос. программе ХМАО-Югры "Жилищно-коммунальный комплекс и городская среда"." от 05.10.2018 №347-п-п</t>
  </si>
  <si>
    <t>1) с 01.01.2017 по 31.12.2020; 
2) с 01.01.2009 по 01.01.2999; 
3) с 01.01.2019 по 31.12.2030; 
4) с 23.10.2015 по 01.01.2999</t>
  </si>
  <si>
    <t>1) п. 3.1 разд. 3 ; 
2) в целом; 
3) в целом; 
4)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</si>
  <si>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"Развитие образования"." от 05.10.2018 №338-п-п; 
4) Распоряжение Правительства РФ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 от 23.10.2015 №2145-р</t>
  </si>
  <si>
    <t>Приобретение объектов недвижимого имущества для размещения образовательных организаций</t>
  </si>
  <si>
    <t>1) с 01.01.2018 по 31.12.2025; 
2) с 01.01.2017 по 31.12.2020; 
3) с 01.01.2009 по 01.01.2999; 
4) с 07.05.2012 по 01.01.2999; 
5) с 01.01.2019 по 31.12.2030</t>
  </si>
  <si>
    <t>1) в целом; 
2) в целом; 
3) подп. 3 п. 1 ст. 15 гл. 3 ; 
4) в целом; 
5) в целом</t>
  </si>
  <si>
    <t>1) Распоряжение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3) Федеральный закон "Об общих принципах организации местного самоуправления в Российской Федерации (ред. от 30.03.2015 г.)" от 06.10.2003 №131-фз; 
4)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№600; 
5) Постановление Правительства автономного округа "О гос. программе ХМАО-Югры "Развитие жилищной сферы" от 05.10.2018 №346-п-п</t>
  </si>
  <si>
    <t>Осуществление жилищного строительства</t>
  </si>
  <si>
    <t xml:space="preserve">1) в целом; 
2) разд. 3 ; 
3) в целом; 
4) подп. 3 п. 1 ст. 15 гл. 3 ; 
5) в целом; 
6) ст. 40 разд. 7 ; 
7) в целом; 
8) разд. 2 </t>
  </si>
  <si>
    <t>1) с 01.01.2017 по 31.12.2020; 
2) с 01.01.2009 по 01.01.2999; 
3) с 29.02.2012 по 01.01.2999</t>
  </si>
  <si>
    <t xml:space="preserve">1) разд. 4 ; 
2) подп. 3 п. 1 ст. 15 гл. 3 ; 
3) п. 1 ст. 4 </t>
  </si>
  <si>
    <t>1)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</si>
  <si>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1) с 01.01.2009 по 01.01.2999; 
2) с 16.09.2008 по 31.12.2999; 
3) с 06.08.1998 по 01.01.2999; 
4) с 29.02.2012 по 01.01.2999</t>
  </si>
  <si>
    <t xml:space="preserve">1) подп. 3 п. 1 ст. 15 гл. 3 ; 
2) п. 26 ст. 1 ; 
3) ст. 6 гл. 1 ; 
4) ст. 4 </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</si>
  <si>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 государственном регулировании и контроле (надзоре) за ценами (тарифами) на отдельные товары (услуги) в Ханты-Мансийском автономном округе - Югре (ред. от 23.02.2013 г.)" от 30.09.2008 №97-оз; 
3) Федеральный закон "Об оценочной деятельности в Российской Федерации (с изменениями на 21.07.2014 г.)" от 29.07.1998 №135-фз; 
4)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</si>
  <si>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Техническая инвентаризация и паспортизация жилых и нежилых помещений</t>
  </si>
  <si>
    <t>владение, пользование и распоряжение имуществом, находящимся в муниципальной собственности муниципального района</t>
  </si>
  <si>
    <t>1) с 18.10.1999 по 01.01.2999; 
2) с 01.01.2009 по 01.01.2999; 
3) с 17.12.2008 по 01.01.2999</t>
  </si>
  <si>
    <t xml:space="preserve">1) подп. 4 п. 2 ст. 26.3 гл. 4.1 ; 
2) п. 1 ч. 1 ст. 15 гл. 3 ; 
3) п. 4 </t>
  </si>
  <si>
    <t>1)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t>
  </si>
  <si>
    <t>резервный фонд</t>
  </si>
  <si>
    <t>1) с 01.01.2017 по 31.12.2020; 
2) с 01.01.2009 по 01.01.2999; 
3) с 26.09.2012 по 01.01.2999; 
4) с 01.01.2019 по 31.12.2030</t>
  </si>
  <si>
    <t>1) в целом; 
2) п. 1 ч. 1 ст. 15 гл. 3 ; 
3) в целом; 
4) в целом</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</si>
  <si>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 наградах и почетных званиях Нефтеюганского района" от 26.09.2012 №282; 
4) Постановление Правительства автономного округа "О гос. программе ХМАО-Югры "Развитие экономического потенциала" от 05.10.2018 №336-п-п</t>
  </si>
  <si>
    <t>Наградной фонд</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</si>
  <si>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</si>
  <si>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</si>
  <si>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</si>
  <si>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</si>
  <si>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Факт</t>
  </si>
  <si>
    <t>План</t>
  </si>
  <si>
    <t>Прз</t>
  </si>
  <si>
    <t>Рз</t>
  </si>
  <si>
    <t>Реквизиты</t>
  </si>
  <si>
    <t>Наименование</t>
  </si>
  <si>
    <t>Плановый год</t>
  </si>
  <si>
    <t>очередной финансовый год</t>
  </si>
  <si>
    <t>текущий финансовый год</t>
  </si>
  <si>
    <t>Дата вступления в силу, срок действия</t>
  </si>
  <si>
    <t>Номер раздела, главы, статьи, части, пункта, подпункта, абзаца</t>
  </si>
  <si>
    <t>Наименование и реквизиты</t>
  </si>
  <si>
    <t>Объем ассигнований на исполнение расходного обязательства, тыс. руб.</t>
  </si>
  <si>
    <t>Коды бюджетной классификации</t>
  </si>
  <si>
    <t>Нормативный правовой акт, договор, соглашение</t>
  </si>
  <si>
    <t>Наименование расходного обязательства</t>
  </si>
  <si>
    <t>Код расходного обязательства</t>
  </si>
  <si>
    <t>Наименование ГРБС</t>
  </si>
  <si>
    <t>Код ГРБС</t>
  </si>
  <si>
    <t>Наименование полномочия</t>
  </si>
  <si>
    <t>Код полномочия</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</si>
  <si>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учреждения "Многофункциональный центр предоставления государственных и муниципальных услуг" от 16.05.2017 №765-па-нпа;
2) Постановление Главы муниципального образования "Об утверждении требований к отдельным видам товаров, работ, услуг " от 06.06.2016 №796-па;
3)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4)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5) Федеральный закон "Об организации предоставления государственных и муниципальных услуг" от 27.07.2010 №210-фз;
6) Указ Президента РФ "Об основных направлениях совершенствования системы государственного управления (в ред. от 07.05.2012 г.)" от 07.05.2012 №601;
7) Постановление Правительства РФ "О взаимодействии между многофункциональными центрами предоставления государственных и муниципальных услуг и федеральными органами исполнительной власти, органами государственных внебюджетных фондов, органами государственной власти субъектов Российской Федерации, органами местного самоуправления ( в ред. от 27.09.2011 г.)" от 27.09.2011 №797;
8) Постановление Правительства автономного округа "О Концепции создания в Ханты-Мансийском автономном округе - Югре многофункциональных центров предоставления государственных и муниципальных услуг (ред. от 21.08.2015 г.)" от 12.07.2013 №246-п;
9)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10) Постановление Администрации муниципального образования "О порядке формирования и ведения реестра муниципальных услуг Нефтеюганского района" от 02.06.2016 №773;
11)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12) Федеральный закон "Об общих принципах организации местного самоуправления в Российской Федерации (ред. от 30.03.2015 г.)" от 06.10.2003 №131-фз;
13) Постановление Правительства автономного округа "О порядке предоставления субсидий из бюджета Ханты-Мансийского автономного округа - Югры бюджетам муниципальных образований Ханты-Мансийского автономного округа - Югры на софинансирование расходных обязательств по обеспечению учащихся спортивных школ и клубов физической подготовки спортивным оборудованием, экипировкой и инвентарем" от 16.09.2011 №336-п-п;
14) Постановление Администрации муниципального образования "О разработке и утверждении административных регламентов предоставления муниципальных услуг" от 06.02.2013 №242-па;
15) Постановление Администрации муниципального образования "Об утверждении реестра муниципальных услуг муниципального образования Нефтеюганский район" от 25.03.2013 №952-па;
16) Постановление Администрации муниципального образования "О внесении изменений в постановление администрации Нефтеюганского района от 24.09.2013 № 2493-па-нпа "О муниципальных и ведомственных целевых программах муниципального образования Нефтеюганский район" от 17.08.2018 №1372-па-нпа;
17) Постановление Правительства автономного округа "О гос. программе ХМА-Югры "Развитие государственной гражданской и муниципальной службы"." от 05.10.2018 №358-п-п;
18)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</si>
  <si>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1) Постановление Правительства РФ "О порядке проведения проверки инвестиционных проектов, предусматривающих строительство ( реконструкцию) объектов капитального строительства, на предмет эффективности использования средств бюджета Ханты-Мансийского автономного округа-Югры, направляемых на капитальные вложения, и порядке проведения проверки инвестиционных проектов, предусматривающих приобретение объектов недвижимого имущества, на предмет эффективности использования средств бюджета Ханты-мансийского автономного округа- Югры, направляемых на капитальные вложения" от 02.04.2011 №93-п;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4)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5) Федеральный закон "Об инвестиционной деятельности в Российской Федерации, осуществляемой в форме капитальных вложений (с изменениями на 28.12.2013 г.)" от 25.02.1999 №39-фз;
6) Федеральный закон "Градостроительный кодекс Российской Федерации (ред. от 31.12.2014г.,с изм. и доп., вступ. в силу с 22.01.2015 г.)" от 29.12.2004 №190-фз;
7) Федеральный закон "Об общих принципах организации местного самоуправления в Российской Федерации (ред. от 30.03.2015 г.)" от 06.10.2003 №131-фз;
8)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№600;
9) Постановление Правительства автономного округа "О порядке формирования и реализации Адресной инвестиционной программы Ханты-Мансийского автономного округа - Югры (с изменениями на 08.05.2014 г.)" от 23.12.2010 №373-п;
10) Постановление Правительства РФ "О порядке организации и проведения государственной экспертизы проектной документации и результатов инженерных изысканий (с изменениями на 22.03.2014 г.)" от 05.03.2007 №145;
11)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12) Указ Президента РФ "О национальных целях и стратегических задачах развития Российской Федерации на период до 2024 года" от 07.05.2018 №204;
13) Федеральный закон "О водоснабжении и водоотведении" от 07.12.2011 №416-фз;
14)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15) Постановление Правительства автономного округа "О гос. программе ХМАО-Югры "Развитие жилищной сферы" от 05.10.2018 №346-п-п;
16) Постановление Правительства автономного округа "О гос. программе ХМАО-Югры "Жилищно-коммунальный комплекс и городская среда"." от 05.10.2018 №347-п-п;
17) Федеральный закон "Технический регламент о безопасности зданий и сооружений" от 30.12.2009 №384-фз-фз;
18) Постановление Правительства РФ "Об утверждении Положения об организации и проведении негосударственной экспертизы проектной документации и (или) результатов инженерных изысканий" от 31.03.2012 №272;
19) Постановление Правительства РФ "О составе разделов проектной документации и требованиях к их содержанию" от 16.02.2008 №87;
20)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
21) Постановление Администрации муниципального образования «Об утверждении перечня муниципальных программ Нефтеюганского района» от 26.08.2016 №1312-па</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</si>
  <si>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Правительства РФ "Об утверждении Правил формирования и предоставления из федерального бюджета единой субвенции бюджетам субъектов Российской Федерации" от 27.03.2013 №275;
5) Федеральный закон "Об организации предоставления государственных и муниципальных услуг" от 27.07.2010 №210-фз;
6)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7)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8)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9) Постановление Правительства РФ "Об утверждении Административного регламента предоставления государственной услуги по государственной регистрации актов гражданского состояния органами, осуществляющими государственную регистрацию актов гражданского состояния на территории Российской Федерации" от 16.05.2011 №373;
10) Постановление Правительства автономного округа "О Порядке расходования субвенций, предоставляемых из бюджета Ханты-Мансийского автономного округа - Югры бюджетам муниципальных районов и городских округов Ханты-Мансийского автономного округа - Югры для осуществления отдельных переданных государственных полномочий Ханты-Мансийского автономного округа - Югры" от 30.04.2015 №124-п;
11) Федеральный закон "Об актах гражданского состояния" от 15.11.1997 №143-фз;
12) Федеральный закон "Об общих принципах организации местного самоуправления в Российской Федерации (ред. от 30.03.2015 г.)" от 06.10.2003 №131-фз;
13) Постановление Правительства РФ "Об утверждении Правил расходования субвенций из регионального фонда компенсаций, финансовое обеспечение которых осуществляется за счет субвенций из Федерального фонда компенсаций (с изменениями на 14.11.2007)" от 18.10.2005 №625;
14) Постановление Правительства РФ "Об утверждении Правил предоставления субвенций из федерального бюджета бюджетам субъектов Российской Федерации для выполнения федеральных полномочий на государственную регистрацию актов гражданского состояния (ред. от 12.08.2011г.)" от 28.03.2005 №159;
15) Постановление Правительства автономного округа "О государственной программе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 от 09.10.2013 №428-п;
16) Постановление Правительства автономного округа " О государственой программе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2018 - 2025 годах и на период до 2030 года" от 13.10.2017 №396-п-п;
17)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18)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</si>
  <si>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 xml:space="preserve">Иные межбюджетные трансферты за счет средств резервного фонда Правительства Ханты-Мансийского автономного округа - Югры	</t>
  </si>
  <si>
    <t>Подготовка и проведение муниципальных выборов</t>
  </si>
  <si>
    <t>Проектирование и строительство объектов в области защиты населения и территории от последствий ЧС природного и техногенного характера, гражданской обороны</t>
  </si>
  <si>
    <t>Ремонт систем теплоснабжения, водоснабжения, электроснабжения для подготовки к осенне-зимнему периоду</t>
  </si>
  <si>
    <t>Обеспечение повышения качества и доступности транспортных услуг, оказываемых с использованием автомобильного транспорта</t>
  </si>
  <si>
    <t>Проектирование и строительство объектов в сфере коммунального хозяйства</t>
  </si>
  <si>
    <t>Содействие развитию дополнительного образования в сфере физической культуры</t>
  </si>
  <si>
    <t>Укрепление материально-технической базы учреждений дополнительного образования в сфере спорта</t>
  </si>
  <si>
    <t>организация временного трудоустройства несовершеннолетних граждан в возрасте от 14 до 18 лет с вободное время от учебы, время на временные рабочие места</t>
  </si>
  <si>
    <t>070.021.00.0</t>
  </si>
  <si>
    <t>Поддержка развития животноводства</t>
  </si>
  <si>
    <t>070.070.00.5</t>
  </si>
  <si>
    <t>481.481.00.1</t>
  </si>
  <si>
    <t>Проектирование, строительство(реконструкция) и ремонт объектов  муниципальной собственности</t>
  </si>
  <si>
    <t>481.481.75.0</t>
  </si>
  <si>
    <t>Межбюджетные трансферты (капитальный ремонт систем объектов коммунального комплекса для подготовки к осенне-зимнему периоду</t>
  </si>
  <si>
    <t>231.006.90.0</t>
  </si>
  <si>
    <t>Расходы на профилактику незаконного оборота и потребления наркотических средств и психотропных веществ</t>
  </si>
  <si>
    <t>040.040.006</t>
  </si>
  <si>
    <t>Выплаты гражданам на приобретение (строительство) жилья</t>
  </si>
  <si>
    <t>050.137.00.0</t>
  </si>
  <si>
    <t>Осуществление расходных обязательств, связанных с арендой помещений для обеспечения исполнения полномочий органами местного самоуправления поселений Нефтеюганского района</t>
  </si>
  <si>
    <t>Расходы резервного фонда</t>
  </si>
  <si>
    <t>050.135.00.0</t>
  </si>
  <si>
    <t>Благоустройство территорий поселений Нефтеюганского района"</t>
  </si>
  <si>
    <t>Региональный проект "Обеспечение устойчивого сокращения непригодного для проживания жилищного фонда"</t>
  </si>
  <si>
    <t>Плановый реестр расходных обязательств Нефтеюганского района на 2020 год и на плановый период 2021-2022 годов</t>
  </si>
  <si>
    <t>отчетный финансовый год</t>
  </si>
  <si>
    <t xml:space="preserve">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"Бюджетный Кодекс Российской Федерации (ред. от 29.12.2015 г.)" от 31.07.1998 №145-фз; </t>
  </si>
  <si>
    <t xml:space="preserve">1) в целом; 
2) в целом; 
3)  п. 5 ст. 184.1 ; </t>
  </si>
  <si>
    <t xml:space="preserve">1) с 07.04.2016 по 01.01.2999; 
2) с 27.05.2015 по 01.01.2999; 
3) с 31.07.1998 по 01.01.2999;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</si>
</sst>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6" formatCode="000"/>
    <numFmt numFmtId="169" formatCode="0\.00\.00\.0\.00"/>
    <numFmt numFmtId="170" formatCode="#,##0.0"/>
    <numFmt numFmtId="171" formatCode="000\.000\.00\.0"/>
  </numFmts>
  <fonts count="8" x14ac:knownFonts="1">
    <font>
      <sz val="11"/>
      <color theme="1"/>
      <name val="Calibri"/>
      <family val="2"/>
      <charset val="204"/>
      <scheme val="minor"/>
    </font>
    <font>
      <sz val="10"/>
      <name val="Arial"/>
      <charset val="204"/>
    </font>
    <font>
      <sz val="10"/>
      <name val="Times New Roman"/>
      <charset val="204"/>
    </font>
    <font>
      <b/>
      <sz val="13"/>
      <name val="Times New Roman"/>
      <charset val="204"/>
    </font>
    <font>
      <b/>
      <sz val="10"/>
      <name val="Times New Roman"/>
      <family val="1"/>
      <charset val="204"/>
    </font>
    <font>
      <b/>
      <sz val="10"/>
      <name val="Arial"/>
      <family val="2"/>
      <charset val="204"/>
    </font>
    <font>
      <sz val="10"/>
      <name val="Times New Roman"/>
      <family val="1"/>
      <charset val="204"/>
    </font>
    <font>
      <i/>
      <sz val="10"/>
      <name val="Times New Roman"/>
      <family val="1"/>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cellStyleXfs>
  <cellXfs count="144">
    <xf numFmtId="0" fontId="0" fillId="0" borderId="0" xfId="0"/>
    <xf numFmtId="0" fontId="1" fillId="0" borderId="0" xfId="1"/>
    <xf numFmtId="0" fontId="2" fillId="0" borderId="4" xfId="1" applyNumberFormat="1" applyFont="1" applyFill="1" applyBorder="1" applyAlignment="1" applyProtection="1">
      <alignment horizontal="left" vertic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left" vertical="center" wrapText="1"/>
      <protection hidden="1"/>
    </xf>
    <xf numFmtId="169" fontId="2" fillId="0" borderId="1" xfId="1" applyNumberFormat="1" applyFont="1" applyFill="1" applyBorder="1" applyAlignment="1" applyProtection="1">
      <alignment horizontal="center" vertical="center" wrapText="1"/>
      <protection hidden="1"/>
    </xf>
    <xf numFmtId="169" fontId="2" fillId="0" borderId="6" xfId="1" applyNumberFormat="1" applyFont="1" applyFill="1" applyBorder="1" applyAlignment="1" applyProtection="1">
      <alignment horizontal="center" vertical="center" wrapText="1"/>
      <protection hidden="1"/>
    </xf>
    <xf numFmtId="0" fontId="2" fillId="0" borderId="0" xfId="1" applyFont="1" applyProtection="1">
      <protection hidden="1"/>
    </xf>
    <xf numFmtId="170" fontId="2" fillId="0" borderId="8" xfId="1" applyNumberFormat="1" applyFont="1" applyFill="1" applyBorder="1" applyAlignment="1" applyProtection="1">
      <alignment horizontal="center" vertical="center" wrapText="1"/>
      <protection hidden="1"/>
    </xf>
    <xf numFmtId="170" fontId="2" fillId="0" borderId="7"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xf numFmtId="164" fontId="2" fillId="0" borderId="8" xfId="1" applyNumberFormat="1" applyFont="1" applyFill="1" applyBorder="1" applyAlignment="1" applyProtection="1">
      <alignment horizontal="center" vertical="center" wrapText="1"/>
      <protection hidden="1"/>
    </xf>
    <xf numFmtId="164" fontId="2" fillId="0" borderId="7"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left" vertical="center" wrapText="1"/>
      <protection hidden="1"/>
    </xf>
    <xf numFmtId="0" fontId="2" fillId="0" borderId="6" xfId="1" applyNumberFormat="1" applyFont="1" applyFill="1" applyBorder="1" applyAlignment="1" applyProtection="1">
      <alignment horizontal="left" vertical="center" wrapText="1"/>
      <protection hidden="1"/>
    </xf>
    <xf numFmtId="171" fontId="2" fillId="0" borderId="10" xfId="1" applyNumberFormat="1" applyFont="1" applyFill="1" applyBorder="1" applyAlignment="1" applyProtection="1">
      <alignment horizontal="center" vertical="center" wrapText="1"/>
      <protection hidden="1"/>
    </xf>
    <xf numFmtId="0" fontId="2" fillId="0" borderId="11" xfId="1" applyNumberFormat="1" applyFont="1" applyFill="1" applyBorder="1" applyAlignment="1" applyProtection="1">
      <alignment horizontal="left" vertical="center" wrapText="1"/>
      <protection hidden="1"/>
    </xf>
    <xf numFmtId="166" fontId="2" fillId="0" borderId="10" xfId="1" applyNumberFormat="1" applyFont="1" applyFill="1" applyBorder="1" applyAlignment="1" applyProtection="1">
      <alignment horizontal="center" vertical="center" wrapText="1"/>
      <protection hidden="1"/>
    </xf>
    <xf numFmtId="0" fontId="2" fillId="0" borderId="6" xfId="1" applyNumberFormat="1" applyFont="1" applyFill="1" applyBorder="1" applyAlignment="1" applyProtection="1">
      <alignment horizontal="center" vertical="center" wrapText="1"/>
      <protection hidden="1"/>
    </xf>
    <xf numFmtId="0" fontId="2" fillId="0" borderId="11" xfId="1" applyNumberFormat="1" applyFont="1" applyFill="1" applyBorder="1" applyAlignment="1" applyProtection="1">
      <alignment horizontal="center" vertical="center" wrapText="1"/>
      <protection hidden="1"/>
    </xf>
    <xf numFmtId="0" fontId="2" fillId="0" borderId="12" xfId="1" applyFont="1" applyBorder="1" applyProtection="1">
      <protection hidden="1"/>
    </xf>
    <xf numFmtId="170" fontId="2" fillId="0" borderId="1" xfId="1" applyNumberFormat="1" applyFont="1" applyFill="1" applyBorder="1" applyAlignment="1" applyProtection="1">
      <alignment horizontal="center" vertical="center" wrapText="1"/>
      <protection hidden="1"/>
    </xf>
    <xf numFmtId="170" fontId="2" fillId="0" borderId="2" xfId="1" applyNumberFormat="1" applyFont="1" applyFill="1" applyBorder="1" applyAlignment="1" applyProtection="1">
      <alignment horizontal="center" vertical="center" wrapText="1"/>
      <protection hidden="1"/>
    </xf>
    <xf numFmtId="164" fontId="2" fillId="0" borderId="1" xfId="1" applyNumberFormat="1" applyFont="1" applyFill="1" applyBorder="1" applyAlignment="1" applyProtection="1">
      <alignment horizontal="center" vertical="center" wrapText="1"/>
      <protection hidden="1"/>
    </xf>
    <xf numFmtId="164" fontId="2" fillId="0" borderId="2" xfId="1" applyNumberFormat="1" applyFont="1" applyFill="1" applyBorder="1" applyAlignment="1" applyProtection="1">
      <alignment horizontal="center" vertical="center" wrapText="1"/>
      <protection hidden="1"/>
    </xf>
    <xf numFmtId="169" fontId="2" fillId="0" borderId="2" xfId="1" applyNumberFormat="1" applyFont="1" applyFill="1" applyBorder="1" applyAlignment="1" applyProtection="1">
      <alignment horizontal="center" vertical="center" wrapText="1"/>
      <protection hidden="1"/>
    </xf>
    <xf numFmtId="170" fontId="2" fillId="0" borderId="13" xfId="1" applyNumberFormat="1" applyFont="1" applyFill="1" applyBorder="1" applyAlignment="1" applyProtection="1">
      <alignment horizontal="center" vertical="center" wrapText="1"/>
      <protection hidden="1"/>
    </xf>
    <xf numFmtId="164" fontId="2" fillId="0" borderId="13" xfId="1" applyNumberFormat="1" applyFont="1" applyFill="1" applyBorder="1" applyAlignment="1" applyProtection="1">
      <alignment horizontal="center" vertical="center" wrapText="1"/>
      <protection hidden="1"/>
    </xf>
    <xf numFmtId="164" fontId="2" fillId="0" borderId="14" xfId="1" applyNumberFormat="1" applyFont="1" applyFill="1" applyBorder="1" applyAlignment="1" applyProtection="1">
      <alignment horizontal="center" vertical="center" wrapText="1"/>
      <protection hidden="1"/>
    </xf>
    <xf numFmtId="169" fontId="2" fillId="0" borderId="14" xfId="1" applyNumberFormat="1" applyFont="1" applyFill="1" applyBorder="1" applyAlignment="1" applyProtection="1">
      <alignment horizontal="center" vertical="center" wrapText="1"/>
      <protection hidden="1"/>
    </xf>
    <xf numFmtId="0" fontId="2" fillId="0" borderId="15" xfId="1" applyNumberFormat="1" applyFont="1" applyFill="1" applyBorder="1" applyAlignment="1" applyProtection="1">
      <alignment horizontal="left" vertical="center" wrapText="1"/>
      <protection hidden="1"/>
    </xf>
    <xf numFmtId="171" fontId="2" fillId="0" borderId="13"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left" vertical="center" wrapText="1"/>
      <protection hidden="1"/>
    </xf>
    <xf numFmtId="169" fontId="2" fillId="0" borderId="15" xfId="1" applyNumberFormat="1" applyFont="1" applyFill="1" applyBorder="1" applyAlignment="1" applyProtection="1">
      <alignment horizontal="center" vertical="center" wrapText="1"/>
      <protection hidden="1"/>
    </xf>
    <xf numFmtId="171" fontId="2" fillId="0" borderId="1" xfId="1" applyNumberFormat="1" applyFont="1" applyFill="1" applyBorder="1" applyAlignment="1" applyProtection="1">
      <alignment horizontal="center" vertical="center" wrapText="1"/>
      <protection hidden="1"/>
    </xf>
    <xf numFmtId="169" fontId="2" fillId="0" borderId="4" xfId="1" applyNumberFormat="1" applyFont="1" applyFill="1" applyBorder="1" applyAlignment="1" applyProtection="1">
      <alignment horizontal="center" vertical="center" wrapText="1"/>
      <protection hidden="1"/>
    </xf>
    <xf numFmtId="0" fontId="2" fillId="0" borderId="8" xfId="1" applyNumberFormat="1" applyFont="1" applyFill="1" applyBorder="1" applyAlignment="1" applyProtection="1">
      <alignment horizontal="center" vertical="center" wrapText="1"/>
      <protection hidden="1"/>
    </xf>
    <xf numFmtId="0" fontId="2" fillId="0" borderId="8" xfId="1" applyNumberFormat="1" applyFont="1" applyFill="1" applyBorder="1" applyAlignment="1" applyProtection="1">
      <alignment horizontal="left" vertical="center" wrapText="1"/>
      <protection hidden="1"/>
    </xf>
    <xf numFmtId="0" fontId="2" fillId="0" borderId="12" xfId="1" applyNumberFormat="1" applyFont="1" applyFill="1" applyBorder="1" applyAlignment="1" applyProtection="1">
      <alignment horizontal="left" vertical="center" wrapText="1"/>
      <protection hidden="1"/>
    </xf>
    <xf numFmtId="171" fontId="2" fillId="0" borderId="8"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left" vertical="center" wrapText="1"/>
      <protection hidden="1"/>
    </xf>
    <xf numFmtId="166" fontId="2" fillId="0" borderId="8" xfId="1" applyNumberFormat="1" applyFont="1" applyFill="1" applyBorder="1" applyAlignment="1" applyProtection="1">
      <alignment horizontal="center" vertical="center" wrapText="1"/>
      <protection hidden="1"/>
    </xf>
    <xf numFmtId="169" fontId="2" fillId="0" borderId="12" xfId="1" applyNumberFormat="1" applyFont="1" applyFill="1" applyBorder="1" applyAlignment="1" applyProtection="1">
      <alignment horizontal="center" vertical="center" wrapText="1"/>
      <protection hidden="1"/>
    </xf>
    <xf numFmtId="0" fontId="2" fillId="0" borderId="12"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center" vertical="center" wrapText="1"/>
      <protection hidden="1"/>
    </xf>
    <xf numFmtId="0" fontId="2" fillId="0" borderId="7" xfId="1" applyNumberFormat="1" applyFont="1" applyFill="1" applyBorder="1" applyAlignment="1" applyProtection="1">
      <alignment horizontal="center" vertical="center" wrapText="1"/>
      <protection hidden="1"/>
    </xf>
    <xf numFmtId="0" fontId="1" fillId="0" borderId="0" xfId="1" applyNumberFormat="1" applyFont="1" applyFill="1" applyAlignment="1" applyProtection="1">
      <protection hidden="1"/>
    </xf>
    <xf numFmtId="0" fontId="6" fillId="0" borderId="4" xfId="1" applyNumberFormat="1" applyFont="1" applyFill="1" applyBorder="1" applyAlignment="1" applyProtection="1">
      <alignment horizontal="left" vertical="center" wrapText="1"/>
      <protection hidden="1"/>
    </xf>
    <xf numFmtId="0" fontId="2" fillId="0" borderId="0" xfId="1" applyNumberFormat="1" applyFont="1" applyFill="1" applyBorder="1" applyAlignment="1" applyProtection="1">
      <alignment horizontal="center" vertical="center" wrapText="1"/>
      <protection hidden="1"/>
    </xf>
    <xf numFmtId="0" fontId="2" fillId="0" borderId="0" xfId="1" applyNumberFormat="1" applyFont="1" applyFill="1" applyBorder="1" applyAlignment="1" applyProtection="1">
      <alignment horizontal="left" vertical="center" wrapText="1"/>
      <protection hidden="1"/>
    </xf>
    <xf numFmtId="169" fontId="2" fillId="0" borderId="10" xfId="1" applyNumberFormat="1" applyFont="1" applyFill="1" applyBorder="1" applyAlignment="1" applyProtection="1">
      <alignment horizontal="center" vertical="center" wrapText="1"/>
      <protection hidden="1"/>
    </xf>
    <xf numFmtId="0" fontId="6" fillId="0" borderId="9" xfId="1" applyNumberFormat="1" applyFont="1" applyFill="1" applyBorder="1" applyAlignment="1" applyProtection="1">
      <alignment horizontal="left" vertical="center" wrapText="1"/>
      <protection hidden="1"/>
    </xf>
    <xf numFmtId="171" fontId="6" fillId="0" borderId="10" xfId="1" applyNumberFormat="1" applyFont="1" applyFill="1" applyBorder="1" applyAlignment="1" applyProtection="1">
      <alignment horizontal="center" vertical="center" wrapText="1"/>
      <protection hidden="1"/>
    </xf>
    <xf numFmtId="0" fontId="6" fillId="0" borderId="6" xfId="1" applyNumberFormat="1" applyFont="1" applyFill="1" applyBorder="1" applyAlignment="1" applyProtection="1">
      <alignment horizontal="left" vertical="center" wrapText="1"/>
      <protection hidden="1"/>
    </xf>
    <xf numFmtId="0" fontId="2" fillId="0" borderId="2" xfId="1" applyNumberFormat="1" applyFont="1" applyFill="1" applyBorder="1" applyAlignment="1" applyProtection="1">
      <alignment horizontal="center" vertical="center" wrapText="1"/>
      <protection hidden="1"/>
    </xf>
    <xf numFmtId="0" fontId="2" fillId="0" borderId="14"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center" vertical="center" wrapText="1"/>
      <protection hidden="1"/>
    </xf>
    <xf numFmtId="0" fontId="2" fillId="0" borderId="13" xfId="1" applyNumberFormat="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center" vertical="center" wrapText="1"/>
      <protection hidden="1"/>
    </xf>
    <xf numFmtId="0" fontId="2" fillId="0" borderId="15" xfId="1" applyNumberFormat="1" applyFont="1" applyFill="1" applyBorder="1" applyAlignment="1" applyProtection="1">
      <alignment horizontal="center" vertical="center" wrapText="1"/>
      <protection hidden="1"/>
    </xf>
    <xf numFmtId="0" fontId="2" fillId="0" borderId="6"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3" fillId="0" borderId="0" xfId="1" applyNumberFormat="1" applyFont="1" applyFill="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166" fontId="2" fillId="0" borderId="1"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left" vertical="center" wrapText="1"/>
      <protection hidden="1"/>
    </xf>
    <xf numFmtId="0" fontId="2" fillId="0" borderId="2" xfId="1" applyNumberFormat="1" applyFont="1" applyFill="1" applyBorder="1" applyAlignment="1" applyProtection="1">
      <alignment horizontal="left" vertical="center" wrapText="1"/>
      <protection hidden="1"/>
    </xf>
    <xf numFmtId="166" fontId="2" fillId="0" borderId="13" xfId="1" applyNumberFormat="1" applyFont="1" applyFill="1" applyBorder="1" applyAlignment="1" applyProtection="1">
      <alignment horizontal="center" vertical="center" wrapText="1"/>
      <protection hidden="1"/>
    </xf>
    <xf numFmtId="0" fontId="2" fillId="0" borderId="13" xfId="1" applyNumberFormat="1" applyFont="1" applyFill="1" applyBorder="1" applyAlignment="1" applyProtection="1">
      <alignment horizontal="left" vertical="center" wrapText="1"/>
      <protection hidden="1"/>
    </xf>
    <xf numFmtId="0" fontId="2" fillId="0" borderId="14" xfId="1" applyNumberFormat="1" applyFont="1" applyFill="1" applyBorder="1" applyAlignment="1" applyProtection="1">
      <alignment horizontal="left" vertical="center" wrapText="1"/>
      <protection hidden="1"/>
    </xf>
    <xf numFmtId="0" fontId="2" fillId="0" borderId="1"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166" fontId="2" fillId="0" borderId="1"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left" vertical="center" wrapText="1"/>
      <protection hidden="1"/>
    </xf>
    <xf numFmtId="0" fontId="2" fillId="0" borderId="2" xfId="1" applyNumberFormat="1" applyFont="1" applyFill="1" applyBorder="1" applyAlignment="1" applyProtection="1">
      <alignment horizontal="left" vertical="center" wrapText="1"/>
      <protection hidden="1"/>
    </xf>
    <xf numFmtId="0" fontId="2" fillId="0" borderId="13" xfId="1" applyNumberFormat="1" applyFont="1" applyFill="1" applyBorder="1" applyAlignment="1" applyProtection="1">
      <alignment horizontal="center" vertical="center" wrapText="1"/>
      <protection hidden="1"/>
    </xf>
    <xf numFmtId="0" fontId="2" fillId="0" borderId="14" xfId="1" applyNumberFormat="1" applyFont="1" applyFill="1" applyBorder="1" applyAlignment="1" applyProtection="1">
      <alignment horizontal="center" vertical="center" wrapText="1"/>
      <protection hidden="1"/>
    </xf>
    <xf numFmtId="166" fontId="2" fillId="0" borderId="13" xfId="1" applyNumberFormat="1" applyFont="1" applyFill="1" applyBorder="1" applyAlignment="1" applyProtection="1">
      <alignment horizontal="center" vertical="center" wrapText="1"/>
      <protection hidden="1"/>
    </xf>
    <xf numFmtId="0" fontId="2" fillId="0" borderId="13" xfId="1" applyNumberFormat="1" applyFont="1" applyFill="1" applyBorder="1" applyAlignment="1" applyProtection="1">
      <alignment horizontal="left" vertical="center" wrapText="1"/>
      <protection hidden="1"/>
    </xf>
    <xf numFmtId="0" fontId="2" fillId="0" borderId="14" xfId="1" applyNumberFormat="1" applyFont="1" applyFill="1" applyBorder="1" applyAlignment="1" applyProtection="1">
      <alignment horizontal="left" vertical="center" wrapText="1"/>
      <protection hidden="1"/>
    </xf>
    <xf numFmtId="0" fontId="2" fillId="0" borderId="10"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4" fillId="0" borderId="13" xfId="1" applyNumberFormat="1" applyFont="1" applyFill="1" applyBorder="1" applyAlignment="1" applyProtection="1">
      <alignment horizontal="center" vertical="center" wrapText="1"/>
      <protection hidden="1"/>
    </xf>
    <xf numFmtId="0" fontId="4" fillId="0" borderId="14" xfId="1" applyNumberFormat="1" applyFont="1" applyFill="1" applyBorder="1" applyAlignment="1" applyProtection="1">
      <alignment horizontal="center" vertical="center" wrapText="1"/>
      <protection hidden="1"/>
    </xf>
    <xf numFmtId="0" fontId="2" fillId="0" borderId="6" xfId="1" applyNumberFormat="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center" vertical="center" wrapText="1"/>
      <protection hidden="1"/>
    </xf>
    <xf numFmtId="0" fontId="3" fillId="0" borderId="0" xfId="1" applyNumberFormat="1" applyFont="1" applyFill="1" applyAlignment="1" applyProtection="1">
      <alignment horizontal="center" vertical="center" wrapText="1"/>
      <protection hidden="1"/>
    </xf>
    <xf numFmtId="0" fontId="2" fillId="0" borderId="3" xfId="1" applyNumberFormat="1" applyFont="1" applyFill="1" applyBorder="1" applyAlignment="1" applyProtection="1">
      <alignment horizontal="center" vertical="center" wrapText="1"/>
      <protection hidden="1"/>
    </xf>
    <xf numFmtId="0" fontId="2" fillId="0" borderId="0" xfId="1" applyFont="1" applyFill="1" applyProtection="1">
      <protection hidden="1"/>
    </xf>
    <xf numFmtId="0" fontId="1" fillId="0" borderId="0" xfId="1" applyFill="1" applyProtection="1">
      <protection hidden="1"/>
    </xf>
    <xf numFmtId="0" fontId="2" fillId="0" borderId="1" xfId="1" applyFont="1" applyFill="1" applyBorder="1" applyAlignment="1" applyProtection="1">
      <alignment horizontal="center" vertical="center" wrapText="1"/>
      <protection hidden="1"/>
    </xf>
    <xf numFmtId="169" fontId="2" fillId="0" borderId="5"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left" vertical="center" wrapText="1"/>
      <protection hidden="1"/>
    </xf>
    <xf numFmtId="166" fontId="2" fillId="0" borderId="10"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left" vertical="center" wrapText="1"/>
      <protection hidden="1"/>
    </xf>
    <xf numFmtId="0" fontId="2" fillId="0" borderId="5" xfId="1" applyNumberFormat="1" applyFont="1" applyFill="1" applyBorder="1" applyAlignment="1" applyProtection="1">
      <alignment horizontal="left" vertical="center" wrapText="1"/>
      <protection hidden="1"/>
    </xf>
    <xf numFmtId="164" fontId="2" fillId="0" borderId="5" xfId="1" applyNumberFormat="1" applyFont="1" applyFill="1" applyBorder="1" applyAlignment="1" applyProtection="1">
      <alignment horizontal="center" vertical="center" wrapText="1"/>
      <protection hidden="1"/>
    </xf>
    <xf numFmtId="164" fontId="2" fillId="0" borderId="10" xfId="1" applyNumberFormat="1" applyFont="1" applyFill="1" applyBorder="1" applyAlignment="1" applyProtection="1">
      <alignment horizontal="center" vertical="center" wrapText="1"/>
      <protection hidden="1"/>
    </xf>
    <xf numFmtId="169" fontId="4" fillId="0" borderId="14" xfId="1" applyNumberFormat="1" applyFont="1" applyFill="1" applyBorder="1" applyAlignment="1" applyProtection="1">
      <alignment horizontal="center" vertical="center" wrapText="1"/>
      <protection hidden="1"/>
    </xf>
    <xf numFmtId="0" fontId="4" fillId="0" borderId="14" xfId="1" applyNumberFormat="1" applyFont="1" applyFill="1" applyBorder="1" applyAlignment="1" applyProtection="1">
      <alignment horizontal="left" vertical="center" wrapText="1"/>
      <protection hidden="1"/>
    </xf>
    <xf numFmtId="166" fontId="4" fillId="0" borderId="13" xfId="1" applyNumberFormat="1" applyFont="1" applyFill="1" applyBorder="1" applyAlignment="1" applyProtection="1">
      <alignment horizontal="center" vertical="center" wrapText="1"/>
      <protection hidden="1"/>
    </xf>
    <xf numFmtId="0" fontId="4" fillId="0" borderId="13" xfId="1" applyNumberFormat="1" applyFont="1" applyFill="1" applyBorder="1" applyAlignment="1" applyProtection="1">
      <alignment horizontal="left" vertical="center" wrapText="1"/>
      <protection hidden="1"/>
    </xf>
    <xf numFmtId="0" fontId="4" fillId="0" borderId="13" xfId="1" applyNumberFormat="1" applyFont="1" applyFill="1" applyBorder="1" applyAlignment="1" applyProtection="1">
      <alignment horizontal="left" vertical="center" wrapText="1"/>
      <protection hidden="1"/>
    </xf>
    <xf numFmtId="0" fontId="4" fillId="0" borderId="14" xfId="1" applyNumberFormat="1" applyFont="1" applyFill="1" applyBorder="1" applyAlignment="1" applyProtection="1">
      <alignment horizontal="left" vertical="center" wrapText="1"/>
      <protection hidden="1"/>
    </xf>
    <xf numFmtId="164" fontId="4" fillId="0" borderId="14" xfId="1" applyNumberFormat="1" applyFont="1" applyFill="1" applyBorder="1" applyAlignment="1" applyProtection="1">
      <alignment horizontal="center" vertical="center" wrapText="1"/>
      <protection hidden="1"/>
    </xf>
    <xf numFmtId="164" fontId="4" fillId="0" borderId="13" xfId="1" applyNumberFormat="1" applyFont="1" applyFill="1" applyBorder="1" applyAlignment="1" applyProtection="1">
      <alignment horizontal="center" vertical="center" wrapText="1"/>
      <protection hidden="1"/>
    </xf>
    <xf numFmtId="170" fontId="4" fillId="0" borderId="14" xfId="1" applyNumberFormat="1" applyFont="1" applyFill="1" applyBorder="1" applyAlignment="1" applyProtection="1">
      <alignment horizontal="center" vertical="center" wrapText="1"/>
      <protection hidden="1"/>
    </xf>
    <xf numFmtId="0" fontId="1" fillId="0" borderId="0" xfId="1" applyFill="1"/>
    <xf numFmtId="170" fontId="6" fillId="0" borderId="1" xfId="1" applyNumberFormat="1" applyFont="1" applyFill="1" applyBorder="1" applyAlignment="1" applyProtection="1">
      <alignment horizontal="center" vertical="center" wrapText="1"/>
      <protection hidden="1"/>
    </xf>
    <xf numFmtId="170" fontId="4" fillId="0" borderId="1" xfId="1" applyNumberFormat="1" applyFont="1" applyFill="1" applyBorder="1" applyAlignment="1" applyProtection="1">
      <alignment horizontal="center" vertical="center" wrapText="1"/>
      <protection hidden="1"/>
    </xf>
    <xf numFmtId="0" fontId="2" fillId="0" borderId="0" xfId="1" applyFont="1" applyFill="1" applyBorder="1" applyProtection="1">
      <protection hidden="1"/>
    </xf>
    <xf numFmtId="0" fontId="2" fillId="0" borderId="12" xfId="1" applyFont="1" applyFill="1" applyBorder="1" applyProtection="1">
      <protection hidden="1"/>
    </xf>
    <xf numFmtId="0" fontId="2" fillId="0" borderId="1" xfId="1" applyFont="1" applyFill="1" applyBorder="1" applyProtection="1">
      <protection hidden="1"/>
    </xf>
    <xf numFmtId="0" fontId="4" fillId="0" borderId="12" xfId="1" applyFont="1" applyFill="1" applyBorder="1" applyProtection="1">
      <protection hidden="1"/>
    </xf>
    <xf numFmtId="0" fontId="5" fillId="0" borderId="0" xfId="1" applyFont="1" applyFill="1"/>
    <xf numFmtId="170" fontId="7" fillId="0" borderId="1" xfId="1" applyNumberFormat="1" applyFont="1" applyFill="1" applyBorder="1" applyAlignment="1" applyProtection="1">
      <alignment horizontal="center" vertical="center" wrapText="1"/>
      <protection hidden="1"/>
    </xf>
    <xf numFmtId="0" fontId="4" fillId="0" borderId="1" xfId="1" applyNumberFormat="1" applyFont="1" applyFill="1" applyBorder="1" applyAlignment="1" applyProtection="1">
      <alignment horizontal="center" vertical="center" wrapText="1"/>
      <protection hidden="1"/>
    </xf>
    <xf numFmtId="169" fontId="6" fillId="0" borderId="14" xfId="1" applyNumberFormat="1" applyFont="1" applyFill="1" applyBorder="1" applyAlignment="1" applyProtection="1">
      <alignment horizontal="center" vertical="center" wrapText="1"/>
      <protection hidden="1"/>
    </xf>
    <xf numFmtId="0" fontId="6" fillId="0" borderId="14" xfId="1" applyNumberFormat="1" applyFont="1" applyFill="1" applyBorder="1" applyAlignment="1" applyProtection="1">
      <alignment horizontal="left" vertical="center" wrapText="1"/>
      <protection hidden="1"/>
    </xf>
    <xf numFmtId="166" fontId="6" fillId="0" borderId="13" xfId="1" applyNumberFormat="1" applyFont="1" applyFill="1" applyBorder="1" applyAlignment="1" applyProtection="1">
      <alignment horizontal="center" vertical="center" wrapText="1"/>
      <protection hidden="1"/>
    </xf>
    <xf numFmtId="0" fontId="6" fillId="0" borderId="13" xfId="1" applyNumberFormat="1" applyFont="1" applyFill="1" applyBorder="1" applyAlignment="1" applyProtection="1">
      <alignment horizontal="left" vertical="center" wrapText="1"/>
      <protection hidden="1"/>
    </xf>
    <xf numFmtId="0" fontId="6" fillId="0" borderId="13" xfId="1" applyNumberFormat="1" applyFont="1" applyFill="1" applyBorder="1" applyAlignment="1" applyProtection="1">
      <alignment horizontal="left" vertical="center" wrapText="1"/>
      <protection hidden="1"/>
    </xf>
    <xf numFmtId="0" fontId="6" fillId="0" borderId="14" xfId="1" applyNumberFormat="1" applyFont="1" applyFill="1" applyBorder="1" applyAlignment="1" applyProtection="1">
      <alignment horizontal="left" vertical="center" wrapText="1"/>
      <protection hidden="1"/>
    </xf>
    <xf numFmtId="164" fontId="6" fillId="0" borderId="14" xfId="1" applyNumberFormat="1" applyFont="1" applyFill="1" applyBorder="1" applyAlignment="1" applyProtection="1">
      <alignment horizontal="center" vertical="center" wrapText="1"/>
      <protection hidden="1"/>
    </xf>
    <xf numFmtId="164" fontId="6" fillId="0" borderId="13" xfId="1" applyNumberFormat="1" applyFont="1" applyFill="1" applyBorder="1" applyAlignment="1" applyProtection="1">
      <alignment horizontal="center" vertical="center" wrapText="1"/>
      <protection hidden="1"/>
    </xf>
    <xf numFmtId="170" fontId="6" fillId="0" borderId="14" xfId="1" applyNumberFormat="1" applyFont="1" applyFill="1" applyBorder="1" applyAlignment="1" applyProtection="1">
      <alignment horizontal="center" vertical="center" wrapText="1"/>
      <protection hidden="1"/>
    </xf>
    <xf numFmtId="169" fontId="4" fillId="0" borderId="1" xfId="1" applyNumberFormat="1" applyFont="1" applyFill="1" applyBorder="1" applyAlignment="1" applyProtection="1">
      <alignment horizontal="center" vertical="center" wrapText="1"/>
      <protection hidden="1"/>
    </xf>
    <xf numFmtId="0" fontId="4" fillId="0" borderId="4" xfId="1" applyNumberFormat="1" applyFont="1" applyFill="1" applyBorder="1" applyAlignment="1" applyProtection="1">
      <alignment horizontal="left" vertical="center" wrapText="1"/>
      <protection hidden="1"/>
    </xf>
    <xf numFmtId="166" fontId="4" fillId="0" borderId="1" xfId="1" applyNumberFormat="1" applyFont="1" applyFill="1" applyBorder="1" applyAlignment="1" applyProtection="1">
      <alignment horizontal="center" vertical="center" wrapText="1"/>
      <protection hidden="1"/>
    </xf>
    <xf numFmtId="0" fontId="4" fillId="0" borderId="3" xfId="1" applyNumberFormat="1" applyFont="1" applyFill="1" applyBorder="1" applyAlignment="1" applyProtection="1">
      <alignment horizontal="left" vertical="center" wrapText="1"/>
      <protection hidden="1"/>
    </xf>
    <xf numFmtId="0" fontId="4" fillId="0" borderId="5" xfId="1" applyNumberFormat="1" applyFont="1" applyFill="1" applyBorder="1" applyAlignment="1" applyProtection="1">
      <alignment horizontal="center" vertical="center" wrapText="1"/>
      <protection hidden="1"/>
    </xf>
    <xf numFmtId="0" fontId="4" fillId="0" borderId="1" xfId="1" applyNumberFormat="1" applyFont="1" applyFill="1" applyBorder="1" applyAlignment="1" applyProtection="1">
      <alignment horizontal="left" vertical="center" wrapText="1"/>
      <protection hidden="1"/>
    </xf>
    <xf numFmtId="0" fontId="4" fillId="0" borderId="2" xfId="1" applyNumberFormat="1" applyFont="1" applyFill="1" applyBorder="1" applyAlignment="1" applyProtection="1">
      <alignment horizontal="center" vertical="center" wrapText="1"/>
      <protection hidden="1"/>
    </xf>
    <xf numFmtId="164" fontId="4" fillId="0" borderId="2" xfId="1" applyNumberFormat="1" applyFont="1" applyFill="1" applyBorder="1" applyAlignment="1" applyProtection="1">
      <alignment horizontal="center" vertical="center" wrapText="1"/>
      <protection hidden="1"/>
    </xf>
    <xf numFmtId="164" fontId="4" fillId="0" borderId="1" xfId="1" applyNumberFormat="1" applyFont="1" applyFill="1" applyBorder="1" applyAlignment="1" applyProtection="1">
      <alignment horizontal="center" vertical="center" wrapText="1"/>
      <protection hidden="1"/>
    </xf>
    <xf numFmtId="4" fontId="4" fillId="0" borderId="1" xfId="1" applyNumberFormat="1" applyFont="1" applyFill="1" applyBorder="1" applyAlignment="1" applyProtection="1">
      <alignment horizontal="center" vertical="center" wrapText="1"/>
      <protection hidden="1"/>
    </xf>
    <xf numFmtId="171" fontId="6" fillId="0" borderId="8" xfId="1" applyNumberFormat="1" applyFont="1" applyFill="1" applyBorder="1" applyAlignment="1" applyProtection="1">
      <alignment horizontal="center" vertical="center" wrapText="1"/>
      <protection hidden="1"/>
    </xf>
    <xf numFmtId="0" fontId="6" fillId="0" borderId="12" xfId="1" applyNumberFormat="1" applyFont="1" applyFill="1" applyBorder="1" applyAlignment="1" applyProtection="1">
      <alignment horizontal="left" vertical="center" wrapText="1"/>
      <protection hidden="1"/>
    </xf>
    <xf numFmtId="170" fontId="2" fillId="0" borderId="10" xfId="1"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left" vertical="center" wrapText="1"/>
      <protection hidden="1"/>
    </xf>
    <xf numFmtId="0" fontId="6" fillId="0" borderId="1" xfId="1" applyNumberFormat="1" applyFont="1" applyFill="1" applyBorder="1" applyAlignment="1" applyProtection="1">
      <alignment horizontal="center" vertical="center" wrapText="1"/>
      <protection hidden="1"/>
    </xf>
    <xf numFmtId="0" fontId="6" fillId="0" borderId="10" xfId="1" applyNumberFormat="1" applyFont="1" applyFill="1" applyBorder="1" applyAlignment="1" applyProtection="1">
      <alignment horizontal="left" vertical="center" wrapText="1"/>
      <protection hidden="1"/>
    </xf>
    <xf numFmtId="0" fontId="6" fillId="0" borderId="10" xfId="1" applyNumberFormat="1" applyFont="1" applyFill="1" applyBorder="1" applyAlignment="1" applyProtection="1">
      <alignment horizontal="center" vertical="center" wrapText="1"/>
      <protection hidden="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0"/>
  <sheetViews>
    <sheetView showGridLines="0" tabSelected="1" topLeftCell="N1" zoomScale="75" zoomScaleNormal="75" workbookViewId="0">
      <selection activeCell="N428" sqref="N428"/>
    </sheetView>
  </sheetViews>
  <sheetFormatPr defaultColWidth="9.140625" defaultRowHeight="12.75" x14ac:dyDescent="0.2"/>
  <cols>
    <col min="1" max="1" width="0.7109375" style="1" customWidth="1"/>
    <col min="2" max="5" width="0" style="1" hidden="1" customWidth="1"/>
    <col min="6" max="6" width="17.28515625" style="108" customWidth="1"/>
    <col min="7" max="7" width="38.85546875" style="108" customWidth="1"/>
    <col min="8" max="8" width="12" style="108" customWidth="1"/>
    <col min="9" max="9" width="24.140625" style="108" customWidth="1"/>
    <col min="10" max="10" width="22.85546875" style="108" customWidth="1"/>
    <col min="11" max="11" width="24.140625" style="108" customWidth="1"/>
    <col min="12" max="12" width="34" style="108" customWidth="1"/>
    <col min="13" max="13" width="207.85546875" style="108" customWidth="1"/>
    <col min="14" max="14" width="21.28515625" style="108" customWidth="1"/>
    <col min="15" max="15" width="28.7109375" style="108" customWidth="1"/>
    <col min="16" max="16" width="10.42578125" style="108" customWidth="1"/>
    <col min="17" max="17" width="11.28515625" style="108" customWidth="1"/>
    <col min="18" max="20" width="20.42578125" style="108" customWidth="1"/>
    <col min="21" max="21" width="20.140625" style="108" customWidth="1"/>
    <col min="22" max="23" width="20.42578125" style="108" customWidth="1"/>
    <col min="24" max="232" width="9.140625" style="1" customWidth="1"/>
    <col min="233" max="16384" width="9.140625" style="1"/>
  </cols>
  <sheetData>
    <row r="1" spans="1:23" s="108" customFormat="1" ht="15" customHeight="1" x14ac:dyDescent="0.2">
      <c r="A1" s="89"/>
      <c r="B1" s="89"/>
      <c r="C1" s="89"/>
      <c r="D1" s="89"/>
      <c r="E1" s="89"/>
      <c r="F1" s="89"/>
      <c r="G1" s="89"/>
      <c r="H1" s="89"/>
      <c r="I1" s="89"/>
      <c r="J1" s="89"/>
      <c r="K1" s="89"/>
      <c r="L1" s="89"/>
      <c r="M1" s="89"/>
      <c r="N1" s="89"/>
      <c r="O1" s="89"/>
      <c r="P1" s="89"/>
      <c r="Q1" s="89"/>
      <c r="R1" s="89"/>
      <c r="S1" s="89"/>
      <c r="T1" s="89"/>
      <c r="U1" s="89"/>
      <c r="V1" s="89"/>
      <c r="W1" s="46"/>
    </row>
    <row r="2" spans="1:23" s="108" customFormat="1" ht="30" customHeight="1" x14ac:dyDescent="0.2">
      <c r="A2" s="89"/>
      <c r="B2" s="63"/>
      <c r="C2" s="63"/>
      <c r="D2" s="63"/>
      <c r="E2" s="87" t="s">
        <v>1010</v>
      </c>
      <c r="F2" s="87"/>
      <c r="G2" s="87"/>
      <c r="H2" s="87"/>
      <c r="I2" s="87"/>
      <c r="J2" s="87"/>
      <c r="K2" s="87"/>
      <c r="L2" s="87"/>
      <c r="M2" s="87"/>
      <c r="N2" s="87"/>
      <c r="O2" s="87"/>
      <c r="P2" s="87"/>
      <c r="Q2" s="87"/>
      <c r="R2" s="87"/>
      <c r="S2" s="87"/>
      <c r="T2" s="87"/>
      <c r="U2" s="87"/>
      <c r="V2" s="87"/>
      <c r="W2" s="90"/>
    </row>
    <row r="3" spans="1:23" s="108" customFormat="1" ht="12.75" customHeight="1" x14ac:dyDescent="0.2">
      <c r="A3" s="89"/>
      <c r="B3" s="89"/>
      <c r="C3" s="89"/>
      <c r="D3" s="89"/>
      <c r="E3" s="89"/>
      <c r="F3" s="89"/>
      <c r="G3" s="89"/>
      <c r="H3" s="89"/>
      <c r="I3" s="89"/>
      <c r="J3" s="89"/>
      <c r="K3" s="89"/>
      <c r="L3" s="89"/>
      <c r="M3" s="89"/>
      <c r="N3" s="89"/>
      <c r="O3" s="89"/>
      <c r="P3" s="89"/>
      <c r="Q3" s="89"/>
      <c r="R3" s="89"/>
      <c r="S3" s="89"/>
      <c r="T3" s="89"/>
      <c r="U3" s="89"/>
      <c r="V3" s="89"/>
      <c r="W3" s="90"/>
    </row>
    <row r="4" spans="1:23" s="108" customFormat="1" ht="20.25" customHeight="1" x14ac:dyDescent="0.2">
      <c r="A4" s="111"/>
      <c r="B4" s="72"/>
      <c r="C4" s="72"/>
      <c r="D4" s="72"/>
      <c r="E4" s="72" t="s">
        <v>980</v>
      </c>
      <c r="F4" s="71" t="s">
        <v>980</v>
      </c>
      <c r="G4" s="88" t="s">
        <v>979</v>
      </c>
      <c r="H4" s="71" t="s">
        <v>978</v>
      </c>
      <c r="I4" s="71" t="s">
        <v>977</v>
      </c>
      <c r="J4" s="71" t="s">
        <v>976</v>
      </c>
      <c r="K4" s="71" t="s">
        <v>975</v>
      </c>
      <c r="L4" s="71" t="s">
        <v>974</v>
      </c>
      <c r="M4" s="71"/>
      <c r="N4" s="71"/>
      <c r="O4" s="71"/>
      <c r="P4" s="88" t="s">
        <v>973</v>
      </c>
      <c r="Q4" s="72"/>
      <c r="R4" s="71" t="s">
        <v>972</v>
      </c>
      <c r="S4" s="71"/>
      <c r="T4" s="71"/>
      <c r="U4" s="71"/>
      <c r="V4" s="71"/>
      <c r="W4" s="71"/>
    </row>
    <row r="5" spans="1:23" s="108" customFormat="1" ht="36" customHeight="1" x14ac:dyDescent="0.2">
      <c r="A5" s="111"/>
      <c r="B5" s="72"/>
      <c r="C5" s="72"/>
      <c r="D5" s="72"/>
      <c r="E5" s="72"/>
      <c r="F5" s="71"/>
      <c r="G5" s="88"/>
      <c r="H5" s="71"/>
      <c r="I5" s="71"/>
      <c r="J5" s="71"/>
      <c r="K5" s="72"/>
      <c r="L5" s="81" t="s">
        <v>971</v>
      </c>
      <c r="M5" s="81"/>
      <c r="N5" s="85" t="s">
        <v>970</v>
      </c>
      <c r="O5" s="82" t="s">
        <v>969</v>
      </c>
      <c r="P5" s="72"/>
      <c r="Q5" s="72"/>
      <c r="R5" s="71" t="s">
        <v>1011</v>
      </c>
      <c r="S5" s="71"/>
      <c r="T5" s="54" t="s">
        <v>968</v>
      </c>
      <c r="U5" s="56" t="s">
        <v>967</v>
      </c>
      <c r="V5" s="71" t="s">
        <v>966</v>
      </c>
      <c r="W5" s="71"/>
    </row>
    <row r="6" spans="1:23" s="108" customFormat="1" ht="27.75" customHeight="1" x14ac:dyDescent="0.2">
      <c r="A6" s="89"/>
      <c r="B6" s="72"/>
      <c r="C6" s="72"/>
      <c r="D6" s="72"/>
      <c r="E6" s="72"/>
      <c r="F6" s="71"/>
      <c r="G6" s="88"/>
      <c r="H6" s="71"/>
      <c r="I6" s="71"/>
      <c r="J6" s="71"/>
      <c r="K6" s="72"/>
      <c r="L6" s="71"/>
      <c r="M6" s="71"/>
      <c r="N6" s="86"/>
      <c r="O6" s="72"/>
      <c r="P6" s="72"/>
      <c r="Q6" s="72"/>
      <c r="R6" s="91">
        <v>2018</v>
      </c>
      <c r="S6" s="91"/>
      <c r="T6" s="71">
        <v>2019</v>
      </c>
      <c r="U6" s="71">
        <v>2020</v>
      </c>
      <c r="V6" s="71">
        <v>20201</v>
      </c>
      <c r="W6" s="71">
        <v>2022</v>
      </c>
    </row>
    <row r="7" spans="1:23" s="108" customFormat="1" ht="32.25" customHeight="1" x14ac:dyDescent="0.2">
      <c r="A7" s="89"/>
      <c r="B7" s="77"/>
      <c r="C7" s="77"/>
      <c r="D7" s="77"/>
      <c r="E7" s="77"/>
      <c r="F7" s="71"/>
      <c r="G7" s="88"/>
      <c r="H7" s="76"/>
      <c r="I7" s="71"/>
      <c r="J7" s="76"/>
      <c r="K7" s="71"/>
      <c r="L7" s="64" t="s">
        <v>965</v>
      </c>
      <c r="M7" s="64" t="s">
        <v>964</v>
      </c>
      <c r="N7" s="71"/>
      <c r="O7" s="71"/>
      <c r="P7" s="36" t="s">
        <v>963</v>
      </c>
      <c r="Q7" s="36" t="s">
        <v>962</v>
      </c>
      <c r="R7" s="57" t="s">
        <v>961</v>
      </c>
      <c r="S7" s="57" t="s">
        <v>960</v>
      </c>
      <c r="T7" s="76"/>
      <c r="U7" s="76"/>
      <c r="V7" s="76"/>
      <c r="W7" s="76"/>
    </row>
    <row r="8" spans="1:23" s="108" customFormat="1" ht="16.5" customHeight="1" x14ac:dyDescent="0.2">
      <c r="A8" s="89"/>
      <c r="B8" s="10"/>
      <c r="C8" s="10"/>
      <c r="D8" s="10"/>
      <c r="E8" s="10"/>
      <c r="F8" s="36">
        <v>1</v>
      </c>
      <c r="G8" s="10">
        <v>2</v>
      </c>
      <c r="H8" s="57">
        <v>3</v>
      </c>
      <c r="I8" s="10">
        <v>4</v>
      </c>
      <c r="J8" s="57">
        <v>5</v>
      </c>
      <c r="K8" s="60">
        <v>6</v>
      </c>
      <c r="L8" s="60">
        <v>7</v>
      </c>
      <c r="M8" s="57">
        <v>8</v>
      </c>
      <c r="N8" s="57">
        <v>9</v>
      </c>
      <c r="O8" s="57">
        <v>10</v>
      </c>
      <c r="P8" s="55">
        <v>11</v>
      </c>
      <c r="Q8" s="57">
        <v>12</v>
      </c>
      <c r="R8" s="55">
        <v>13</v>
      </c>
      <c r="S8" s="57">
        <v>14</v>
      </c>
      <c r="T8" s="55">
        <v>15</v>
      </c>
      <c r="U8" s="57">
        <v>16</v>
      </c>
      <c r="V8" s="55">
        <v>17</v>
      </c>
      <c r="W8" s="57">
        <v>18</v>
      </c>
    </row>
    <row r="9" spans="1:23" s="108" customFormat="1" ht="158.25" customHeight="1" x14ac:dyDescent="0.2">
      <c r="A9" s="112"/>
      <c r="B9" s="76">
        <v>300000000</v>
      </c>
      <c r="C9" s="76"/>
      <c r="D9" s="76"/>
      <c r="E9" s="77"/>
      <c r="F9" s="99">
        <v>300000000</v>
      </c>
      <c r="G9" s="100" t="s">
        <v>959</v>
      </c>
      <c r="H9" s="101"/>
      <c r="I9" s="101"/>
      <c r="J9" s="101"/>
      <c r="K9" s="102"/>
      <c r="L9" s="103"/>
      <c r="M9" s="103"/>
      <c r="N9" s="103"/>
      <c r="O9" s="104"/>
      <c r="P9" s="105" t="s">
        <v>0</v>
      </c>
      <c r="Q9" s="106" t="s">
        <v>0</v>
      </c>
      <c r="R9" s="107">
        <f>R10+R180+R291+R309+R379+R430</f>
        <v>7011431.6999999993</v>
      </c>
      <c r="S9" s="107">
        <f>S10+S180+S291+S309+S379+S430</f>
        <v>5506948.6200000001</v>
      </c>
      <c r="T9" s="107">
        <f>T10+T180+T291+T309+T379+T430</f>
        <v>7097420.7216600003</v>
      </c>
      <c r="U9" s="107">
        <f>U10+U180+U291+U309+U379+U430</f>
        <v>6121711.3265300002</v>
      </c>
      <c r="V9" s="110">
        <f>V10+V180+V291+V309+V379+V430</f>
        <v>5258670.3999999994</v>
      </c>
      <c r="W9" s="110">
        <f>W10+W180+W291+W309+W379+W430</f>
        <v>5178347.6999999993</v>
      </c>
    </row>
    <row r="10" spans="1:23" s="108" customFormat="1" ht="190.5" customHeight="1" x14ac:dyDescent="0.2">
      <c r="A10" s="112"/>
      <c r="B10" s="76">
        <v>301000000</v>
      </c>
      <c r="C10" s="76"/>
      <c r="D10" s="76"/>
      <c r="E10" s="77"/>
      <c r="F10" s="99">
        <v>301000000</v>
      </c>
      <c r="G10" s="100" t="s">
        <v>958</v>
      </c>
      <c r="H10" s="101"/>
      <c r="I10" s="101"/>
      <c r="J10" s="101"/>
      <c r="K10" s="102"/>
      <c r="L10" s="103"/>
      <c r="M10" s="103"/>
      <c r="N10" s="103"/>
      <c r="O10" s="104"/>
      <c r="P10" s="105" t="s">
        <v>0</v>
      </c>
      <c r="Q10" s="106" t="s">
        <v>0</v>
      </c>
      <c r="R10" s="107">
        <f>R11+R160</f>
        <v>3135329.1</v>
      </c>
      <c r="S10" s="110">
        <f>S11+S160</f>
        <v>2187553.7000000002</v>
      </c>
      <c r="T10" s="107">
        <f>T11+T160</f>
        <v>3061220.2849999997</v>
      </c>
      <c r="U10" s="107">
        <f>U11+U160</f>
        <v>2761512.2270500003</v>
      </c>
      <c r="V10" s="110">
        <f>V11+V160</f>
        <v>1792588.2592899995</v>
      </c>
      <c r="W10" s="110">
        <f>W11+W160</f>
        <v>1633071.0822199993</v>
      </c>
    </row>
    <row r="11" spans="1:23" s="108" customFormat="1" ht="188.25" customHeight="1" x14ac:dyDescent="0.2">
      <c r="A11" s="112"/>
      <c r="B11" s="76">
        <v>301010000</v>
      </c>
      <c r="C11" s="76"/>
      <c r="D11" s="76"/>
      <c r="E11" s="77"/>
      <c r="F11" s="118">
        <v>301010000</v>
      </c>
      <c r="G11" s="119" t="s">
        <v>957</v>
      </c>
      <c r="H11" s="120"/>
      <c r="I11" s="120"/>
      <c r="J11" s="120"/>
      <c r="K11" s="121"/>
      <c r="L11" s="122"/>
      <c r="M11" s="122"/>
      <c r="N11" s="122"/>
      <c r="O11" s="123"/>
      <c r="P11" s="124" t="s">
        <v>0</v>
      </c>
      <c r="Q11" s="125" t="s">
        <v>0</v>
      </c>
      <c r="R11" s="126">
        <f>R12+R15+R36+R38+R40+R44+R47+R51+R55+R57+R84+R89+R91+R93+R96+R102+R106+R122+R126+R128+R130+R134+R139+R151+R154+R158+R120</f>
        <v>2971919.3000000003</v>
      </c>
      <c r="S11" s="109">
        <f>S12+S15+S36+S38+S40+S44+S47+S51+S55+S57+S84+S89+S91+S93+S96+S102+S106+S122+S126+S128+S130+S134+S139+S151+S154+S158+S120</f>
        <v>2025309.4000000001</v>
      </c>
      <c r="T11" s="126">
        <f>T12+T15+T36+T38+T40+T44+T47+T51+T55+T57+T84+T89+T91+T93+T96+T102+T106+T122+T126+T128+T130+T134+T139+T151+T154+T158+T120</f>
        <v>2865563.5999999996</v>
      </c>
      <c r="U11" s="126">
        <f>U12+U15+U36+U38+U40+U44+U47+U51+U55+U57+U84+U89+U91+U93+U96+U102+U106+U122+U126+U128+U130+U134+U139+U151+U154+U158+U120</f>
        <v>2567831.0272400002</v>
      </c>
      <c r="V11" s="109">
        <f>V12+V15+V36+V38+V40+V44+V47+V51+V55+V57+V84+V89+V91+V93+V96+V102+V106+V122+V126+V128+V130+V134+V139+V151+V154+V158+V120</f>
        <v>1792588.2592899995</v>
      </c>
      <c r="W11" s="109">
        <f>W12+W15+W36+W38+W40+W44+W47+W51+W55+W57+W84+W89+W91+W93+W96+W102+W106+W122+W126+W128+W130+W134+W139+W151+W154+W158+W120</f>
        <v>1633071.0822199993</v>
      </c>
    </row>
    <row r="12" spans="1:23" s="108" customFormat="1" ht="180.75" customHeight="1" x14ac:dyDescent="0.2">
      <c r="A12" s="112"/>
      <c r="B12" s="71">
        <v>301010001</v>
      </c>
      <c r="C12" s="71"/>
      <c r="D12" s="71"/>
      <c r="E12" s="72"/>
      <c r="F12" s="25">
        <v>301010001</v>
      </c>
      <c r="G12" s="67" t="s">
        <v>956</v>
      </c>
      <c r="H12" s="73"/>
      <c r="I12" s="73"/>
      <c r="J12" s="73"/>
      <c r="K12" s="66"/>
      <c r="L12" s="74"/>
      <c r="M12" s="74"/>
      <c r="N12" s="74"/>
      <c r="O12" s="75"/>
      <c r="P12" s="24" t="s">
        <v>0</v>
      </c>
      <c r="Q12" s="23" t="s">
        <v>0</v>
      </c>
      <c r="R12" s="22">
        <f>R13+R14</f>
        <v>5455</v>
      </c>
      <c r="S12" s="21">
        <f>S13+S14</f>
        <v>1032</v>
      </c>
      <c r="T12" s="22">
        <f>T13+T14</f>
        <v>3149</v>
      </c>
      <c r="U12" s="22">
        <f t="shared" ref="U12:W12" si="0">U13+U14</f>
        <v>7600</v>
      </c>
      <c r="V12" s="21">
        <f t="shared" si="0"/>
        <v>7600</v>
      </c>
      <c r="W12" s="21">
        <f t="shared" si="0"/>
        <v>7600</v>
      </c>
    </row>
    <row r="13" spans="1:23" s="108" customFormat="1" ht="149.25" customHeight="1" x14ac:dyDescent="0.2">
      <c r="A13" s="112"/>
      <c r="B13" s="62">
        <v>300000000</v>
      </c>
      <c r="C13" s="62">
        <v>301000000</v>
      </c>
      <c r="D13" s="19">
        <v>301010000</v>
      </c>
      <c r="E13" s="61">
        <v>301010001</v>
      </c>
      <c r="F13" s="6" t="s">
        <v>0</v>
      </c>
      <c r="G13" s="16" t="s">
        <v>0</v>
      </c>
      <c r="H13" s="17">
        <v>40</v>
      </c>
      <c r="I13" s="16" t="s">
        <v>151</v>
      </c>
      <c r="J13" s="15">
        <v>40500131</v>
      </c>
      <c r="K13" s="14" t="s">
        <v>955</v>
      </c>
      <c r="L13" s="14" t="s">
        <v>5</v>
      </c>
      <c r="M13" s="13" t="s">
        <v>954</v>
      </c>
      <c r="N13" s="64" t="s">
        <v>953</v>
      </c>
      <c r="O13" s="64" t="s">
        <v>952</v>
      </c>
      <c r="P13" s="12">
        <v>1</v>
      </c>
      <c r="Q13" s="11">
        <v>13</v>
      </c>
      <c r="R13" s="9">
        <v>1032</v>
      </c>
      <c r="S13" s="8">
        <v>1032</v>
      </c>
      <c r="T13" s="9">
        <v>1000</v>
      </c>
      <c r="U13" s="8">
        <v>1000</v>
      </c>
      <c r="V13" s="21">
        <v>1000</v>
      </c>
      <c r="W13" s="21">
        <v>1000</v>
      </c>
    </row>
    <row r="14" spans="1:23" s="108" customFormat="1" ht="129" customHeight="1" x14ac:dyDescent="0.2">
      <c r="A14" s="112"/>
      <c r="B14" s="55">
        <v>300000000</v>
      </c>
      <c r="C14" s="55">
        <v>301000000</v>
      </c>
      <c r="D14" s="10">
        <v>301010000</v>
      </c>
      <c r="E14" s="60">
        <v>301010001</v>
      </c>
      <c r="F14" s="33" t="s">
        <v>0</v>
      </c>
      <c r="G14" s="32" t="s">
        <v>0</v>
      </c>
      <c r="H14" s="68">
        <v>50</v>
      </c>
      <c r="I14" s="32" t="s">
        <v>7</v>
      </c>
      <c r="J14" s="31">
        <v>50007000</v>
      </c>
      <c r="K14" s="30" t="s">
        <v>951</v>
      </c>
      <c r="L14" s="30" t="s">
        <v>5</v>
      </c>
      <c r="M14" s="69" t="s">
        <v>950</v>
      </c>
      <c r="N14" s="57" t="s">
        <v>949</v>
      </c>
      <c r="O14" s="57" t="s">
        <v>948</v>
      </c>
      <c r="P14" s="28">
        <v>1</v>
      </c>
      <c r="Q14" s="27">
        <v>11</v>
      </c>
      <c r="R14" s="21">
        <v>4423</v>
      </c>
      <c r="S14" s="21">
        <v>0</v>
      </c>
      <c r="T14" s="21">
        <v>2149</v>
      </c>
      <c r="U14" s="21">
        <v>6600</v>
      </c>
      <c r="V14" s="21">
        <v>6600</v>
      </c>
      <c r="W14" s="21">
        <v>6600</v>
      </c>
    </row>
    <row r="15" spans="1:23" s="108" customFormat="1" ht="90.75" customHeight="1" x14ac:dyDescent="0.2">
      <c r="A15" s="112"/>
      <c r="B15" s="71">
        <v>301010003</v>
      </c>
      <c r="C15" s="71"/>
      <c r="D15" s="71"/>
      <c r="E15" s="72"/>
      <c r="F15" s="25">
        <v>301010003</v>
      </c>
      <c r="G15" s="67" t="s">
        <v>947</v>
      </c>
      <c r="H15" s="73"/>
      <c r="I15" s="73"/>
      <c r="J15" s="73"/>
      <c r="K15" s="66"/>
      <c r="L15" s="74"/>
      <c r="M15" s="74"/>
      <c r="N15" s="74"/>
      <c r="O15" s="75"/>
      <c r="P15" s="24" t="s">
        <v>0</v>
      </c>
      <c r="Q15" s="23" t="s">
        <v>0</v>
      </c>
      <c r="R15" s="21">
        <f>SUM(R16:R35)</f>
        <v>1133392.0999999999</v>
      </c>
      <c r="S15" s="21">
        <f>SUM(S16:S35)</f>
        <v>669054.69999999995</v>
      </c>
      <c r="T15" s="21">
        <f>SUM(T16:T35)</f>
        <v>1267630</v>
      </c>
      <c r="U15" s="21">
        <f t="shared" ref="U15:W15" si="1">SUM(U16:U35)</f>
        <v>1167814.2322900002</v>
      </c>
      <c r="V15" s="21">
        <f t="shared" si="1"/>
        <v>707053.84131000005</v>
      </c>
      <c r="W15" s="21">
        <f t="shared" si="1"/>
        <v>426092.98573999997</v>
      </c>
    </row>
    <row r="16" spans="1:23" s="108" customFormat="1" ht="144.75" customHeight="1" x14ac:dyDescent="0.2">
      <c r="A16" s="112"/>
      <c r="B16" s="62">
        <v>300000000</v>
      </c>
      <c r="C16" s="62">
        <v>301000000</v>
      </c>
      <c r="D16" s="19">
        <v>301010000</v>
      </c>
      <c r="E16" s="61">
        <v>301010003</v>
      </c>
      <c r="F16" s="6" t="s">
        <v>0</v>
      </c>
      <c r="G16" s="16" t="s">
        <v>0</v>
      </c>
      <c r="H16" s="17">
        <v>70</v>
      </c>
      <c r="I16" s="16" t="s">
        <v>144</v>
      </c>
      <c r="J16" s="15">
        <v>70007000</v>
      </c>
      <c r="K16" s="14" t="s">
        <v>946</v>
      </c>
      <c r="L16" s="14" t="s">
        <v>5</v>
      </c>
      <c r="M16" s="13" t="s">
        <v>945</v>
      </c>
      <c r="N16" s="64" t="s">
        <v>944</v>
      </c>
      <c r="O16" s="64" t="s">
        <v>943</v>
      </c>
      <c r="P16" s="12">
        <v>1</v>
      </c>
      <c r="Q16" s="11">
        <v>13</v>
      </c>
      <c r="R16" s="21">
        <v>1000</v>
      </c>
      <c r="S16" s="21">
        <v>966.6</v>
      </c>
      <c r="T16" s="21">
        <v>800</v>
      </c>
      <c r="U16" s="21">
        <v>1000</v>
      </c>
      <c r="V16" s="21">
        <v>1000</v>
      </c>
      <c r="W16" s="21">
        <v>1000</v>
      </c>
    </row>
    <row r="17" spans="1:23" s="108" customFormat="1" ht="132" customHeight="1" x14ac:dyDescent="0.2">
      <c r="A17" s="112"/>
      <c r="B17" s="54">
        <v>300000000</v>
      </c>
      <c r="C17" s="54">
        <v>301000000</v>
      </c>
      <c r="D17" s="58">
        <v>301010000</v>
      </c>
      <c r="E17" s="59">
        <v>301010003</v>
      </c>
      <c r="F17" s="35" t="s">
        <v>0</v>
      </c>
      <c r="G17" s="4" t="s">
        <v>0</v>
      </c>
      <c r="H17" s="65">
        <v>70</v>
      </c>
      <c r="I17" s="4" t="s">
        <v>144</v>
      </c>
      <c r="J17" s="34">
        <v>70021000</v>
      </c>
      <c r="K17" s="2" t="s">
        <v>79</v>
      </c>
      <c r="L17" s="2" t="s">
        <v>5</v>
      </c>
      <c r="M17" s="66" t="s">
        <v>942</v>
      </c>
      <c r="N17" s="56" t="s">
        <v>941</v>
      </c>
      <c r="O17" s="56" t="s">
        <v>940</v>
      </c>
      <c r="P17" s="28">
        <v>1</v>
      </c>
      <c r="Q17" s="27">
        <v>13</v>
      </c>
      <c r="R17" s="21">
        <v>4596.6000000000004</v>
      </c>
      <c r="S17" s="21">
        <v>4259.5</v>
      </c>
      <c r="T17" s="21">
        <f>3913.2-299.2-462.2</f>
        <v>3151.8</v>
      </c>
      <c r="U17" s="21">
        <v>6041.8616499999998</v>
      </c>
      <c r="V17" s="21">
        <v>2984.4425200000001</v>
      </c>
      <c r="W17" s="21">
        <v>2634.4425200000001</v>
      </c>
    </row>
    <row r="18" spans="1:23" s="108" customFormat="1" ht="178.5" customHeight="1" x14ac:dyDescent="0.2">
      <c r="A18" s="112"/>
      <c r="B18" s="54">
        <v>300000000</v>
      </c>
      <c r="C18" s="54">
        <v>301000000</v>
      </c>
      <c r="D18" s="58">
        <v>301010000</v>
      </c>
      <c r="E18" s="59">
        <v>301010003</v>
      </c>
      <c r="F18" s="35" t="s">
        <v>0</v>
      </c>
      <c r="G18" s="4" t="s">
        <v>0</v>
      </c>
      <c r="H18" s="65">
        <v>70</v>
      </c>
      <c r="I18" s="4" t="s">
        <v>144</v>
      </c>
      <c r="J18" s="34">
        <v>70036000</v>
      </c>
      <c r="K18" s="2" t="s">
        <v>734</v>
      </c>
      <c r="L18" s="2" t="s">
        <v>5</v>
      </c>
      <c r="M18" s="66" t="s">
        <v>733</v>
      </c>
      <c r="N18" s="56" t="s">
        <v>939</v>
      </c>
      <c r="O18" s="56" t="s">
        <v>731</v>
      </c>
      <c r="P18" s="28">
        <v>8</v>
      </c>
      <c r="Q18" s="27">
        <v>1</v>
      </c>
      <c r="R18" s="21">
        <v>0</v>
      </c>
      <c r="S18" s="21">
        <v>0</v>
      </c>
      <c r="T18" s="21">
        <v>0</v>
      </c>
      <c r="U18" s="21">
        <v>44125.195339999998</v>
      </c>
      <c r="V18" s="21">
        <v>0</v>
      </c>
      <c r="W18" s="21">
        <v>0</v>
      </c>
    </row>
    <row r="19" spans="1:23" s="108" customFormat="1" ht="164.25" customHeight="1" x14ac:dyDescent="0.2">
      <c r="A19" s="112"/>
      <c r="B19" s="54">
        <v>300000000</v>
      </c>
      <c r="C19" s="54">
        <v>301000000</v>
      </c>
      <c r="D19" s="58">
        <v>301010000</v>
      </c>
      <c r="E19" s="59">
        <v>301010003</v>
      </c>
      <c r="F19" s="35" t="s">
        <v>0</v>
      </c>
      <c r="G19" s="4" t="s">
        <v>0</v>
      </c>
      <c r="H19" s="65">
        <v>70</v>
      </c>
      <c r="I19" s="4" t="s">
        <v>144</v>
      </c>
      <c r="J19" s="34">
        <v>70070004</v>
      </c>
      <c r="K19" s="2" t="s">
        <v>938</v>
      </c>
      <c r="L19" s="2" t="s">
        <v>5</v>
      </c>
      <c r="M19" s="66" t="s">
        <v>937</v>
      </c>
      <c r="N19" s="56" t="s">
        <v>936</v>
      </c>
      <c r="O19" s="56" t="s">
        <v>935</v>
      </c>
      <c r="P19" s="28">
        <v>5</v>
      </c>
      <c r="Q19" s="27">
        <v>1</v>
      </c>
      <c r="R19" s="21">
        <v>529854.6</v>
      </c>
      <c r="S19" s="21">
        <v>374588.7</v>
      </c>
      <c r="T19" s="21">
        <v>763462.4</v>
      </c>
      <c r="U19" s="21">
        <v>694536.54145000002</v>
      </c>
      <c r="V19" s="21">
        <v>306771.11301999999</v>
      </c>
      <c r="W19" s="21">
        <v>181048.35553999999</v>
      </c>
    </row>
    <row r="20" spans="1:23" s="108" customFormat="1" ht="105.75" customHeight="1" x14ac:dyDescent="0.2">
      <c r="A20" s="112"/>
      <c r="B20" s="54">
        <v>300000000</v>
      </c>
      <c r="C20" s="54">
        <v>301000000</v>
      </c>
      <c r="D20" s="58">
        <v>301010000</v>
      </c>
      <c r="E20" s="59">
        <v>301010003</v>
      </c>
      <c r="F20" s="35" t="s">
        <v>0</v>
      </c>
      <c r="G20" s="4" t="s">
        <v>0</v>
      </c>
      <c r="H20" s="65">
        <v>70</v>
      </c>
      <c r="I20" s="4" t="s">
        <v>144</v>
      </c>
      <c r="J20" s="34">
        <v>70070050</v>
      </c>
      <c r="K20" s="2" t="s">
        <v>934</v>
      </c>
      <c r="L20" s="2" t="s">
        <v>5</v>
      </c>
      <c r="M20" s="66" t="s">
        <v>933</v>
      </c>
      <c r="N20" s="56" t="s">
        <v>932</v>
      </c>
      <c r="O20" s="56" t="s">
        <v>931</v>
      </c>
      <c r="P20" s="28">
        <v>7</v>
      </c>
      <c r="Q20" s="27">
        <v>1</v>
      </c>
      <c r="R20" s="21">
        <v>0</v>
      </c>
      <c r="S20" s="21">
        <v>0</v>
      </c>
      <c r="T20" s="21">
        <v>0</v>
      </c>
      <c r="U20" s="21">
        <v>270118.7</v>
      </c>
      <c r="V20" s="21">
        <v>0</v>
      </c>
      <c r="W20" s="21">
        <v>0</v>
      </c>
    </row>
    <row r="21" spans="1:23" s="108" customFormat="1" ht="111.75" customHeight="1" x14ac:dyDescent="0.2">
      <c r="A21" s="112"/>
      <c r="B21" s="54">
        <v>300000000</v>
      </c>
      <c r="C21" s="54">
        <v>301000000</v>
      </c>
      <c r="D21" s="58">
        <v>301010000</v>
      </c>
      <c r="E21" s="59">
        <v>301010003</v>
      </c>
      <c r="F21" s="35" t="s">
        <v>0</v>
      </c>
      <c r="G21" s="4" t="s">
        <v>0</v>
      </c>
      <c r="H21" s="65">
        <v>70</v>
      </c>
      <c r="I21" s="4" t="s">
        <v>144</v>
      </c>
      <c r="J21" s="34">
        <v>70070050</v>
      </c>
      <c r="K21" s="2" t="s">
        <v>934</v>
      </c>
      <c r="L21" s="2" t="s">
        <v>5</v>
      </c>
      <c r="M21" s="66" t="s">
        <v>930</v>
      </c>
      <c r="N21" s="56" t="s">
        <v>927</v>
      </c>
      <c r="O21" s="56" t="s">
        <v>929</v>
      </c>
      <c r="P21" s="28">
        <v>7</v>
      </c>
      <c r="Q21" s="27">
        <v>2</v>
      </c>
      <c r="R21" s="21">
        <v>9546</v>
      </c>
      <c r="S21" s="21">
        <v>9546</v>
      </c>
      <c r="T21" s="21">
        <v>0</v>
      </c>
      <c r="U21" s="21">
        <v>0</v>
      </c>
      <c r="V21" s="21">
        <v>0</v>
      </c>
      <c r="W21" s="21">
        <v>0</v>
      </c>
    </row>
    <row r="22" spans="1:23" s="108" customFormat="1" ht="104.25" customHeight="1" x14ac:dyDescent="0.2">
      <c r="A22" s="112"/>
      <c r="B22" s="54">
        <v>300000000</v>
      </c>
      <c r="C22" s="54">
        <v>301000000</v>
      </c>
      <c r="D22" s="58">
        <v>301010000</v>
      </c>
      <c r="E22" s="59">
        <v>301010003</v>
      </c>
      <c r="F22" s="35" t="s">
        <v>0</v>
      </c>
      <c r="G22" s="4" t="s">
        <v>0</v>
      </c>
      <c r="H22" s="65">
        <v>70</v>
      </c>
      <c r="I22" s="4" t="s">
        <v>144</v>
      </c>
      <c r="J22" s="34">
        <v>70090102</v>
      </c>
      <c r="K22" s="2" t="s">
        <v>987</v>
      </c>
      <c r="L22" s="2" t="s">
        <v>5</v>
      </c>
      <c r="M22" s="66" t="s">
        <v>928</v>
      </c>
      <c r="N22" s="56" t="s">
        <v>927</v>
      </c>
      <c r="O22" s="56" t="s">
        <v>926</v>
      </c>
      <c r="P22" s="28">
        <v>5</v>
      </c>
      <c r="Q22" s="27">
        <v>2</v>
      </c>
      <c r="R22" s="21">
        <v>2854.5</v>
      </c>
      <c r="S22" s="21">
        <v>2854.5</v>
      </c>
      <c r="T22" s="21">
        <v>0</v>
      </c>
      <c r="U22" s="21">
        <v>0</v>
      </c>
      <c r="V22" s="21">
        <v>0</v>
      </c>
      <c r="W22" s="21">
        <v>0</v>
      </c>
    </row>
    <row r="23" spans="1:23" s="108" customFormat="1" ht="296.25" customHeight="1" x14ac:dyDescent="0.2">
      <c r="A23" s="112"/>
      <c r="B23" s="54"/>
      <c r="C23" s="54"/>
      <c r="D23" s="58"/>
      <c r="E23" s="59"/>
      <c r="F23" s="35"/>
      <c r="G23" s="4"/>
      <c r="H23" s="65">
        <v>70</v>
      </c>
      <c r="I23" s="4" t="s">
        <v>144</v>
      </c>
      <c r="J23" s="34" t="s">
        <v>993</v>
      </c>
      <c r="K23" s="2" t="s">
        <v>79</v>
      </c>
      <c r="L23" s="66" t="s">
        <v>5</v>
      </c>
      <c r="M23" s="66" t="s">
        <v>692</v>
      </c>
      <c r="N23" s="56" t="s">
        <v>691</v>
      </c>
      <c r="O23" s="56" t="s">
        <v>690</v>
      </c>
      <c r="P23" s="28">
        <v>4</v>
      </c>
      <c r="Q23" s="27">
        <v>5</v>
      </c>
      <c r="R23" s="21">
        <v>0</v>
      </c>
      <c r="S23" s="21">
        <v>0</v>
      </c>
      <c r="T23" s="21">
        <f>1212+346.4</f>
        <v>1558.4</v>
      </c>
      <c r="U23" s="21">
        <v>0</v>
      </c>
      <c r="V23" s="21">
        <v>0</v>
      </c>
      <c r="W23" s="21">
        <v>0</v>
      </c>
    </row>
    <row r="24" spans="1:23" s="108" customFormat="1" ht="311.25" customHeight="1" x14ac:dyDescent="0.2">
      <c r="A24" s="112"/>
      <c r="B24" s="54"/>
      <c r="C24" s="54"/>
      <c r="D24" s="58"/>
      <c r="E24" s="59"/>
      <c r="F24" s="35"/>
      <c r="G24" s="4"/>
      <c r="H24" s="65">
        <v>70</v>
      </c>
      <c r="I24" s="4" t="s">
        <v>144</v>
      </c>
      <c r="J24" s="34" t="s">
        <v>995</v>
      </c>
      <c r="K24" s="2" t="s">
        <v>994</v>
      </c>
      <c r="L24" s="38" t="s">
        <v>5</v>
      </c>
      <c r="M24" s="37" t="s">
        <v>692</v>
      </c>
      <c r="N24" s="36" t="s">
        <v>691</v>
      </c>
      <c r="O24" s="36" t="s">
        <v>690</v>
      </c>
      <c r="P24" s="28">
        <v>4</v>
      </c>
      <c r="Q24" s="27">
        <v>5</v>
      </c>
      <c r="R24" s="21">
        <v>0</v>
      </c>
      <c r="S24" s="21">
        <v>0</v>
      </c>
      <c r="T24" s="21">
        <v>51625.5</v>
      </c>
      <c r="U24" s="21">
        <v>0</v>
      </c>
      <c r="V24" s="21">
        <v>0</v>
      </c>
      <c r="W24" s="21">
        <v>0</v>
      </c>
    </row>
    <row r="25" spans="1:23" s="108" customFormat="1" ht="219" customHeight="1" x14ac:dyDescent="0.2">
      <c r="A25" s="112"/>
      <c r="B25" s="54"/>
      <c r="C25" s="54"/>
      <c r="D25" s="58"/>
      <c r="E25" s="59"/>
      <c r="F25" s="35"/>
      <c r="G25" s="4"/>
      <c r="H25" s="65">
        <v>70</v>
      </c>
      <c r="I25" s="4" t="s">
        <v>144</v>
      </c>
      <c r="J25" s="34">
        <v>70150012</v>
      </c>
      <c r="K25" s="2" t="s">
        <v>988</v>
      </c>
      <c r="L25" s="2" t="s">
        <v>5</v>
      </c>
      <c r="M25" s="66" t="s">
        <v>11</v>
      </c>
      <c r="N25" s="56" t="s">
        <v>10</v>
      </c>
      <c r="O25" s="56" t="s">
        <v>9</v>
      </c>
      <c r="P25" s="28">
        <v>4</v>
      </c>
      <c r="Q25" s="27">
        <v>8</v>
      </c>
      <c r="R25" s="21">
        <v>12154.1</v>
      </c>
      <c r="S25" s="21">
        <v>12154.1</v>
      </c>
      <c r="T25" s="21">
        <v>0</v>
      </c>
      <c r="U25" s="21">
        <v>0</v>
      </c>
      <c r="V25" s="21">
        <v>0</v>
      </c>
      <c r="W25" s="21">
        <v>0</v>
      </c>
    </row>
    <row r="26" spans="1:23" s="108" customFormat="1" ht="147" customHeight="1" x14ac:dyDescent="0.2">
      <c r="A26" s="112"/>
      <c r="B26" s="54">
        <v>300000000</v>
      </c>
      <c r="C26" s="54">
        <v>301000000</v>
      </c>
      <c r="D26" s="58">
        <v>301010000</v>
      </c>
      <c r="E26" s="59">
        <v>301010003</v>
      </c>
      <c r="F26" s="35" t="s">
        <v>0</v>
      </c>
      <c r="G26" s="4" t="s">
        <v>0</v>
      </c>
      <c r="H26" s="65">
        <v>481</v>
      </c>
      <c r="I26" s="4" t="s">
        <v>138</v>
      </c>
      <c r="J26" s="34" t="s">
        <v>996</v>
      </c>
      <c r="K26" s="2" t="s">
        <v>989</v>
      </c>
      <c r="L26" s="2" t="s">
        <v>5</v>
      </c>
      <c r="M26" s="66" t="s">
        <v>925</v>
      </c>
      <c r="N26" s="56" t="s">
        <v>924</v>
      </c>
      <c r="O26" s="56" t="s">
        <v>923</v>
      </c>
      <c r="P26" s="28">
        <v>5</v>
      </c>
      <c r="Q26" s="27">
        <v>1</v>
      </c>
      <c r="R26" s="21">
        <v>0</v>
      </c>
      <c r="S26" s="21">
        <v>0</v>
      </c>
      <c r="T26" s="21">
        <v>15418.6</v>
      </c>
      <c r="U26" s="21">
        <v>0</v>
      </c>
      <c r="V26" s="21">
        <v>0</v>
      </c>
      <c r="W26" s="21">
        <v>0</v>
      </c>
    </row>
    <row r="27" spans="1:23" s="108" customFormat="1" ht="378.75" customHeight="1" x14ac:dyDescent="0.2">
      <c r="A27" s="112"/>
      <c r="B27" s="54">
        <v>300000000</v>
      </c>
      <c r="C27" s="54">
        <v>301000000</v>
      </c>
      <c r="D27" s="58">
        <v>301010000</v>
      </c>
      <c r="E27" s="59">
        <v>301010003</v>
      </c>
      <c r="F27" s="35" t="s">
        <v>0</v>
      </c>
      <c r="G27" s="4" t="s">
        <v>0</v>
      </c>
      <c r="H27" s="65">
        <v>481</v>
      </c>
      <c r="I27" s="4" t="s">
        <v>138</v>
      </c>
      <c r="J27" s="34">
        <v>481481001</v>
      </c>
      <c r="K27" s="2" t="s">
        <v>922</v>
      </c>
      <c r="L27" s="2" t="s">
        <v>5</v>
      </c>
      <c r="M27" s="66" t="s">
        <v>982</v>
      </c>
      <c r="N27" s="56" t="s">
        <v>921</v>
      </c>
      <c r="O27" s="56" t="s">
        <v>920</v>
      </c>
      <c r="P27" s="28">
        <v>5</v>
      </c>
      <c r="Q27" s="27">
        <v>2</v>
      </c>
      <c r="R27" s="21">
        <v>452979.20000000001</v>
      </c>
      <c r="S27" s="21">
        <v>155508</v>
      </c>
      <c r="T27" s="21">
        <v>281164.90000000002</v>
      </c>
      <c r="U27" s="21">
        <v>87761.84</v>
      </c>
      <c r="V27" s="21">
        <v>340043.62303000002</v>
      </c>
      <c r="W27" s="21">
        <v>191249.28193999999</v>
      </c>
    </row>
    <row r="28" spans="1:23" s="108" customFormat="1" ht="184.5" customHeight="1" x14ac:dyDescent="0.2">
      <c r="A28" s="112"/>
      <c r="B28" s="54">
        <v>300000000</v>
      </c>
      <c r="C28" s="54">
        <v>301000000</v>
      </c>
      <c r="D28" s="58">
        <v>301010000</v>
      </c>
      <c r="E28" s="59">
        <v>301010003</v>
      </c>
      <c r="F28" s="35" t="s">
        <v>0</v>
      </c>
      <c r="G28" s="4" t="s">
        <v>0</v>
      </c>
      <c r="H28" s="65">
        <v>481</v>
      </c>
      <c r="I28" s="4" t="s">
        <v>138</v>
      </c>
      <c r="J28" s="34">
        <v>481481003</v>
      </c>
      <c r="K28" s="2" t="s">
        <v>919</v>
      </c>
      <c r="L28" s="2" t="s">
        <v>5</v>
      </c>
      <c r="M28" s="66" t="s">
        <v>918</v>
      </c>
      <c r="N28" s="56" t="s">
        <v>917</v>
      </c>
      <c r="O28" s="56" t="s">
        <v>916</v>
      </c>
      <c r="P28" s="28">
        <v>5</v>
      </c>
      <c r="Q28" s="27">
        <v>2</v>
      </c>
      <c r="R28" s="21">
        <v>106333.4</v>
      </c>
      <c r="S28" s="21">
        <v>106052</v>
      </c>
      <c r="T28" s="21">
        <v>93551.1</v>
      </c>
      <c r="U28" s="21">
        <v>62360.89385</v>
      </c>
      <c r="V28" s="21">
        <v>55621.66274</v>
      </c>
      <c r="W28" s="21">
        <v>49427.905740000002</v>
      </c>
    </row>
    <row r="29" spans="1:23" s="108" customFormat="1" ht="142.5" customHeight="1" x14ac:dyDescent="0.2">
      <c r="A29" s="112"/>
      <c r="B29" s="54">
        <v>300000000</v>
      </c>
      <c r="C29" s="54">
        <v>301000000</v>
      </c>
      <c r="D29" s="58">
        <v>301010000</v>
      </c>
      <c r="E29" s="59">
        <v>301010003</v>
      </c>
      <c r="F29" s="35" t="s">
        <v>0</v>
      </c>
      <c r="G29" s="4" t="s">
        <v>0</v>
      </c>
      <c r="H29" s="65">
        <v>481</v>
      </c>
      <c r="I29" s="4" t="s">
        <v>138</v>
      </c>
      <c r="J29" s="34">
        <v>481481501</v>
      </c>
      <c r="K29" s="2" t="s">
        <v>915</v>
      </c>
      <c r="L29" s="2" t="s">
        <v>5</v>
      </c>
      <c r="M29" s="66" t="s">
        <v>914</v>
      </c>
      <c r="N29" s="56" t="s">
        <v>913</v>
      </c>
      <c r="O29" s="56" t="s">
        <v>912</v>
      </c>
      <c r="P29" s="28">
        <v>5</v>
      </c>
      <c r="Q29" s="27">
        <v>2</v>
      </c>
      <c r="R29" s="21">
        <v>654</v>
      </c>
      <c r="S29" s="21">
        <v>654</v>
      </c>
      <c r="T29" s="21">
        <v>393.5</v>
      </c>
      <c r="U29" s="21">
        <v>1369.2</v>
      </c>
      <c r="V29" s="21">
        <v>133</v>
      </c>
      <c r="W29" s="21">
        <v>233</v>
      </c>
    </row>
    <row r="30" spans="1:23" s="108" customFormat="1" ht="166.5" customHeight="1" x14ac:dyDescent="0.2">
      <c r="A30" s="112"/>
      <c r="B30" s="54">
        <v>300000000</v>
      </c>
      <c r="C30" s="54">
        <v>301000000</v>
      </c>
      <c r="D30" s="58">
        <v>301010000</v>
      </c>
      <c r="E30" s="59">
        <v>301010003</v>
      </c>
      <c r="F30" s="35" t="s">
        <v>0</v>
      </c>
      <c r="G30" s="4" t="s">
        <v>0</v>
      </c>
      <c r="H30" s="65">
        <v>481</v>
      </c>
      <c r="I30" s="4" t="s">
        <v>138</v>
      </c>
      <c r="J30" s="34">
        <v>481481502</v>
      </c>
      <c r="K30" s="2" t="s">
        <v>911</v>
      </c>
      <c r="L30" s="2" t="s">
        <v>5</v>
      </c>
      <c r="M30" s="66" t="s">
        <v>910</v>
      </c>
      <c r="N30" s="56" t="s">
        <v>909</v>
      </c>
      <c r="O30" s="56" t="s">
        <v>908</v>
      </c>
      <c r="P30" s="28">
        <v>5</v>
      </c>
      <c r="Q30" s="27">
        <v>1</v>
      </c>
      <c r="R30" s="21">
        <v>0</v>
      </c>
      <c r="S30" s="21">
        <v>0</v>
      </c>
      <c r="T30" s="21">
        <v>0</v>
      </c>
      <c r="U30" s="21">
        <v>500</v>
      </c>
      <c r="V30" s="21">
        <v>500</v>
      </c>
      <c r="W30" s="21">
        <v>500</v>
      </c>
    </row>
    <row r="31" spans="1:23" s="108" customFormat="1" ht="139.5" customHeight="1" x14ac:dyDescent="0.2">
      <c r="A31" s="112"/>
      <c r="B31" s="54">
        <v>300000000</v>
      </c>
      <c r="C31" s="54">
        <v>301000000</v>
      </c>
      <c r="D31" s="58">
        <v>301010000</v>
      </c>
      <c r="E31" s="59">
        <v>301010003</v>
      </c>
      <c r="F31" s="35" t="s">
        <v>0</v>
      </c>
      <c r="G31" s="4" t="s">
        <v>0</v>
      </c>
      <c r="H31" s="65">
        <v>481</v>
      </c>
      <c r="I31" s="4" t="s">
        <v>138</v>
      </c>
      <c r="J31" s="34">
        <v>481481630</v>
      </c>
      <c r="K31" s="2" t="s">
        <v>907</v>
      </c>
      <c r="L31" s="2" t="s">
        <v>5</v>
      </c>
      <c r="M31" s="66" t="s">
        <v>906</v>
      </c>
      <c r="N31" s="56" t="s">
        <v>905</v>
      </c>
      <c r="O31" s="56" t="s">
        <v>904</v>
      </c>
      <c r="P31" s="28">
        <v>5</v>
      </c>
      <c r="Q31" s="27">
        <v>1</v>
      </c>
      <c r="R31" s="21">
        <v>1116.7</v>
      </c>
      <c r="S31" s="21">
        <v>916.9</v>
      </c>
      <c r="T31" s="21">
        <v>0</v>
      </c>
      <c r="U31" s="21">
        <v>0</v>
      </c>
      <c r="V31" s="21">
        <v>0</v>
      </c>
      <c r="W31" s="21">
        <v>0</v>
      </c>
    </row>
    <row r="32" spans="1:23" s="108" customFormat="1" ht="373.5" customHeight="1" x14ac:dyDescent="0.2">
      <c r="A32" s="112"/>
      <c r="B32" s="55"/>
      <c r="C32" s="55"/>
      <c r="D32" s="10"/>
      <c r="E32" s="60"/>
      <c r="F32" s="33"/>
      <c r="G32" s="32"/>
      <c r="H32" s="65">
        <v>481</v>
      </c>
      <c r="I32" s="4" t="s">
        <v>138</v>
      </c>
      <c r="J32" s="34">
        <v>481481630</v>
      </c>
      <c r="K32" s="2" t="s">
        <v>907</v>
      </c>
      <c r="L32" s="2" t="s">
        <v>5</v>
      </c>
      <c r="M32" s="66" t="s">
        <v>982</v>
      </c>
      <c r="N32" s="56" t="s">
        <v>921</v>
      </c>
      <c r="O32" s="56" t="s">
        <v>920</v>
      </c>
      <c r="P32" s="28">
        <v>5</v>
      </c>
      <c r="Q32" s="27">
        <v>2</v>
      </c>
      <c r="R32" s="21">
        <v>1744.2</v>
      </c>
      <c r="S32" s="21">
        <v>1554.4</v>
      </c>
      <c r="T32" s="21">
        <v>0</v>
      </c>
      <c r="U32" s="21">
        <v>0</v>
      </c>
      <c r="V32" s="21">
        <v>0</v>
      </c>
      <c r="W32" s="21">
        <v>0</v>
      </c>
    </row>
    <row r="33" spans="1:23" s="108" customFormat="1" ht="363.75" customHeight="1" x14ac:dyDescent="0.2">
      <c r="A33" s="112"/>
      <c r="B33" s="55"/>
      <c r="C33" s="55"/>
      <c r="D33" s="10"/>
      <c r="E33" s="60"/>
      <c r="F33" s="33"/>
      <c r="G33" s="32"/>
      <c r="H33" s="68">
        <v>481</v>
      </c>
      <c r="I33" s="32" t="s">
        <v>138</v>
      </c>
      <c r="J33" s="31">
        <v>481481740</v>
      </c>
      <c r="K33" s="30" t="s">
        <v>997</v>
      </c>
      <c r="L33" s="2" t="s">
        <v>5</v>
      </c>
      <c r="M33" s="66" t="s">
        <v>982</v>
      </c>
      <c r="N33" s="56" t="s">
        <v>921</v>
      </c>
      <c r="O33" s="56" t="s">
        <v>920</v>
      </c>
      <c r="P33" s="28">
        <v>1</v>
      </c>
      <c r="Q33" s="27">
        <v>13</v>
      </c>
      <c r="R33" s="21">
        <v>0</v>
      </c>
      <c r="S33" s="21">
        <v>0</v>
      </c>
      <c r="T33" s="21">
        <v>523.9</v>
      </c>
      <c r="U33" s="21">
        <v>0</v>
      </c>
      <c r="V33" s="21">
        <v>0</v>
      </c>
      <c r="W33" s="21">
        <v>0</v>
      </c>
    </row>
    <row r="34" spans="1:23" s="108" customFormat="1" ht="351.75" customHeight="1" x14ac:dyDescent="0.2">
      <c r="A34" s="112"/>
      <c r="B34" s="55"/>
      <c r="C34" s="55"/>
      <c r="D34" s="10"/>
      <c r="E34" s="60"/>
      <c r="F34" s="5"/>
      <c r="G34" s="66"/>
      <c r="H34" s="65">
        <v>481</v>
      </c>
      <c r="I34" s="66" t="s">
        <v>138</v>
      </c>
      <c r="J34" s="34">
        <v>481481740</v>
      </c>
      <c r="K34" s="66" t="s">
        <v>997</v>
      </c>
      <c r="L34" s="66" t="s">
        <v>5</v>
      </c>
      <c r="M34" s="66" t="s">
        <v>982</v>
      </c>
      <c r="N34" s="56" t="s">
        <v>921</v>
      </c>
      <c r="O34" s="56" t="s">
        <v>920</v>
      </c>
      <c r="P34" s="23">
        <v>5</v>
      </c>
      <c r="Q34" s="23">
        <v>2</v>
      </c>
      <c r="R34" s="21">
        <v>10558.8</v>
      </c>
      <c r="S34" s="21">
        <v>0</v>
      </c>
      <c r="T34" s="21">
        <v>403.4</v>
      </c>
      <c r="U34" s="21">
        <v>0</v>
      </c>
      <c r="V34" s="21">
        <v>0</v>
      </c>
      <c r="W34" s="21">
        <v>0</v>
      </c>
    </row>
    <row r="35" spans="1:23" s="108" customFormat="1" ht="127.5" customHeight="1" x14ac:dyDescent="0.2">
      <c r="A35" s="112"/>
      <c r="B35" s="55">
        <v>300000000</v>
      </c>
      <c r="C35" s="55">
        <v>301000000</v>
      </c>
      <c r="D35" s="10">
        <v>301010000</v>
      </c>
      <c r="E35" s="60">
        <v>301010003</v>
      </c>
      <c r="F35" s="33" t="s">
        <v>0</v>
      </c>
      <c r="G35" s="32" t="s">
        <v>0</v>
      </c>
      <c r="H35" s="68">
        <v>481</v>
      </c>
      <c r="I35" s="32" t="s">
        <v>138</v>
      </c>
      <c r="J35" s="31">
        <v>481481740</v>
      </c>
      <c r="K35" s="30" t="s">
        <v>997</v>
      </c>
      <c r="L35" s="30" t="s">
        <v>5</v>
      </c>
      <c r="M35" s="69" t="s">
        <v>903</v>
      </c>
      <c r="N35" s="57" t="s">
        <v>902</v>
      </c>
      <c r="O35" s="57" t="s">
        <v>901</v>
      </c>
      <c r="P35" s="28">
        <v>7</v>
      </c>
      <c r="Q35" s="27">
        <v>2</v>
      </c>
      <c r="R35" s="21">
        <v>0</v>
      </c>
      <c r="S35" s="21">
        <v>0</v>
      </c>
      <c r="T35" s="21">
        <v>55576.5</v>
      </c>
      <c r="U35" s="21">
        <v>0</v>
      </c>
      <c r="V35" s="21">
        <v>0</v>
      </c>
      <c r="W35" s="21">
        <v>0</v>
      </c>
    </row>
    <row r="36" spans="1:23" s="108" customFormat="1" ht="124.5" customHeight="1" x14ac:dyDescent="0.2">
      <c r="A36" s="112"/>
      <c r="B36" s="71">
        <v>301010004</v>
      </c>
      <c r="C36" s="71"/>
      <c r="D36" s="71"/>
      <c r="E36" s="72"/>
      <c r="F36" s="25">
        <v>301010004</v>
      </c>
      <c r="G36" s="67" t="s">
        <v>900</v>
      </c>
      <c r="H36" s="73"/>
      <c r="I36" s="73"/>
      <c r="J36" s="73"/>
      <c r="K36" s="66"/>
      <c r="L36" s="74"/>
      <c r="M36" s="74"/>
      <c r="N36" s="74"/>
      <c r="O36" s="75"/>
      <c r="P36" s="24" t="s">
        <v>0</v>
      </c>
      <c r="Q36" s="23" t="s">
        <v>0</v>
      </c>
      <c r="R36" s="21">
        <f>R37</f>
        <v>1999.6</v>
      </c>
      <c r="S36" s="21">
        <f>S37</f>
        <v>1999.5</v>
      </c>
      <c r="T36" s="21">
        <f>T37</f>
        <v>0</v>
      </c>
      <c r="U36" s="21">
        <f t="shared" ref="U36:W36" si="2">U37</f>
        <v>0</v>
      </c>
      <c r="V36" s="21">
        <f t="shared" si="2"/>
        <v>0</v>
      </c>
      <c r="W36" s="21">
        <f t="shared" si="2"/>
        <v>0</v>
      </c>
    </row>
    <row r="37" spans="1:23" s="108" customFormat="1" ht="179.25" customHeight="1" x14ac:dyDescent="0.2">
      <c r="A37" s="112"/>
      <c r="B37" s="45">
        <v>300000000</v>
      </c>
      <c r="C37" s="45">
        <v>301000000</v>
      </c>
      <c r="D37" s="44">
        <v>301010000</v>
      </c>
      <c r="E37" s="43">
        <v>301010004</v>
      </c>
      <c r="F37" s="42" t="s">
        <v>0</v>
      </c>
      <c r="G37" s="40" t="s">
        <v>0</v>
      </c>
      <c r="H37" s="41">
        <v>481</v>
      </c>
      <c r="I37" s="40" t="s">
        <v>138</v>
      </c>
      <c r="J37" s="39">
        <v>481481065</v>
      </c>
      <c r="K37" s="38" t="s">
        <v>899</v>
      </c>
      <c r="L37" s="38" t="s">
        <v>5</v>
      </c>
      <c r="M37" s="37" t="s">
        <v>898</v>
      </c>
      <c r="N37" s="36" t="s">
        <v>897</v>
      </c>
      <c r="O37" s="36" t="s">
        <v>896</v>
      </c>
      <c r="P37" s="12">
        <v>0</v>
      </c>
      <c r="Q37" s="11">
        <v>0</v>
      </c>
      <c r="R37" s="21">
        <v>1999.6</v>
      </c>
      <c r="S37" s="21">
        <v>1999.5</v>
      </c>
      <c r="T37" s="21">
        <v>0</v>
      </c>
      <c r="U37" s="21">
        <v>0</v>
      </c>
      <c r="V37" s="21">
        <v>0</v>
      </c>
      <c r="W37" s="21">
        <v>0</v>
      </c>
    </row>
    <row r="38" spans="1:23" s="108" customFormat="1" ht="237.75" customHeight="1" x14ac:dyDescent="0.2">
      <c r="A38" s="112"/>
      <c r="B38" s="71">
        <v>301010005</v>
      </c>
      <c r="C38" s="71"/>
      <c r="D38" s="71"/>
      <c r="E38" s="72"/>
      <c r="F38" s="25">
        <v>301010005</v>
      </c>
      <c r="G38" s="67" t="s">
        <v>895</v>
      </c>
      <c r="H38" s="73"/>
      <c r="I38" s="73"/>
      <c r="J38" s="73"/>
      <c r="K38" s="66"/>
      <c r="L38" s="74"/>
      <c r="M38" s="74"/>
      <c r="N38" s="74"/>
      <c r="O38" s="75"/>
      <c r="P38" s="24" t="s">
        <v>0</v>
      </c>
      <c r="Q38" s="23" t="s">
        <v>0</v>
      </c>
      <c r="R38" s="21">
        <f>R39</f>
        <v>234221.6</v>
      </c>
      <c r="S38" s="21">
        <f t="shared" ref="S38:W38" si="3">S39</f>
        <v>218280.3</v>
      </c>
      <c r="T38" s="21">
        <f t="shared" si="3"/>
        <v>44250.7</v>
      </c>
      <c r="U38" s="21">
        <f t="shared" si="3"/>
        <v>328552.40513000003</v>
      </c>
      <c r="V38" s="21">
        <f t="shared" si="3"/>
        <v>237407.95556</v>
      </c>
      <c r="W38" s="21">
        <f t="shared" si="3"/>
        <v>367550.84444000002</v>
      </c>
    </row>
    <row r="39" spans="1:23" s="108" customFormat="1" ht="236.25" customHeight="1" x14ac:dyDescent="0.2">
      <c r="A39" s="112"/>
      <c r="B39" s="45">
        <v>300000000</v>
      </c>
      <c r="C39" s="45">
        <v>301000000</v>
      </c>
      <c r="D39" s="44">
        <v>301010000</v>
      </c>
      <c r="E39" s="43">
        <v>301010005</v>
      </c>
      <c r="F39" s="42" t="s">
        <v>0</v>
      </c>
      <c r="G39" s="40" t="s">
        <v>0</v>
      </c>
      <c r="H39" s="41">
        <v>481</v>
      </c>
      <c r="I39" s="40" t="s">
        <v>138</v>
      </c>
      <c r="J39" s="39">
        <v>481481006</v>
      </c>
      <c r="K39" s="38" t="s">
        <v>894</v>
      </c>
      <c r="L39" s="38" t="s">
        <v>5</v>
      </c>
      <c r="M39" s="37" t="s">
        <v>893</v>
      </c>
      <c r="N39" s="36" t="s">
        <v>892</v>
      </c>
      <c r="O39" s="36" t="s">
        <v>891</v>
      </c>
      <c r="P39" s="12">
        <v>4</v>
      </c>
      <c r="Q39" s="11">
        <v>9</v>
      </c>
      <c r="R39" s="21">
        <v>234221.6</v>
      </c>
      <c r="S39" s="21">
        <v>218280.3</v>
      </c>
      <c r="T39" s="21">
        <v>44250.7</v>
      </c>
      <c r="U39" s="21">
        <v>328552.40513000003</v>
      </c>
      <c r="V39" s="21">
        <v>237407.95556</v>
      </c>
      <c r="W39" s="21">
        <v>367550.84444000002</v>
      </c>
    </row>
    <row r="40" spans="1:23" s="108" customFormat="1" ht="147" customHeight="1" x14ac:dyDescent="0.2">
      <c r="A40" s="112"/>
      <c r="B40" s="71">
        <v>301010011</v>
      </c>
      <c r="C40" s="71"/>
      <c r="D40" s="71"/>
      <c r="E40" s="72"/>
      <c r="F40" s="25">
        <v>301010011</v>
      </c>
      <c r="G40" s="67" t="s">
        <v>890</v>
      </c>
      <c r="H40" s="73"/>
      <c r="I40" s="73"/>
      <c r="J40" s="73"/>
      <c r="K40" s="66"/>
      <c r="L40" s="74"/>
      <c r="M40" s="74"/>
      <c r="N40" s="74"/>
      <c r="O40" s="75"/>
      <c r="P40" s="24" t="s">
        <v>0</v>
      </c>
      <c r="Q40" s="23" t="s">
        <v>0</v>
      </c>
      <c r="R40" s="21">
        <f>R41+R42+R43</f>
        <v>3058.9</v>
      </c>
      <c r="S40" s="21">
        <f>S41+S42+S43</f>
        <v>3058.7</v>
      </c>
      <c r="T40" s="21">
        <f>T41+T42+T43</f>
        <v>2167.1</v>
      </c>
      <c r="U40" s="21">
        <f t="shared" ref="U40:W40" si="4">U41+U42+U43</f>
        <v>2010.7</v>
      </c>
      <c r="V40" s="21">
        <f t="shared" si="4"/>
        <v>1854</v>
      </c>
      <c r="W40" s="21">
        <f t="shared" si="4"/>
        <v>1904</v>
      </c>
    </row>
    <row r="41" spans="1:23" s="108" customFormat="1" ht="232.5" customHeight="1" x14ac:dyDescent="0.2">
      <c r="A41" s="112"/>
      <c r="B41" s="62">
        <v>300000000</v>
      </c>
      <c r="C41" s="62">
        <v>301000000</v>
      </c>
      <c r="D41" s="19">
        <v>301010000</v>
      </c>
      <c r="E41" s="61">
        <v>301010011</v>
      </c>
      <c r="F41" s="6" t="s">
        <v>0</v>
      </c>
      <c r="G41" s="16" t="s">
        <v>0</v>
      </c>
      <c r="H41" s="17">
        <v>40</v>
      </c>
      <c r="I41" s="16" t="s">
        <v>151</v>
      </c>
      <c r="J41" s="15">
        <v>40000067</v>
      </c>
      <c r="K41" s="14" t="s">
        <v>889</v>
      </c>
      <c r="L41" s="14" t="s">
        <v>5</v>
      </c>
      <c r="M41" s="13" t="s">
        <v>888</v>
      </c>
      <c r="N41" s="64" t="s">
        <v>887</v>
      </c>
      <c r="O41" s="64" t="s">
        <v>886</v>
      </c>
      <c r="P41" s="12">
        <v>4</v>
      </c>
      <c r="Q41" s="11">
        <v>10</v>
      </c>
      <c r="R41" s="21">
        <v>1316.7</v>
      </c>
      <c r="S41" s="21">
        <v>1316.7</v>
      </c>
      <c r="T41" s="21">
        <v>1044</v>
      </c>
      <c r="U41" s="21">
        <v>1316.7</v>
      </c>
      <c r="V41" s="21">
        <v>1160</v>
      </c>
      <c r="W41" s="21">
        <v>1210</v>
      </c>
    </row>
    <row r="42" spans="1:23" s="108" customFormat="1" ht="214.5" customHeight="1" x14ac:dyDescent="0.2">
      <c r="A42" s="112"/>
      <c r="B42" s="54">
        <v>300000000</v>
      </c>
      <c r="C42" s="54">
        <v>301000000</v>
      </c>
      <c r="D42" s="58">
        <v>301010000</v>
      </c>
      <c r="E42" s="59">
        <v>301010011</v>
      </c>
      <c r="F42" s="35" t="s">
        <v>0</v>
      </c>
      <c r="G42" s="4" t="s">
        <v>0</v>
      </c>
      <c r="H42" s="65">
        <v>231</v>
      </c>
      <c r="I42" s="4" t="s">
        <v>8</v>
      </c>
      <c r="J42" s="34">
        <v>231003000</v>
      </c>
      <c r="K42" s="2" t="s">
        <v>885</v>
      </c>
      <c r="L42" s="2" t="s">
        <v>5</v>
      </c>
      <c r="M42" s="66" t="s">
        <v>884</v>
      </c>
      <c r="N42" s="56" t="s">
        <v>883</v>
      </c>
      <c r="O42" s="56" t="s">
        <v>882</v>
      </c>
      <c r="P42" s="28">
        <v>7</v>
      </c>
      <c r="Q42" s="27">
        <v>9</v>
      </c>
      <c r="R42" s="21">
        <v>312.2</v>
      </c>
      <c r="S42" s="21">
        <v>312</v>
      </c>
      <c r="T42" s="21">
        <v>311.5</v>
      </c>
      <c r="U42" s="21">
        <v>314</v>
      </c>
      <c r="V42" s="21">
        <v>314</v>
      </c>
      <c r="W42" s="21">
        <v>314</v>
      </c>
    </row>
    <row r="43" spans="1:23" s="108" customFormat="1" ht="186.75" customHeight="1" x14ac:dyDescent="0.2">
      <c r="A43" s="112"/>
      <c r="B43" s="55">
        <v>300000000</v>
      </c>
      <c r="C43" s="55">
        <v>301000000</v>
      </c>
      <c r="D43" s="10">
        <v>301010000</v>
      </c>
      <c r="E43" s="60">
        <v>301010011</v>
      </c>
      <c r="F43" s="33" t="s">
        <v>0</v>
      </c>
      <c r="G43" s="32" t="s">
        <v>0</v>
      </c>
      <c r="H43" s="68">
        <v>241</v>
      </c>
      <c r="I43" s="32" t="s">
        <v>350</v>
      </c>
      <c r="J43" s="31">
        <v>241001000</v>
      </c>
      <c r="K43" s="30" t="s">
        <v>881</v>
      </c>
      <c r="L43" s="30" t="s">
        <v>5</v>
      </c>
      <c r="M43" s="69" t="s">
        <v>880</v>
      </c>
      <c r="N43" s="57" t="s">
        <v>879</v>
      </c>
      <c r="O43" s="57" t="s">
        <v>878</v>
      </c>
      <c r="P43" s="28">
        <v>8</v>
      </c>
      <c r="Q43" s="27">
        <v>1</v>
      </c>
      <c r="R43" s="21">
        <v>1430</v>
      </c>
      <c r="S43" s="21">
        <v>1430</v>
      </c>
      <c r="T43" s="21">
        <v>811.6</v>
      </c>
      <c r="U43" s="21">
        <v>380</v>
      </c>
      <c r="V43" s="21">
        <v>380</v>
      </c>
      <c r="W43" s="21">
        <v>380</v>
      </c>
    </row>
    <row r="44" spans="1:23" s="108" customFormat="1" ht="282" customHeight="1" x14ac:dyDescent="0.2">
      <c r="A44" s="112"/>
      <c r="B44" s="71">
        <v>301010012</v>
      </c>
      <c r="C44" s="71"/>
      <c r="D44" s="71"/>
      <c r="E44" s="72"/>
      <c r="F44" s="25">
        <v>301010012</v>
      </c>
      <c r="G44" s="67" t="s">
        <v>877</v>
      </c>
      <c r="H44" s="73"/>
      <c r="I44" s="73"/>
      <c r="J44" s="73"/>
      <c r="K44" s="66"/>
      <c r="L44" s="74"/>
      <c r="M44" s="74"/>
      <c r="N44" s="74"/>
      <c r="O44" s="75"/>
      <c r="P44" s="24" t="s">
        <v>0</v>
      </c>
      <c r="Q44" s="23" t="s">
        <v>0</v>
      </c>
      <c r="R44" s="21">
        <f>R45+R46</f>
        <v>13515.2</v>
      </c>
      <c r="S44" s="21">
        <f>S45+S46</f>
        <v>13514.8</v>
      </c>
      <c r="T44" s="21">
        <f>T45+T46</f>
        <v>16621.2</v>
      </c>
      <c r="U44" s="21">
        <f t="shared" ref="U44:W44" si="5">U45+U46</f>
        <v>8383.3832000000002</v>
      </c>
      <c r="V44" s="21">
        <f t="shared" si="5"/>
        <v>8384.5</v>
      </c>
      <c r="W44" s="21">
        <f t="shared" si="5"/>
        <v>8384.5</v>
      </c>
    </row>
    <row r="45" spans="1:23" s="108" customFormat="1" ht="335.25" customHeight="1" x14ac:dyDescent="0.2">
      <c r="A45" s="112"/>
      <c r="B45" s="62">
        <v>300000000</v>
      </c>
      <c r="C45" s="62">
        <v>301000000</v>
      </c>
      <c r="D45" s="19">
        <v>301010000</v>
      </c>
      <c r="E45" s="61">
        <v>301010012</v>
      </c>
      <c r="F45" s="6" t="s">
        <v>0</v>
      </c>
      <c r="G45" s="16" t="s">
        <v>0</v>
      </c>
      <c r="H45" s="17">
        <v>40</v>
      </c>
      <c r="I45" s="16" t="s">
        <v>151</v>
      </c>
      <c r="J45" s="15">
        <v>40500136</v>
      </c>
      <c r="K45" s="14" t="s">
        <v>876</v>
      </c>
      <c r="L45" s="14" t="s">
        <v>5</v>
      </c>
      <c r="M45" s="13" t="s">
        <v>875</v>
      </c>
      <c r="N45" s="64" t="s">
        <v>874</v>
      </c>
      <c r="O45" s="64" t="s">
        <v>873</v>
      </c>
      <c r="P45" s="12">
        <v>1</v>
      </c>
      <c r="Q45" s="11">
        <v>13</v>
      </c>
      <c r="R45" s="21">
        <v>3515.2</v>
      </c>
      <c r="S45" s="21">
        <v>3514.8</v>
      </c>
      <c r="T45" s="21">
        <v>4268.7</v>
      </c>
      <c r="U45" s="21">
        <v>3512.8989799999999</v>
      </c>
      <c r="V45" s="21">
        <v>3514</v>
      </c>
      <c r="W45" s="21">
        <v>3514</v>
      </c>
    </row>
    <row r="46" spans="1:23" s="108" customFormat="1" ht="262.5" customHeight="1" x14ac:dyDescent="0.2">
      <c r="A46" s="112"/>
      <c r="B46" s="55">
        <v>300000000</v>
      </c>
      <c r="C46" s="55">
        <v>301000000</v>
      </c>
      <c r="D46" s="10">
        <v>301010000</v>
      </c>
      <c r="E46" s="60">
        <v>301010012</v>
      </c>
      <c r="F46" s="33" t="s">
        <v>0</v>
      </c>
      <c r="G46" s="32" t="s">
        <v>0</v>
      </c>
      <c r="H46" s="68">
        <v>40</v>
      </c>
      <c r="I46" s="32" t="s">
        <v>151</v>
      </c>
      <c r="J46" s="31">
        <v>40500136</v>
      </c>
      <c r="K46" s="30" t="s">
        <v>876</v>
      </c>
      <c r="L46" s="30" t="s">
        <v>5</v>
      </c>
      <c r="M46" s="69" t="s">
        <v>875</v>
      </c>
      <c r="N46" s="57" t="s">
        <v>874</v>
      </c>
      <c r="O46" s="57" t="s">
        <v>873</v>
      </c>
      <c r="P46" s="28">
        <v>4</v>
      </c>
      <c r="Q46" s="27">
        <v>12</v>
      </c>
      <c r="R46" s="21">
        <v>10000</v>
      </c>
      <c r="S46" s="21">
        <v>10000</v>
      </c>
      <c r="T46" s="21">
        <v>12352.5</v>
      </c>
      <c r="U46" s="21">
        <v>4870.4842200000003</v>
      </c>
      <c r="V46" s="21">
        <v>4870.5</v>
      </c>
      <c r="W46" s="21">
        <v>4870.5</v>
      </c>
    </row>
    <row r="47" spans="1:23" s="108" customFormat="1" ht="102" customHeight="1" x14ac:dyDescent="0.2">
      <c r="A47" s="112"/>
      <c r="B47" s="71">
        <v>301010013</v>
      </c>
      <c r="C47" s="71"/>
      <c r="D47" s="71"/>
      <c r="E47" s="72"/>
      <c r="F47" s="25">
        <v>301010013</v>
      </c>
      <c r="G47" s="67" t="s">
        <v>872</v>
      </c>
      <c r="H47" s="73"/>
      <c r="I47" s="73"/>
      <c r="J47" s="73"/>
      <c r="K47" s="66"/>
      <c r="L47" s="74"/>
      <c r="M47" s="74"/>
      <c r="N47" s="74"/>
      <c r="O47" s="75"/>
      <c r="P47" s="24" t="s">
        <v>0</v>
      </c>
      <c r="Q47" s="23" t="s">
        <v>0</v>
      </c>
      <c r="R47" s="21">
        <f>R48+R49</f>
        <v>760</v>
      </c>
      <c r="S47" s="21">
        <f>S48+S49</f>
        <v>760</v>
      </c>
      <c r="T47" s="21">
        <f>T48+T49+T50</f>
        <v>1940</v>
      </c>
      <c r="U47" s="21">
        <f t="shared" ref="U47:W47" si="6">U48+U49+U50</f>
        <v>0</v>
      </c>
      <c r="V47" s="21">
        <f t="shared" si="6"/>
        <v>0</v>
      </c>
      <c r="W47" s="21">
        <f t="shared" si="6"/>
        <v>0</v>
      </c>
    </row>
    <row r="48" spans="1:23" s="108" customFormat="1" ht="114.75" customHeight="1" x14ac:dyDescent="0.2">
      <c r="A48" s="112"/>
      <c r="B48" s="62">
        <v>300000000</v>
      </c>
      <c r="C48" s="62">
        <v>301000000</v>
      </c>
      <c r="D48" s="19">
        <v>301010000</v>
      </c>
      <c r="E48" s="61">
        <v>301010013</v>
      </c>
      <c r="F48" s="6" t="s">
        <v>0</v>
      </c>
      <c r="G48" s="16" t="s">
        <v>0</v>
      </c>
      <c r="H48" s="17">
        <v>40</v>
      </c>
      <c r="I48" s="16" t="s">
        <v>151</v>
      </c>
      <c r="J48" s="15">
        <v>40000010</v>
      </c>
      <c r="K48" s="14" t="s">
        <v>871</v>
      </c>
      <c r="L48" s="14" t="s">
        <v>5</v>
      </c>
      <c r="M48" s="13" t="s">
        <v>870</v>
      </c>
      <c r="N48" s="64" t="s">
        <v>869</v>
      </c>
      <c r="O48" s="64" t="s">
        <v>868</v>
      </c>
      <c r="P48" s="12">
        <v>3</v>
      </c>
      <c r="Q48" s="11">
        <v>9</v>
      </c>
      <c r="R48" s="21">
        <v>60</v>
      </c>
      <c r="S48" s="21">
        <v>60</v>
      </c>
      <c r="T48" s="21">
        <v>1660</v>
      </c>
      <c r="U48" s="21">
        <v>0</v>
      </c>
      <c r="V48" s="21">
        <v>0</v>
      </c>
      <c r="W48" s="21">
        <v>0</v>
      </c>
    </row>
    <row r="49" spans="1:23" s="108" customFormat="1" ht="123" customHeight="1" x14ac:dyDescent="0.2">
      <c r="A49" s="112"/>
      <c r="B49" s="55">
        <v>300000000</v>
      </c>
      <c r="C49" s="55">
        <v>301000000</v>
      </c>
      <c r="D49" s="10">
        <v>301010000</v>
      </c>
      <c r="E49" s="60">
        <v>301010013</v>
      </c>
      <c r="F49" s="33" t="s">
        <v>0</v>
      </c>
      <c r="G49" s="32" t="s">
        <v>0</v>
      </c>
      <c r="H49" s="68">
        <v>40</v>
      </c>
      <c r="I49" s="32" t="s">
        <v>151</v>
      </c>
      <c r="J49" s="31">
        <v>40000010</v>
      </c>
      <c r="K49" s="30" t="s">
        <v>871</v>
      </c>
      <c r="L49" s="30" t="s">
        <v>5</v>
      </c>
      <c r="M49" s="69" t="s">
        <v>870</v>
      </c>
      <c r="N49" s="57" t="s">
        <v>869</v>
      </c>
      <c r="O49" s="57" t="s">
        <v>868</v>
      </c>
      <c r="P49" s="28">
        <v>1</v>
      </c>
      <c r="Q49" s="27">
        <v>13</v>
      </c>
      <c r="R49" s="21">
        <v>700</v>
      </c>
      <c r="S49" s="21">
        <v>700</v>
      </c>
      <c r="T49" s="21">
        <v>0</v>
      </c>
      <c r="U49" s="21">
        <v>0</v>
      </c>
      <c r="V49" s="21">
        <v>0</v>
      </c>
      <c r="W49" s="21">
        <v>0</v>
      </c>
    </row>
    <row r="50" spans="1:23" s="108" customFormat="1" ht="105.75" customHeight="1" x14ac:dyDescent="0.2">
      <c r="A50" s="112"/>
      <c r="B50" s="55"/>
      <c r="C50" s="55"/>
      <c r="D50" s="10"/>
      <c r="E50" s="10"/>
      <c r="F50" s="5"/>
      <c r="G50" s="66"/>
      <c r="H50" s="68">
        <v>40</v>
      </c>
      <c r="I50" s="32" t="s">
        <v>151</v>
      </c>
      <c r="J50" s="31">
        <v>40000010</v>
      </c>
      <c r="K50" s="30" t="s">
        <v>871</v>
      </c>
      <c r="L50" s="30"/>
      <c r="M50" s="69" t="s">
        <v>870</v>
      </c>
      <c r="N50" s="57" t="s">
        <v>869</v>
      </c>
      <c r="O50" s="57" t="s">
        <v>868</v>
      </c>
      <c r="P50" s="28">
        <v>10</v>
      </c>
      <c r="Q50" s="27">
        <v>3</v>
      </c>
      <c r="R50" s="21">
        <v>0</v>
      </c>
      <c r="S50" s="21">
        <v>0</v>
      </c>
      <c r="T50" s="21">
        <v>280</v>
      </c>
      <c r="U50" s="21">
        <v>0</v>
      </c>
      <c r="V50" s="21">
        <v>0</v>
      </c>
      <c r="W50" s="21">
        <v>0</v>
      </c>
    </row>
    <row r="51" spans="1:23" s="108" customFormat="1" ht="94.5" customHeight="1" x14ac:dyDescent="0.2">
      <c r="A51" s="112"/>
      <c r="B51" s="71">
        <v>301010016</v>
      </c>
      <c r="C51" s="71"/>
      <c r="D51" s="71"/>
      <c r="E51" s="72"/>
      <c r="F51" s="25">
        <v>301010016</v>
      </c>
      <c r="G51" s="67" t="s">
        <v>867</v>
      </c>
      <c r="H51" s="73"/>
      <c r="I51" s="73"/>
      <c r="J51" s="73"/>
      <c r="K51" s="66"/>
      <c r="L51" s="74"/>
      <c r="M51" s="74"/>
      <c r="N51" s="74"/>
      <c r="O51" s="75"/>
      <c r="P51" s="24" t="s">
        <v>0</v>
      </c>
      <c r="Q51" s="23" t="s">
        <v>0</v>
      </c>
      <c r="R51" s="21">
        <f>R52+R54+R53</f>
        <v>16050.1</v>
      </c>
      <c r="S51" s="21">
        <f>S52+S54+S53</f>
        <v>15989.3</v>
      </c>
      <c r="T51" s="21">
        <f>T52+T54+T53</f>
        <v>1126.8</v>
      </c>
      <c r="U51" s="21">
        <f t="shared" ref="U51:W51" si="7">U52+U54+U53</f>
        <v>1400.47011</v>
      </c>
      <c r="V51" s="21">
        <f t="shared" si="7"/>
        <v>1400</v>
      </c>
      <c r="W51" s="21">
        <f t="shared" si="7"/>
        <v>1400</v>
      </c>
    </row>
    <row r="52" spans="1:23" s="108" customFormat="1" ht="283.5" customHeight="1" x14ac:dyDescent="0.2">
      <c r="A52" s="112"/>
      <c r="B52" s="62">
        <v>300000000</v>
      </c>
      <c r="C52" s="62">
        <v>301000000</v>
      </c>
      <c r="D52" s="19">
        <v>301010000</v>
      </c>
      <c r="E52" s="61">
        <v>301010016</v>
      </c>
      <c r="F52" s="6" t="s">
        <v>0</v>
      </c>
      <c r="G52" s="16" t="s">
        <v>0</v>
      </c>
      <c r="H52" s="17">
        <v>40</v>
      </c>
      <c r="I52" s="16" t="s">
        <v>151</v>
      </c>
      <c r="J52" s="15">
        <v>40040000</v>
      </c>
      <c r="K52" s="14" t="s">
        <v>866</v>
      </c>
      <c r="L52" s="14" t="s">
        <v>5</v>
      </c>
      <c r="M52" s="13" t="s">
        <v>865</v>
      </c>
      <c r="N52" s="64" t="s">
        <v>864</v>
      </c>
      <c r="O52" s="64" t="s">
        <v>863</v>
      </c>
      <c r="P52" s="23">
        <v>6</v>
      </c>
      <c r="Q52" s="23">
        <v>5</v>
      </c>
      <c r="R52" s="21">
        <v>669.7</v>
      </c>
      <c r="S52" s="21">
        <v>608.9</v>
      </c>
      <c r="T52" s="21">
        <v>526.79999999999995</v>
      </c>
      <c r="U52" s="21">
        <v>800.47010999999998</v>
      </c>
      <c r="V52" s="21">
        <v>800</v>
      </c>
      <c r="W52" s="21">
        <v>800</v>
      </c>
    </row>
    <row r="53" spans="1:23" s="108" customFormat="1" ht="294.75" customHeight="1" x14ac:dyDescent="0.2">
      <c r="A53" s="112"/>
      <c r="B53" s="45"/>
      <c r="C53" s="45"/>
      <c r="D53" s="48"/>
      <c r="E53" s="43"/>
      <c r="F53" s="42"/>
      <c r="G53" s="49"/>
      <c r="H53" s="17">
        <v>40</v>
      </c>
      <c r="I53" s="16" t="s">
        <v>151</v>
      </c>
      <c r="J53" s="15">
        <v>40040000</v>
      </c>
      <c r="K53" s="14" t="s">
        <v>866</v>
      </c>
      <c r="L53" s="14" t="s">
        <v>5</v>
      </c>
      <c r="M53" s="13" t="s">
        <v>865</v>
      </c>
      <c r="N53" s="64" t="s">
        <v>864</v>
      </c>
      <c r="O53" s="64" t="s">
        <v>863</v>
      </c>
      <c r="P53" s="12">
        <v>4</v>
      </c>
      <c r="Q53" s="11">
        <v>10</v>
      </c>
      <c r="R53" s="21">
        <v>14680.4</v>
      </c>
      <c r="S53" s="21">
        <v>14680.4</v>
      </c>
      <c r="T53" s="21">
        <v>0</v>
      </c>
      <c r="U53" s="21">
        <v>0</v>
      </c>
      <c r="V53" s="21">
        <v>0</v>
      </c>
      <c r="W53" s="21">
        <v>0</v>
      </c>
    </row>
    <row r="54" spans="1:23" s="108" customFormat="1" ht="130.5" customHeight="1" x14ac:dyDescent="0.2">
      <c r="A54" s="112"/>
      <c r="B54" s="55">
        <v>300000000</v>
      </c>
      <c r="C54" s="55">
        <v>301000000</v>
      </c>
      <c r="D54" s="10">
        <v>301010000</v>
      </c>
      <c r="E54" s="60">
        <v>301010016</v>
      </c>
      <c r="F54" s="33" t="s">
        <v>0</v>
      </c>
      <c r="G54" s="32" t="s">
        <v>0</v>
      </c>
      <c r="H54" s="68">
        <v>231</v>
      </c>
      <c r="I54" s="32" t="s">
        <v>8</v>
      </c>
      <c r="J54" s="31">
        <v>231025000</v>
      </c>
      <c r="K54" s="30" t="s">
        <v>862</v>
      </c>
      <c r="L54" s="30" t="s">
        <v>5</v>
      </c>
      <c r="M54" s="69" t="s">
        <v>861</v>
      </c>
      <c r="N54" s="57" t="s">
        <v>860</v>
      </c>
      <c r="O54" s="57" t="s">
        <v>859</v>
      </c>
      <c r="P54" s="28">
        <v>6</v>
      </c>
      <c r="Q54" s="27">
        <v>5</v>
      </c>
      <c r="R54" s="21">
        <v>700</v>
      </c>
      <c r="S54" s="21">
        <v>700</v>
      </c>
      <c r="T54" s="21">
        <v>600</v>
      </c>
      <c r="U54" s="21">
        <v>600</v>
      </c>
      <c r="V54" s="21">
        <v>600</v>
      </c>
      <c r="W54" s="21">
        <v>600</v>
      </c>
    </row>
    <row r="55" spans="1:23" s="108" customFormat="1" ht="195.75" customHeight="1" x14ac:dyDescent="0.2">
      <c r="A55" s="112"/>
      <c r="B55" s="71">
        <v>301010021</v>
      </c>
      <c r="C55" s="71"/>
      <c r="D55" s="71"/>
      <c r="E55" s="72"/>
      <c r="F55" s="25">
        <v>301010021</v>
      </c>
      <c r="G55" s="67" t="s">
        <v>858</v>
      </c>
      <c r="H55" s="73"/>
      <c r="I55" s="73"/>
      <c r="J55" s="73"/>
      <c r="K55" s="66"/>
      <c r="L55" s="74"/>
      <c r="M55" s="74"/>
      <c r="N55" s="74"/>
      <c r="O55" s="75"/>
      <c r="P55" s="24" t="s">
        <v>0</v>
      </c>
      <c r="Q55" s="23" t="s">
        <v>0</v>
      </c>
      <c r="R55" s="21">
        <f>R56</f>
        <v>12010.2</v>
      </c>
      <c r="S55" s="21">
        <f>S56</f>
        <v>12010.2</v>
      </c>
      <c r="T55" s="21">
        <f>T56</f>
        <v>8573.9</v>
      </c>
      <c r="U55" s="21">
        <f t="shared" ref="U55:W55" si="8">U56</f>
        <v>8573.4</v>
      </c>
      <c r="V55" s="21">
        <f t="shared" si="8"/>
        <v>8573.4</v>
      </c>
      <c r="W55" s="21">
        <f t="shared" si="8"/>
        <v>8573.4</v>
      </c>
    </row>
    <row r="56" spans="1:23" s="108" customFormat="1" ht="220.5" customHeight="1" x14ac:dyDescent="0.2">
      <c r="A56" s="112"/>
      <c r="B56" s="45">
        <v>300000000</v>
      </c>
      <c r="C56" s="45">
        <v>301000000</v>
      </c>
      <c r="D56" s="44">
        <v>301010000</v>
      </c>
      <c r="E56" s="43">
        <v>301010021</v>
      </c>
      <c r="F56" s="42" t="s">
        <v>0</v>
      </c>
      <c r="G56" s="40" t="s">
        <v>0</v>
      </c>
      <c r="H56" s="41">
        <v>231</v>
      </c>
      <c r="I56" s="40" t="s">
        <v>8</v>
      </c>
      <c r="J56" s="39">
        <v>231030000</v>
      </c>
      <c r="K56" s="38" t="s">
        <v>857</v>
      </c>
      <c r="L56" s="38" t="s">
        <v>5</v>
      </c>
      <c r="M56" s="37" t="s">
        <v>856</v>
      </c>
      <c r="N56" s="36" t="s">
        <v>855</v>
      </c>
      <c r="O56" s="36" t="s">
        <v>854</v>
      </c>
      <c r="P56" s="12">
        <v>7</v>
      </c>
      <c r="Q56" s="11">
        <v>7</v>
      </c>
      <c r="R56" s="21">
        <v>12010.2</v>
      </c>
      <c r="S56" s="21">
        <v>12010.2</v>
      </c>
      <c r="T56" s="21">
        <v>8573.9</v>
      </c>
      <c r="U56" s="21">
        <v>8573.4</v>
      </c>
      <c r="V56" s="21">
        <v>8573.4</v>
      </c>
      <c r="W56" s="21">
        <v>8573.4</v>
      </c>
    </row>
    <row r="57" spans="1:23" s="108" customFormat="1" ht="364.5" customHeight="1" x14ac:dyDescent="0.2">
      <c r="A57" s="112"/>
      <c r="B57" s="71">
        <v>301010022</v>
      </c>
      <c r="C57" s="71"/>
      <c r="D57" s="71"/>
      <c r="E57" s="72"/>
      <c r="F57" s="25">
        <v>301010022</v>
      </c>
      <c r="G57" s="67" t="s">
        <v>853</v>
      </c>
      <c r="H57" s="73"/>
      <c r="I57" s="73"/>
      <c r="J57" s="73"/>
      <c r="K57" s="66"/>
      <c r="L57" s="74"/>
      <c r="M57" s="74"/>
      <c r="N57" s="74"/>
      <c r="O57" s="75"/>
      <c r="P57" s="24" t="s">
        <v>0</v>
      </c>
      <c r="Q57" s="23" t="s">
        <v>0</v>
      </c>
      <c r="R57" s="21">
        <f>SUM(R58:R83)</f>
        <v>826836.5</v>
      </c>
      <c r="S57" s="21">
        <f>SUM(S58:S83)</f>
        <v>650578.30000000005</v>
      </c>
      <c r="T57" s="21">
        <f>SUM(T58:T83)</f>
        <v>850511.39999999991</v>
      </c>
      <c r="U57" s="21">
        <f t="shared" ref="U57:W57" si="9">SUM(U58:U83)</f>
        <v>594746.93992000003</v>
      </c>
      <c r="V57" s="21">
        <f t="shared" si="9"/>
        <v>440129.42113999999</v>
      </c>
      <c r="W57" s="21">
        <f t="shared" si="9"/>
        <v>422604.6618</v>
      </c>
    </row>
    <row r="58" spans="1:23" s="108" customFormat="1" ht="140.25" customHeight="1" x14ac:dyDescent="0.2">
      <c r="A58" s="112"/>
      <c r="B58" s="62">
        <v>300000000</v>
      </c>
      <c r="C58" s="62">
        <v>301000000</v>
      </c>
      <c r="D58" s="19">
        <v>301010000</v>
      </c>
      <c r="E58" s="61">
        <v>301010022</v>
      </c>
      <c r="F58" s="6" t="s">
        <v>0</v>
      </c>
      <c r="G58" s="16" t="s">
        <v>0</v>
      </c>
      <c r="H58" s="17">
        <v>231</v>
      </c>
      <c r="I58" s="16" t="s">
        <v>8</v>
      </c>
      <c r="J58" s="15">
        <v>231024000</v>
      </c>
      <c r="K58" s="14" t="s">
        <v>852</v>
      </c>
      <c r="L58" s="14" t="s">
        <v>5</v>
      </c>
      <c r="M58" s="13" t="s">
        <v>851</v>
      </c>
      <c r="N58" s="64" t="s">
        <v>850</v>
      </c>
      <c r="O58" s="64" t="s">
        <v>849</v>
      </c>
      <c r="P58" s="12">
        <v>7</v>
      </c>
      <c r="Q58" s="11">
        <v>7</v>
      </c>
      <c r="R58" s="21">
        <v>0</v>
      </c>
      <c r="S58" s="21">
        <v>0</v>
      </c>
      <c r="T58" s="21">
        <v>3348.5</v>
      </c>
      <c r="U58" s="21">
        <v>5084.8</v>
      </c>
      <c r="V58" s="21">
        <v>3706.1</v>
      </c>
      <c r="W58" s="21">
        <v>3706.1</v>
      </c>
    </row>
    <row r="59" spans="1:23" s="108" customFormat="1" ht="138" customHeight="1" x14ac:dyDescent="0.2">
      <c r="A59" s="112"/>
      <c r="B59" s="54">
        <v>300000000</v>
      </c>
      <c r="C59" s="54">
        <v>301000000</v>
      </c>
      <c r="D59" s="58">
        <v>301010000</v>
      </c>
      <c r="E59" s="59">
        <v>301010022</v>
      </c>
      <c r="F59" s="35" t="s">
        <v>0</v>
      </c>
      <c r="G59" s="4" t="s">
        <v>0</v>
      </c>
      <c r="H59" s="65">
        <v>231</v>
      </c>
      <c r="I59" s="4" t="s">
        <v>8</v>
      </c>
      <c r="J59" s="34">
        <v>231037000</v>
      </c>
      <c r="K59" s="2" t="s">
        <v>848</v>
      </c>
      <c r="L59" s="2" t="s">
        <v>5</v>
      </c>
      <c r="M59" s="66" t="s">
        <v>821</v>
      </c>
      <c r="N59" s="56" t="s">
        <v>847</v>
      </c>
      <c r="O59" s="56" t="s">
        <v>819</v>
      </c>
      <c r="P59" s="28">
        <v>7</v>
      </c>
      <c r="Q59" s="27">
        <v>1</v>
      </c>
      <c r="R59" s="21">
        <v>0</v>
      </c>
      <c r="S59" s="21">
        <v>0</v>
      </c>
      <c r="T59" s="21">
        <v>978.1</v>
      </c>
      <c r="U59" s="21">
        <v>26.516999999999999</v>
      </c>
      <c r="V59" s="21">
        <v>0</v>
      </c>
      <c r="W59" s="21">
        <v>0</v>
      </c>
    </row>
    <row r="60" spans="1:23" s="108" customFormat="1" ht="158.25" customHeight="1" x14ac:dyDescent="0.2">
      <c r="A60" s="112"/>
      <c r="B60" s="54">
        <v>300000000</v>
      </c>
      <c r="C60" s="54">
        <v>301000000</v>
      </c>
      <c r="D60" s="58">
        <v>301010000</v>
      </c>
      <c r="E60" s="59">
        <v>301010022</v>
      </c>
      <c r="F60" s="35" t="s">
        <v>0</v>
      </c>
      <c r="G60" s="4" t="s">
        <v>0</v>
      </c>
      <c r="H60" s="65">
        <v>231</v>
      </c>
      <c r="I60" s="4" t="s">
        <v>8</v>
      </c>
      <c r="J60" s="34">
        <v>231037000</v>
      </c>
      <c r="K60" s="2" t="s">
        <v>848</v>
      </c>
      <c r="L60" s="2" t="s">
        <v>5</v>
      </c>
      <c r="M60" s="66" t="s">
        <v>821</v>
      </c>
      <c r="N60" s="56" t="s">
        <v>847</v>
      </c>
      <c r="O60" s="56" t="s">
        <v>819</v>
      </c>
      <c r="P60" s="28">
        <v>7</v>
      </c>
      <c r="Q60" s="27">
        <v>2</v>
      </c>
      <c r="R60" s="21">
        <v>0</v>
      </c>
      <c r="S60" s="21">
        <v>0</v>
      </c>
      <c r="T60" s="21">
        <v>254.1</v>
      </c>
      <c r="U60" s="21">
        <v>44.9</v>
      </c>
      <c r="V60" s="21">
        <v>0</v>
      </c>
      <c r="W60" s="21">
        <v>0</v>
      </c>
    </row>
    <row r="61" spans="1:23" s="108" customFormat="1" ht="154.5" customHeight="1" x14ac:dyDescent="0.2">
      <c r="A61" s="112"/>
      <c r="B61" s="54">
        <v>300000000</v>
      </c>
      <c r="C61" s="54">
        <v>301000000</v>
      </c>
      <c r="D61" s="58">
        <v>301010000</v>
      </c>
      <c r="E61" s="59">
        <v>301010022</v>
      </c>
      <c r="F61" s="35" t="s">
        <v>0</v>
      </c>
      <c r="G61" s="4" t="s">
        <v>0</v>
      </c>
      <c r="H61" s="65">
        <v>231</v>
      </c>
      <c r="I61" s="4" t="s">
        <v>8</v>
      </c>
      <c r="J61" s="34">
        <v>231037000</v>
      </c>
      <c r="K61" s="2" t="s">
        <v>848</v>
      </c>
      <c r="L61" s="2" t="s">
        <v>5</v>
      </c>
      <c r="M61" s="66" t="s">
        <v>821</v>
      </c>
      <c r="N61" s="56" t="s">
        <v>847</v>
      </c>
      <c r="O61" s="56" t="s">
        <v>819</v>
      </c>
      <c r="P61" s="28">
        <v>7</v>
      </c>
      <c r="Q61" s="27">
        <v>3</v>
      </c>
      <c r="R61" s="21">
        <v>350</v>
      </c>
      <c r="S61" s="21">
        <v>350</v>
      </c>
      <c r="T61" s="21">
        <v>450</v>
      </c>
      <c r="U61" s="21">
        <v>0</v>
      </c>
      <c r="V61" s="21">
        <v>0</v>
      </c>
      <c r="W61" s="21">
        <v>0</v>
      </c>
    </row>
    <row r="62" spans="1:23" s="108" customFormat="1" ht="197.25" customHeight="1" x14ac:dyDescent="0.2">
      <c r="A62" s="112"/>
      <c r="B62" s="54">
        <v>300000000</v>
      </c>
      <c r="C62" s="54">
        <v>301000000</v>
      </c>
      <c r="D62" s="58">
        <v>301010000</v>
      </c>
      <c r="E62" s="59">
        <v>301010022</v>
      </c>
      <c r="F62" s="35" t="s">
        <v>0</v>
      </c>
      <c r="G62" s="4" t="s">
        <v>0</v>
      </c>
      <c r="H62" s="65">
        <v>231</v>
      </c>
      <c r="I62" s="4" t="s">
        <v>8</v>
      </c>
      <c r="J62" s="34">
        <v>231231009</v>
      </c>
      <c r="K62" s="2" t="s">
        <v>846</v>
      </c>
      <c r="L62" s="2" t="s">
        <v>5</v>
      </c>
      <c r="M62" s="66" t="s">
        <v>845</v>
      </c>
      <c r="N62" s="56" t="s">
        <v>844</v>
      </c>
      <c r="O62" s="56" t="s">
        <v>843</v>
      </c>
      <c r="P62" s="28">
        <v>7</v>
      </c>
      <c r="Q62" s="27">
        <v>2</v>
      </c>
      <c r="R62" s="21">
        <v>26097.3</v>
      </c>
      <c r="S62" s="21">
        <v>26097.3</v>
      </c>
      <c r="T62" s="21">
        <v>0</v>
      </c>
      <c r="U62" s="21">
        <v>0</v>
      </c>
      <c r="V62" s="21">
        <v>0</v>
      </c>
      <c r="W62" s="21">
        <v>0</v>
      </c>
    </row>
    <row r="63" spans="1:23" s="108" customFormat="1" ht="192.75" customHeight="1" x14ac:dyDescent="0.2">
      <c r="A63" s="112"/>
      <c r="B63" s="54">
        <v>300000000</v>
      </c>
      <c r="C63" s="54">
        <v>301000000</v>
      </c>
      <c r="D63" s="58">
        <v>301010000</v>
      </c>
      <c r="E63" s="59">
        <v>301010022</v>
      </c>
      <c r="F63" s="35" t="s">
        <v>0</v>
      </c>
      <c r="G63" s="4" t="s">
        <v>0</v>
      </c>
      <c r="H63" s="65">
        <v>231</v>
      </c>
      <c r="I63" s="4" t="s">
        <v>8</v>
      </c>
      <c r="J63" s="34">
        <v>231231050</v>
      </c>
      <c r="K63" s="2" t="s">
        <v>842</v>
      </c>
      <c r="L63" s="2" t="s">
        <v>5</v>
      </c>
      <c r="M63" s="66" t="s">
        <v>841</v>
      </c>
      <c r="N63" s="56" t="s">
        <v>840</v>
      </c>
      <c r="O63" s="56" t="s">
        <v>839</v>
      </c>
      <c r="P63" s="28">
        <v>7</v>
      </c>
      <c r="Q63" s="27">
        <v>1</v>
      </c>
      <c r="R63" s="21">
        <v>144488.70000000001</v>
      </c>
      <c r="S63" s="21">
        <v>144488.70000000001</v>
      </c>
      <c r="T63" s="21">
        <v>157966.5</v>
      </c>
      <c r="U63" s="21">
        <v>139114.761</v>
      </c>
      <c r="V63" s="21">
        <v>137225.785</v>
      </c>
      <c r="W63" s="21">
        <v>131810.76699999999</v>
      </c>
    </row>
    <row r="64" spans="1:23" s="108" customFormat="1" ht="284.25" customHeight="1" x14ac:dyDescent="0.2">
      <c r="A64" s="112"/>
      <c r="B64" s="54">
        <v>300000000</v>
      </c>
      <c r="C64" s="54">
        <v>301000000</v>
      </c>
      <c r="D64" s="58">
        <v>301010000</v>
      </c>
      <c r="E64" s="59">
        <v>301010022</v>
      </c>
      <c r="F64" s="35" t="s">
        <v>0</v>
      </c>
      <c r="G64" s="4" t="s">
        <v>0</v>
      </c>
      <c r="H64" s="65">
        <v>231</v>
      </c>
      <c r="I64" s="4" t="s">
        <v>8</v>
      </c>
      <c r="J64" s="34">
        <v>231231070</v>
      </c>
      <c r="K64" s="2" t="s">
        <v>838</v>
      </c>
      <c r="L64" s="2" t="s">
        <v>5</v>
      </c>
      <c r="M64" s="66" t="s">
        <v>837</v>
      </c>
      <c r="N64" s="56" t="s">
        <v>836</v>
      </c>
      <c r="O64" s="56" t="s">
        <v>835</v>
      </c>
      <c r="P64" s="28">
        <v>7</v>
      </c>
      <c r="Q64" s="27">
        <v>2</v>
      </c>
      <c r="R64" s="21">
        <v>175952.2</v>
      </c>
      <c r="S64" s="21">
        <v>175927.5</v>
      </c>
      <c r="T64" s="21">
        <v>209046.9</v>
      </c>
      <c r="U64" s="21">
        <v>148190.29999999999</v>
      </c>
      <c r="V64" s="21">
        <v>139990.29999999999</v>
      </c>
      <c r="W64" s="21">
        <v>137090.29999999999</v>
      </c>
    </row>
    <row r="65" spans="1:23" s="108" customFormat="1" ht="221.25" customHeight="1" x14ac:dyDescent="0.2">
      <c r="A65" s="112"/>
      <c r="B65" s="54">
        <v>300000000</v>
      </c>
      <c r="C65" s="54">
        <v>301000000</v>
      </c>
      <c r="D65" s="58">
        <v>301010000</v>
      </c>
      <c r="E65" s="59">
        <v>301010022</v>
      </c>
      <c r="F65" s="35" t="s">
        <v>0</v>
      </c>
      <c r="G65" s="4" t="s">
        <v>0</v>
      </c>
      <c r="H65" s="65">
        <v>231</v>
      </c>
      <c r="I65" s="4" t="s">
        <v>8</v>
      </c>
      <c r="J65" s="34">
        <v>231231080</v>
      </c>
      <c r="K65" s="2" t="s">
        <v>834</v>
      </c>
      <c r="L65" s="2" t="s">
        <v>5</v>
      </c>
      <c r="M65" s="66" t="s">
        <v>833</v>
      </c>
      <c r="N65" s="56" t="s">
        <v>832</v>
      </c>
      <c r="O65" s="56" t="s">
        <v>831</v>
      </c>
      <c r="P65" s="28">
        <v>7</v>
      </c>
      <c r="Q65" s="27">
        <v>3</v>
      </c>
      <c r="R65" s="21">
        <v>94663.8</v>
      </c>
      <c r="S65" s="21">
        <v>94477.4</v>
      </c>
      <c r="T65" s="21">
        <v>96219.8</v>
      </c>
      <c r="U65" s="21">
        <v>87647.9</v>
      </c>
      <c r="V65" s="21">
        <v>84364.800000000003</v>
      </c>
      <c r="W65" s="21">
        <v>75107.395999999993</v>
      </c>
    </row>
    <row r="66" spans="1:23" s="108" customFormat="1" ht="203.25" customHeight="1" x14ac:dyDescent="0.2">
      <c r="A66" s="112"/>
      <c r="B66" s="54"/>
      <c r="C66" s="54"/>
      <c r="D66" s="58"/>
      <c r="E66" s="59"/>
      <c r="F66" s="35"/>
      <c r="G66" s="4"/>
      <c r="H66" s="65">
        <v>231</v>
      </c>
      <c r="I66" s="4" t="s">
        <v>8</v>
      </c>
      <c r="J66" s="34">
        <v>231231080</v>
      </c>
      <c r="K66" s="2" t="s">
        <v>834</v>
      </c>
      <c r="L66" s="2" t="s">
        <v>5</v>
      </c>
      <c r="M66" s="66" t="s">
        <v>833</v>
      </c>
      <c r="N66" s="56" t="s">
        <v>832</v>
      </c>
      <c r="O66" s="56" t="s">
        <v>831</v>
      </c>
      <c r="P66" s="28">
        <v>7</v>
      </c>
      <c r="Q66" s="27">
        <v>1</v>
      </c>
      <c r="R66" s="21">
        <v>3784</v>
      </c>
      <c r="S66" s="21">
        <v>3782.4</v>
      </c>
      <c r="T66" s="21">
        <v>0</v>
      </c>
      <c r="U66" s="21">
        <v>0</v>
      </c>
      <c r="V66" s="21">
        <v>0</v>
      </c>
      <c r="W66" s="21">
        <v>0</v>
      </c>
    </row>
    <row r="67" spans="1:23" s="108" customFormat="1" ht="162.75" customHeight="1" x14ac:dyDescent="0.2">
      <c r="A67" s="112"/>
      <c r="B67" s="54">
        <v>300000000</v>
      </c>
      <c r="C67" s="54">
        <v>301000000</v>
      </c>
      <c r="D67" s="58">
        <v>301010000</v>
      </c>
      <c r="E67" s="59">
        <v>301010022</v>
      </c>
      <c r="F67" s="35" t="s">
        <v>0</v>
      </c>
      <c r="G67" s="4" t="s">
        <v>0</v>
      </c>
      <c r="H67" s="65">
        <v>231</v>
      </c>
      <c r="I67" s="4" t="s">
        <v>8</v>
      </c>
      <c r="J67" s="34">
        <v>231231100</v>
      </c>
      <c r="K67" s="2" t="s">
        <v>830</v>
      </c>
      <c r="L67" s="2" t="s">
        <v>5</v>
      </c>
      <c r="M67" s="66" t="s">
        <v>829</v>
      </c>
      <c r="N67" s="56" t="s">
        <v>828</v>
      </c>
      <c r="O67" s="56" t="s">
        <v>827</v>
      </c>
      <c r="P67" s="28">
        <v>7</v>
      </c>
      <c r="Q67" s="27">
        <v>9</v>
      </c>
      <c r="R67" s="21">
        <v>20357.099999999999</v>
      </c>
      <c r="S67" s="21">
        <v>20345.8</v>
      </c>
      <c r="T67" s="21">
        <v>14225.6</v>
      </c>
      <c r="U67" s="21">
        <v>12653.63</v>
      </c>
      <c r="V67" s="21">
        <v>12653.63</v>
      </c>
      <c r="W67" s="21">
        <v>12653.63</v>
      </c>
    </row>
    <row r="68" spans="1:23" s="108" customFormat="1" ht="156.75" customHeight="1" x14ac:dyDescent="0.2">
      <c r="A68" s="112"/>
      <c r="B68" s="54">
        <v>300000000</v>
      </c>
      <c r="C68" s="54">
        <v>301000000</v>
      </c>
      <c r="D68" s="58">
        <v>301010000</v>
      </c>
      <c r="E68" s="59">
        <v>301010022</v>
      </c>
      <c r="F68" s="35" t="s">
        <v>0</v>
      </c>
      <c r="G68" s="4" t="s">
        <v>0</v>
      </c>
      <c r="H68" s="65">
        <v>231</v>
      </c>
      <c r="I68" s="4" t="s">
        <v>8</v>
      </c>
      <c r="J68" s="34">
        <v>231231190</v>
      </c>
      <c r="K68" s="2" t="s">
        <v>826</v>
      </c>
      <c r="L68" s="2" t="s">
        <v>5</v>
      </c>
      <c r="M68" s="66" t="s">
        <v>825</v>
      </c>
      <c r="N68" s="56" t="s">
        <v>824</v>
      </c>
      <c r="O68" s="56" t="s">
        <v>823</v>
      </c>
      <c r="P68" s="28">
        <v>7</v>
      </c>
      <c r="Q68" s="27">
        <v>9</v>
      </c>
      <c r="R68" s="21">
        <v>10</v>
      </c>
      <c r="S68" s="21">
        <v>10</v>
      </c>
      <c r="T68" s="21">
        <v>0</v>
      </c>
      <c r="U68" s="21">
        <v>0</v>
      </c>
      <c r="V68" s="21">
        <v>0</v>
      </c>
      <c r="W68" s="21">
        <v>0</v>
      </c>
    </row>
    <row r="69" spans="1:23" s="108" customFormat="1" ht="123.75" customHeight="1" x14ac:dyDescent="0.2">
      <c r="A69" s="112"/>
      <c r="B69" s="54">
        <v>300000000</v>
      </c>
      <c r="C69" s="54">
        <v>301000000</v>
      </c>
      <c r="D69" s="58">
        <v>301010000</v>
      </c>
      <c r="E69" s="59">
        <v>301010022</v>
      </c>
      <c r="F69" s="35" t="s">
        <v>0</v>
      </c>
      <c r="G69" s="4" t="s">
        <v>0</v>
      </c>
      <c r="H69" s="65">
        <v>231</v>
      </c>
      <c r="I69" s="4" t="s">
        <v>8</v>
      </c>
      <c r="J69" s="34">
        <v>231231200</v>
      </c>
      <c r="K69" s="2" t="s">
        <v>822</v>
      </c>
      <c r="L69" s="2" t="s">
        <v>5</v>
      </c>
      <c r="M69" s="66" t="s">
        <v>821</v>
      </c>
      <c r="N69" s="56" t="s">
        <v>820</v>
      </c>
      <c r="O69" s="56" t="s">
        <v>819</v>
      </c>
      <c r="P69" s="28">
        <v>7</v>
      </c>
      <c r="Q69" s="27">
        <v>1</v>
      </c>
      <c r="R69" s="21">
        <v>179.2</v>
      </c>
      <c r="S69" s="21">
        <v>179.2</v>
      </c>
      <c r="T69" s="21">
        <v>833.8</v>
      </c>
      <c r="U69" s="21">
        <v>171.929</v>
      </c>
      <c r="V69" s="21">
        <v>96.444000000000003</v>
      </c>
      <c r="W69" s="21">
        <v>148.1</v>
      </c>
    </row>
    <row r="70" spans="1:23" s="108" customFormat="1" ht="115.5" customHeight="1" x14ac:dyDescent="0.2">
      <c r="A70" s="112"/>
      <c r="B70" s="54">
        <v>300000000</v>
      </c>
      <c r="C70" s="54">
        <v>301000000</v>
      </c>
      <c r="D70" s="58">
        <v>301010000</v>
      </c>
      <c r="E70" s="59">
        <v>301010022</v>
      </c>
      <c r="F70" s="35" t="s">
        <v>0</v>
      </c>
      <c r="G70" s="4" t="s">
        <v>0</v>
      </c>
      <c r="H70" s="65">
        <v>231</v>
      </c>
      <c r="I70" s="4" t="s">
        <v>8</v>
      </c>
      <c r="J70" s="34">
        <v>231231200</v>
      </c>
      <c r="K70" s="2" t="s">
        <v>822</v>
      </c>
      <c r="L70" s="2" t="s">
        <v>5</v>
      </c>
      <c r="M70" s="66" t="s">
        <v>821</v>
      </c>
      <c r="N70" s="56" t="s">
        <v>820</v>
      </c>
      <c r="O70" s="56" t="s">
        <v>819</v>
      </c>
      <c r="P70" s="28">
        <v>7</v>
      </c>
      <c r="Q70" s="27">
        <v>2</v>
      </c>
      <c r="R70" s="21">
        <v>512</v>
      </c>
      <c r="S70" s="21">
        <v>512</v>
      </c>
      <c r="T70" s="21">
        <v>1440.2</v>
      </c>
      <c r="U70" s="21">
        <v>897.53599999999994</v>
      </c>
      <c r="V70" s="21">
        <v>1500</v>
      </c>
      <c r="W70" s="21">
        <v>1006</v>
      </c>
    </row>
    <row r="71" spans="1:23" s="108" customFormat="1" ht="130.5" customHeight="1" x14ac:dyDescent="0.2">
      <c r="A71" s="112"/>
      <c r="B71" s="54">
        <v>300000000</v>
      </c>
      <c r="C71" s="54">
        <v>301000000</v>
      </c>
      <c r="D71" s="58">
        <v>301010000</v>
      </c>
      <c r="E71" s="59">
        <v>301010022</v>
      </c>
      <c r="F71" s="35" t="s">
        <v>0</v>
      </c>
      <c r="G71" s="4" t="s">
        <v>0</v>
      </c>
      <c r="H71" s="65">
        <v>231</v>
      </c>
      <c r="I71" s="4" t="s">
        <v>8</v>
      </c>
      <c r="J71" s="34">
        <v>231231200</v>
      </c>
      <c r="K71" s="2" t="s">
        <v>822</v>
      </c>
      <c r="L71" s="2" t="s">
        <v>5</v>
      </c>
      <c r="M71" s="66" t="s">
        <v>821</v>
      </c>
      <c r="N71" s="56" t="s">
        <v>820</v>
      </c>
      <c r="O71" s="56" t="s">
        <v>819</v>
      </c>
      <c r="P71" s="28">
        <v>7</v>
      </c>
      <c r="Q71" s="27">
        <v>3</v>
      </c>
      <c r="R71" s="21">
        <v>87.8</v>
      </c>
      <c r="S71" s="21">
        <v>87.8</v>
      </c>
      <c r="T71" s="21">
        <v>50</v>
      </c>
      <c r="U71" s="21">
        <v>0</v>
      </c>
      <c r="V71" s="21">
        <v>0</v>
      </c>
      <c r="W71" s="21">
        <v>0</v>
      </c>
    </row>
    <row r="72" spans="1:23" s="108" customFormat="1" ht="118.5" customHeight="1" x14ac:dyDescent="0.2">
      <c r="A72" s="112"/>
      <c r="B72" s="54"/>
      <c r="C72" s="54"/>
      <c r="D72" s="58"/>
      <c r="E72" s="59"/>
      <c r="F72" s="35"/>
      <c r="G72" s="4"/>
      <c r="H72" s="65">
        <v>241</v>
      </c>
      <c r="I72" s="4" t="s">
        <v>350</v>
      </c>
      <c r="J72" s="34">
        <v>214080020</v>
      </c>
      <c r="K72" s="2" t="s">
        <v>990</v>
      </c>
      <c r="L72" s="2" t="s">
        <v>5</v>
      </c>
      <c r="M72" s="66" t="s">
        <v>817</v>
      </c>
      <c r="N72" s="56" t="s">
        <v>816</v>
      </c>
      <c r="O72" s="56" t="s">
        <v>815</v>
      </c>
      <c r="P72" s="28">
        <v>7</v>
      </c>
      <c r="Q72" s="27">
        <v>3</v>
      </c>
      <c r="R72" s="21">
        <v>56429.9</v>
      </c>
      <c r="S72" s="21">
        <v>56429.9</v>
      </c>
      <c r="T72" s="21">
        <v>47490.8</v>
      </c>
      <c r="U72" s="21">
        <v>0</v>
      </c>
      <c r="V72" s="21">
        <v>0</v>
      </c>
      <c r="W72" s="21">
        <v>0</v>
      </c>
    </row>
    <row r="73" spans="1:23" s="108" customFormat="1" ht="134.25" customHeight="1" x14ac:dyDescent="0.2">
      <c r="A73" s="112"/>
      <c r="B73" s="54"/>
      <c r="C73" s="54"/>
      <c r="D73" s="58"/>
      <c r="E73" s="59"/>
      <c r="F73" s="35"/>
      <c r="G73" s="4"/>
      <c r="H73" s="65">
        <v>241</v>
      </c>
      <c r="I73" s="4" t="s">
        <v>350</v>
      </c>
      <c r="J73" s="34">
        <v>214080020</v>
      </c>
      <c r="K73" s="2" t="s">
        <v>990</v>
      </c>
      <c r="L73" s="2" t="s">
        <v>5</v>
      </c>
      <c r="M73" s="66" t="s">
        <v>817</v>
      </c>
      <c r="N73" s="56" t="s">
        <v>816</v>
      </c>
      <c r="O73" s="56" t="s">
        <v>815</v>
      </c>
      <c r="P73" s="28">
        <v>11</v>
      </c>
      <c r="Q73" s="27">
        <v>1</v>
      </c>
      <c r="R73" s="21">
        <v>0</v>
      </c>
      <c r="S73" s="21">
        <v>0</v>
      </c>
      <c r="T73" s="21">
        <v>4494.1000000000004</v>
      </c>
      <c r="U73" s="21">
        <v>0</v>
      </c>
      <c r="V73" s="21">
        <v>0</v>
      </c>
      <c r="W73" s="21">
        <v>0</v>
      </c>
    </row>
    <row r="74" spans="1:23" s="108" customFormat="1" ht="169.5" customHeight="1" x14ac:dyDescent="0.2">
      <c r="A74" s="112"/>
      <c r="B74" s="54">
        <v>300000000</v>
      </c>
      <c r="C74" s="54">
        <v>301000000</v>
      </c>
      <c r="D74" s="58">
        <v>301010000</v>
      </c>
      <c r="E74" s="59">
        <v>301010022</v>
      </c>
      <c r="F74" s="35" t="s">
        <v>0</v>
      </c>
      <c r="G74" s="4" t="s">
        <v>0</v>
      </c>
      <c r="H74" s="65">
        <v>241</v>
      </c>
      <c r="I74" s="4" t="s">
        <v>350</v>
      </c>
      <c r="J74" s="34">
        <v>241081133</v>
      </c>
      <c r="K74" s="2" t="s">
        <v>818</v>
      </c>
      <c r="L74" s="2" t="s">
        <v>5</v>
      </c>
      <c r="M74" s="66" t="s">
        <v>817</v>
      </c>
      <c r="N74" s="56" t="s">
        <v>816</v>
      </c>
      <c r="O74" s="56" t="s">
        <v>815</v>
      </c>
      <c r="P74" s="28">
        <v>7</v>
      </c>
      <c r="Q74" s="27">
        <v>3</v>
      </c>
      <c r="R74" s="21">
        <v>60942.400000000001</v>
      </c>
      <c r="S74" s="21">
        <v>60942.400000000001</v>
      </c>
      <c r="T74" s="21">
        <v>55096.800000000003</v>
      </c>
      <c r="U74" s="21">
        <v>60285.376920000002</v>
      </c>
      <c r="V74" s="21">
        <v>60368.362139999997</v>
      </c>
      <c r="W74" s="21">
        <v>60858.368799999997</v>
      </c>
    </row>
    <row r="75" spans="1:23" s="108" customFormat="1" ht="192.75" customHeight="1" x14ac:dyDescent="0.2">
      <c r="A75" s="112"/>
      <c r="B75" s="54">
        <v>300000000</v>
      </c>
      <c r="C75" s="54">
        <v>301000000</v>
      </c>
      <c r="D75" s="58">
        <v>301010000</v>
      </c>
      <c r="E75" s="59">
        <v>301010022</v>
      </c>
      <c r="F75" s="35" t="s">
        <v>0</v>
      </c>
      <c r="G75" s="4" t="s">
        <v>0</v>
      </c>
      <c r="H75" s="65">
        <v>241</v>
      </c>
      <c r="I75" s="4" t="s">
        <v>350</v>
      </c>
      <c r="J75" s="34">
        <v>241241142</v>
      </c>
      <c r="K75" s="2" t="s">
        <v>814</v>
      </c>
      <c r="L75" s="2" t="s">
        <v>5</v>
      </c>
      <c r="M75" s="66" t="s">
        <v>634</v>
      </c>
      <c r="N75" s="56" t="s">
        <v>796</v>
      </c>
      <c r="O75" s="56" t="s">
        <v>632</v>
      </c>
      <c r="P75" s="28">
        <v>7</v>
      </c>
      <c r="Q75" s="27">
        <v>3</v>
      </c>
      <c r="R75" s="21">
        <v>0</v>
      </c>
      <c r="S75" s="21">
        <v>0</v>
      </c>
      <c r="T75" s="21">
        <v>175</v>
      </c>
      <c r="U75" s="21">
        <v>224</v>
      </c>
      <c r="V75" s="21">
        <v>224</v>
      </c>
      <c r="W75" s="21">
        <v>224</v>
      </c>
    </row>
    <row r="76" spans="1:23" s="108" customFormat="1" ht="128.25" customHeight="1" x14ac:dyDescent="0.2">
      <c r="A76" s="112"/>
      <c r="B76" s="54"/>
      <c r="C76" s="54"/>
      <c r="D76" s="58"/>
      <c r="E76" s="59"/>
      <c r="F76" s="35"/>
      <c r="G76" s="4"/>
      <c r="H76" s="65">
        <v>241</v>
      </c>
      <c r="I76" s="4" t="s">
        <v>350</v>
      </c>
      <c r="J76" s="34">
        <v>241084145</v>
      </c>
      <c r="K76" s="2" t="s">
        <v>655</v>
      </c>
      <c r="L76" s="2" t="s">
        <v>5</v>
      </c>
      <c r="M76" s="66" t="s">
        <v>812</v>
      </c>
      <c r="N76" s="56" t="s">
        <v>811</v>
      </c>
      <c r="O76" s="56" t="s">
        <v>810</v>
      </c>
      <c r="P76" s="28">
        <v>7</v>
      </c>
      <c r="Q76" s="27">
        <v>3</v>
      </c>
      <c r="R76" s="21">
        <v>1837.5</v>
      </c>
      <c r="S76" s="21">
        <v>1837.5</v>
      </c>
      <c r="T76" s="21">
        <v>1642.1</v>
      </c>
      <c r="U76" s="21">
        <v>0</v>
      </c>
      <c r="V76" s="21">
        <v>0</v>
      </c>
      <c r="W76" s="21">
        <v>0</v>
      </c>
    </row>
    <row r="77" spans="1:23" s="108" customFormat="1" ht="114" customHeight="1" x14ac:dyDescent="0.2">
      <c r="A77" s="112"/>
      <c r="B77" s="54"/>
      <c r="C77" s="54"/>
      <c r="D77" s="58"/>
      <c r="E77" s="59"/>
      <c r="F77" s="35"/>
      <c r="G77" s="4"/>
      <c r="H77" s="65">
        <v>241</v>
      </c>
      <c r="I77" s="4" t="s">
        <v>350</v>
      </c>
      <c r="J77" s="34">
        <v>241241145</v>
      </c>
      <c r="K77" s="2" t="s">
        <v>991</v>
      </c>
      <c r="L77" s="2" t="s">
        <v>5</v>
      </c>
      <c r="M77" s="66" t="s">
        <v>812</v>
      </c>
      <c r="N77" s="56" t="s">
        <v>811</v>
      </c>
      <c r="O77" s="56" t="s">
        <v>810</v>
      </c>
      <c r="P77" s="28">
        <v>7</v>
      </c>
      <c r="Q77" s="27">
        <v>3</v>
      </c>
      <c r="R77" s="21">
        <v>2352.5</v>
      </c>
      <c r="S77" s="21">
        <v>2352.5</v>
      </c>
      <c r="T77" s="21">
        <v>694.4</v>
      </c>
      <c r="U77" s="21">
        <v>0</v>
      </c>
      <c r="V77" s="21">
        <v>0</v>
      </c>
      <c r="W77" s="21">
        <v>0</v>
      </c>
    </row>
    <row r="78" spans="1:23" s="108" customFormat="1" ht="99.75" customHeight="1" x14ac:dyDescent="0.2">
      <c r="A78" s="112"/>
      <c r="B78" s="54">
        <v>300000000</v>
      </c>
      <c r="C78" s="54">
        <v>301000000</v>
      </c>
      <c r="D78" s="58">
        <v>301010000</v>
      </c>
      <c r="E78" s="59">
        <v>301010022</v>
      </c>
      <c r="F78" s="35" t="s">
        <v>0</v>
      </c>
      <c r="G78" s="4" t="s">
        <v>0</v>
      </c>
      <c r="H78" s="65">
        <v>241</v>
      </c>
      <c r="I78" s="4" t="s">
        <v>350</v>
      </c>
      <c r="J78" s="34">
        <v>241241146</v>
      </c>
      <c r="K78" s="2" t="s">
        <v>813</v>
      </c>
      <c r="L78" s="2" t="s">
        <v>5</v>
      </c>
      <c r="M78" s="66" t="s">
        <v>812</v>
      </c>
      <c r="N78" s="56" t="s">
        <v>811</v>
      </c>
      <c r="O78" s="56" t="s">
        <v>810</v>
      </c>
      <c r="P78" s="28">
        <v>7</v>
      </c>
      <c r="Q78" s="27">
        <v>3</v>
      </c>
      <c r="R78" s="21">
        <v>0</v>
      </c>
      <c r="S78" s="21">
        <v>0</v>
      </c>
      <c r="T78" s="21">
        <v>1167.2</v>
      </c>
      <c r="U78" s="21">
        <v>0</v>
      </c>
      <c r="V78" s="21">
        <v>0</v>
      </c>
      <c r="W78" s="21">
        <v>0</v>
      </c>
    </row>
    <row r="79" spans="1:23" s="108" customFormat="1" ht="90.75" customHeight="1" x14ac:dyDescent="0.2">
      <c r="A79" s="112"/>
      <c r="B79" s="54">
        <v>300000000</v>
      </c>
      <c r="C79" s="54">
        <v>301000000</v>
      </c>
      <c r="D79" s="58">
        <v>301010000</v>
      </c>
      <c r="E79" s="59">
        <v>301010022</v>
      </c>
      <c r="F79" s="35" t="s">
        <v>0</v>
      </c>
      <c r="G79" s="4" t="s">
        <v>0</v>
      </c>
      <c r="H79" s="65">
        <v>241</v>
      </c>
      <c r="I79" s="4" t="s">
        <v>350</v>
      </c>
      <c r="J79" s="34">
        <v>241241149</v>
      </c>
      <c r="K79" s="2" t="s">
        <v>809</v>
      </c>
      <c r="L79" s="2" t="s">
        <v>5</v>
      </c>
      <c r="M79" s="66" t="s">
        <v>808</v>
      </c>
      <c r="N79" s="56" t="s">
        <v>807</v>
      </c>
      <c r="O79" s="56" t="s">
        <v>695</v>
      </c>
      <c r="P79" s="28">
        <v>7</v>
      </c>
      <c r="Q79" s="27">
        <v>3</v>
      </c>
      <c r="R79" s="21">
        <v>0</v>
      </c>
      <c r="S79" s="21">
        <v>0</v>
      </c>
      <c r="T79" s="21">
        <v>99.5</v>
      </c>
      <c r="U79" s="21">
        <v>0</v>
      </c>
      <c r="V79" s="21">
        <v>0</v>
      </c>
      <c r="W79" s="21">
        <v>0</v>
      </c>
    </row>
    <row r="80" spans="1:23" s="108" customFormat="1" ht="205.5" customHeight="1" x14ac:dyDescent="0.2">
      <c r="A80" s="112"/>
      <c r="B80" s="54">
        <v>300000000</v>
      </c>
      <c r="C80" s="54">
        <v>301000000</v>
      </c>
      <c r="D80" s="58">
        <v>301010000</v>
      </c>
      <c r="E80" s="59">
        <v>301010022</v>
      </c>
      <c r="F80" s="35" t="s">
        <v>0</v>
      </c>
      <c r="G80" s="4" t="s">
        <v>0</v>
      </c>
      <c r="H80" s="65">
        <v>481</v>
      </c>
      <c r="I80" s="4" t="s">
        <v>138</v>
      </c>
      <c r="J80" s="34">
        <v>481481009</v>
      </c>
      <c r="K80" s="2" t="s">
        <v>806</v>
      </c>
      <c r="L80" s="2" t="s">
        <v>5</v>
      </c>
      <c r="M80" s="66" t="s">
        <v>805</v>
      </c>
      <c r="N80" s="56" t="s">
        <v>804</v>
      </c>
      <c r="O80" s="56" t="s">
        <v>803</v>
      </c>
      <c r="P80" s="28">
        <v>7</v>
      </c>
      <c r="Q80" s="27">
        <v>2</v>
      </c>
      <c r="R80" s="21">
        <v>175185.1</v>
      </c>
      <c r="S80" s="21">
        <v>62399.9</v>
      </c>
      <c r="T80" s="21">
        <v>165920</v>
      </c>
      <c r="U80" s="21">
        <v>140405.29</v>
      </c>
      <c r="V80" s="21">
        <v>0</v>
      </c>
      <c r="W80" s="21">
        <v>0</v>
      </c>
    </row>
    <row r="81" spans="1:23" s="108" customFormat="1" ht="235.5" customHeight="1" x14ac:dyDescent="0.2">
      <c r="A81" s="112"/>
      <c r="B81" s="54">
        <v>300000000</v>
      </c>
      <c r="C81" s="54">
        <v>301000000</v>
      </c>
      <c r="D81" s="58">
        <v>301010000</v>
      </c>
      <c r="E81" s="59">
        <v>301010022</v>
      </c>
      <c r="F81" s="35" t="s">
        <v>0</v>
      </c>
      <c r="G81" s="4" t="s">
        <v>0</v>
      </c>
      <c r="H81" s="65">
        <v>481</v>
      </c>
      <c r="I81" s="4" t="s">
        <v>138</v>
      </c>
      <c r="J81" s="34">
        <v>481481020</v>
      </c>
      <c r="K81" s="2" t="s">
        <v>802</v>
      </c>
      <c r="L81" s="2" t="s">
        <v>5</v>
      </c>
      <c r="M81" s="66" t="s">
        <v>801</v>
      </c>
      <c r="N81" s="56" t="s">
        <v>800</v>
      </c>
      <c r="O81" s="56" t="s">
        <v>799</v>
      </c>
      <c r="P81" s="28">
        <v>11</v>
      </c>
      <c r="Q81" s="27">
        <v>2</v>
      </c>
      <c r="R81" s="21">
        <v>60249</v>
      </c>
      <c r="S81" s="21">
        <v>0</v>
      </c>
      <c r="T81" s="21">
        <v>88918</v>
      </c>
      <c r="U81" s="21">
        <v>0</v>
      </c>
      <c r="V81" s="21">
        <v>0</v>
      </c>
      <c r="W81" s="21">
        <v>0</v>
      </c>
    </row>
    <row r="82" spans="1:23" s="108" customFormat="1" ht="112.5" customHeight="1" x14ac:dyDescent="0.2">
      <c r="A82" s="112"/>
      <c r="B82" s="55">
        <v>300000000</v>
      </c>
      <c r="C82" s="55">
        <v>301000000</v>
      </c>
      <c r="D82" s="10">
        <v>301010000</v>
      </c>
      <c r="E82" s="60">
        <v>301010022</v>
      </c>
      <c r="F82" s="33" t="s">
        <v>0</v>
      </c>
      <c r="G82" s="32" t="s">
        <v>0</v>
      </c>
      <c r="H82" s="68">
        <v>481</v>
      </c>
      <c r="I82" s="32" t="s">
        <v>138</v>
      </c>
      <c r="J82" s="31">
        <v>481481115</v>
      </c>
      <c r="K82" s="30" t="s">
        <v>798</v>
      </c>
      <c r="L82" s="30" t="s">
        <v>5</v>
      </c>
      <c r="M82" s="69" t="s">
        <v>797</v>
      </c>
      <c r="N82" s="57" t="s">
        <v>796</v>
      </c>
      <c r="O82" s="57" t="s">
        <v>795</v>
      </c>
      <c r="P82" s="28">
        <v>7</v>
      </c>
      <c r="Q82" s="27">
        <v>1</v>
      </c>
      <c r="R82" s="21">
        <v>358</v>
      </c>
      <c r="S82" s="21">
        <v>358</v>
      </c>
      <c r="T82" s="21">
        <v>0</v>
      </c>
      <c r="U82" s="21">
        <v>0</v>
      </c>
      <c r="V82" s="21">
        <v>0</v>
      </c>
      <c r="W82" s="21">
        <v>0</v>
      </c>
    </row>
    <row r="83" spans="1:23" s="108" customFormat="1" ht="168" customHeight="1" x14ac:dyDescent="0.2">
      <c r="A83" s="112"/>
      <c r="B83" s="55"/>
      <c r="C83" s="55"/>
      <c r="D83" s="10"/>
      <c r="E83" s="10"/>
      <c r="F83" s="5"/>
      <c r="G83" s="66"/>
      <c r="H83" s="68">
        <v>481</v>
      </c>
      <c r="I83" s="32" t="s">
        <v>138</v>
      </c>
      <c r="J83" s="31">
        <v>481481115</v>
      </c>
      <c r="K83" s="30" t="s">
        <v>798</v>
      </c>
      <c r="L83" s="30" t="s">
        <v>5</v>
      </c>
      <c r="M83" s="69" t="s">
        <v>797</v>
      </c>
      <c r="N83" s="57" t="s">
        <v>796</v>
      </c>
      <c r="O83" s="57" t="s">
        <v>795</v>
      </c>
      <c r="P83" s="28">
        <v>7</v>
      </c>
      <c r="Q83" s="27">
        <v>2</v>
      </c>
      <c r="R83" s="21">
        <v>3000</v>
      </c>
      <c r="S83" s="21">
        <v>0</v>
      </c>
      <c r="T83" s="21">
        <v>0</v>
      </c>
      <c r="U83" s="21">
        <v>0</v>
      </c>
      <c r="V83" s="21">
        <v>0</v>
      </c>
      <c r="W83" s="21">
        <v>0</v>
      </c>
    </row>
    <row r="84" spans="1:23" s="108" customFormat="1" ht="169.5" customHeight="1" x14ac:dyDescent="0.2">
      <c r="A84" s="112"/>
      <c r="B84" s="71">
        <v>301010024</v>
      </c>
      <c r="C84" s="71"/>
      <c r="D84" s="71"/>
      <c r="E84" s="72"/>
      <c r="F84" s="25">
        <v>301010024</v>
      </c>
      <c r="G84" s="67" t="s">
        <v>794</v>
      </c>
      <c r="H84" s="73"/>
      <c r="I84" s="73"/>
      <c r="J84" s="73"/>
      <c r="K84" s="66"/>
      <c r="L84" s="74"/>
      <c r="M84" s="74"/>
      <c r="N84" s="74"/>
      <c r="O84" s="75"/>
      <c r="P84" s="24" t="s">
        <v>0</v>
      </c>
      <c r="Q84" s="23" t="s">
        <v>0</v>
      </c>
      <c r="R84" s="21">
        <f>SUM(R85:R88)</f>
        <v>45161.9</v>
      </c>
      <c r="S84" s="21">
        <f>SUM(S85:S88)</f>
        <v>28951.7</v>
      </c>
      <c r="T84" s="21">
        <f>SUM(T85:T88)</f>
        <v>24867.9</v>
      </c>
      <c r="U84" s="21">
        <f t="shared" ref="U84:W84" si="10">SUM(U85:U88)</f>
        <v>53009.317459999998</v>
      </c>
      <c r="V84" s="21">
        <f t="shared" si="10"/>
        <v>2000</v>
      </c>
      <c r="W84" s="21">
        <f t="shared" si="10"/>
        <v>2000</v>
      </c>
    </row>
    <row r="85" spans="1:23" s="108" customFormat="1" ht="123" customHeight="1" x14ac:dyDescent="0.2">
      <c r="A85" s="112"/>
      <c r="B85" s="62">
        <v>300000000</v>
      </c>
      <c r="C85" s="62">
        <v>301000000</v>
      </c>
      <c r="D85" s="19">
        <v>301010000</v>
      </c>
      <c r="E85" s="61">
        <v>301010024</v>
      </c>
      <c r="F85" s="42" t="s">
        <v>0</v>
      </c>
      <c r="G85" s="49" t="s">
        <v>0</v>
      </c>
      <c r="H85" s="41">
        <v>70</v>
      </c>
      <c r="I85" s="49" t="s">
        <v>144</v>
      </c>
      <c r="J85" s="39">
        <v>70031000</v>
      </c>
      <c r="K85" s="66" t="s">
        <v>793</v>
      </c>
      <c r="L85" s="66" t="s">
        <v>5</v>
      </c>
      <c r="M85" s="66" t="s">
        <v>792</v>
      </c>
      <c r="N85" s="56" t="s">
        <v>791</v>
      </c>
      <c r="O85" s="56" t="s">
        <v>790</v>
      </c>
      <c r="P85" s="23">
        <v>5</v>
      </c>
      <c r="Q85" s="23">
        <v>2</v>
      </c>
      <c r="R85" s="21">
        <v>0</v>
      </c>
      <c r="S85" s="21">
        <v>0</v>
      </c>
      <c r="T85" s="21">
        <v>5822.2</v>
      </c>
      <c r="U85" s="21">
        <v>0</v>
      </c>
      <c r="V85" s="21">
        <v>0</v>
      </c>
      <c r="W85" s="21">
        <v>0</v>
      </c>
    </row>
    <row r="86" spans="1:23" s="108" customFormat="1" ht="107.25" customHeight="1" x14ac:dyDescent="0.2">
      <c r="A86" s="112"/>
      <c r="B86" s="62"/>
      <c r="C86" s="62"/>
      <c r="D86" s="19"/>
      <c r="E86" s="61"/>
      <c r="F86" s="5"/>
      <c r="G86" s="66"/>
      <c r="H86" s="65">
        <v>70</v>
      </c>
      <c r="I86" s="66" t="s">
        <v>144</v>
      </c>
      <c r="J86" s="34">
        <v>70031000</v>
      </c>
      <c r="K86" s="13" t="s">
        <v>793</v>
      </c>
      <c r="L86" s="38" t="s">
        <v>5</v>
      </c>
      <c r="M86" s="37" t="s">
        <v>792</v>
      </c>
      <c r="N86" s="36" t="s">
        <v>791</v>
      </c>
      <c r="O86" s="36" t="s">
        <v>790</v>
      </c>
      <c r="P86" s="98">
        <v>1</v>
      </c>
      <c r="Q86" s="98">
        <v>13</v>
      </c>
      <c r="R86" s="21">
        <v>890</v>
      </c>
      <c r="S86" s="21">
        <v>890</v>
      </c>
      <c r="T86" s="21">
        <v>0</v>
      </c>
      <c r="U86" s="21">
        <v>0</v>
      </c>
      <c r="V86" s="21">
        <v>0</v>
      </c>
      <c r="W86" s="21">
        <v>0</v>
      </c>
    </row>
    <row r="87" spans="1:23" s="108" customFormat="1" ht="285.75" customHeight="1" x14ac:dyDescent="0.2">
      <c r="A87" s="112"/>
      <c r="B87" s="54">
        <v>300000000</v>
      </c>
      <c r="C87" s="54">
        <v>301000000</v>
      </c>
      <c r="D87" s="58">
        <v>301010000</v>
      </c>
      <c r="E87" s="59">
        <v>301010024</v>
      </c>
      <c r="F87" s="35" t="s">
        <v>0</v>
      </c>
      <c r="G87" s="4" t="s">
        <v>0</v>
      </c>
      <c r="H87" s="65">
        <v>481</v>
      </c>
      <c r="I87" s="4" t="s">
        <v>138</v>
      </c>
      <c r="J87" s="34">
        <v>481481030</v>
      </c>
      <c r="K87" s="2" t="s">
        <v>789</v>
      </c>
      <c r="L87" s="2" t="s">
        <v>5</v>
      </c>
      <c r="M87" s="66" t="s">
        <v>788</v>
      </c>
      <c r="N87" s="56" t="s">
        <v>787</v>
      </c>
      <c r="O87" s="56" t="s">
        <v>786</v>
      </c>
      <c r="P87" s="28">
        <v>5</v>
      </c>
      <c r="Q87" s="27">
        <v>2</v>
      </c>
      <c r="R87" s="21">
        <v>24056.7</v>
      </c>
      <c r="S87" s="21">
        <v>18484</v>
      </c>
      <c r="T87" s="21">
        <v>11576.6</v>
      </c>
      <c r="U87" s="21">
        <v>0</v>
      </c>
      <c r="V87" s="21">
        <v>0</v>
      </c>
      <c r="W87" s="21">
        <v>0</v>
      </c>
    </row>
    <row r="88" spans="1:23" s="108" customFormat="1" ht="249.75" customHeight="1" x14ac:dyDescent="0.2">
      <c r="A88" s="112"/>
      <c r="B88" s="55">
        <v>300000000</v>
      </c>
      <c r="C88" s="55">
        <v>301000000</v>
      </c>
      <c r="D88" s="10">
        <v>301010000</v>
      </c>
      <c r="E88" s="60">
        <v>301010024</v>
      </c>
      <c r="F88" s="33" t="s">
        <v>0</v>
      </c>
      <c r="G88" s="32" t="s">
        <v>0</v>
      </c>
      <c r="H88" s="68">
        <v>481</v>
      </c>
      <c r="I88" s="32" t="s">
        <v>138</v>
      </c>
      <c r="J88" s="31">
        <v>481481030</v>
      </c>
      <c r="K88" s="30" t="s">
        <v>789</v>
      </c>
      <c r="L88" s="30" t="s">
        <v>5</v>
      </c>
      <c r="M88" s="69" t="s">
        <v>788</v>
      </c>
      <c r="N88" s="57" t="s">
        <v>787</v>
      </c>
      <c r="O88" s="57" t="s">
        <v>786</v>
      </c>
      <c r="P88" s="28">
        <v>6</v>
      </c>
      <c r="Q88" s="27">
        <v>5</v>
      </c>
      <c r="R88" s="21">
        <v>20215.2</v>
      </c>
      <c r="S88" s="21">
        <v>9577.7000000000007</v>
      </c>
      <c r="T88" s="21">
        <v>7469.1</v>
      </c>
      <c r="U88" s="21">
        <v>53009.317459999998</v>
      </c>
      <c r="V88" s="21">
        <v>2000</v>
      </c>
      <c r="W88" s="21">
        <v>2000</v>
      </c>
    </row>
    <row r="89" spans="1:23" s="108" customFormat="1" ht="304.5" customHeight="1" x14ac:dyDescent="0.2">
      <c r="A89" s="112"/>
      <c r="B89" s="71">
        <v>301010025</v>
      </c>
      <c r="C89" s="71"/>
      <c r="D89" s="71"/>
      <c r="E89" s="72"/>
      <c r="F89" s="25">
        <v>301010025</v>
      </c>
      <c r="G89" s="67" t="s">
        <v>785</v>
      </c>
      <c r="H89" s="73"/>
      <c r="I89" s="73"/>
      <c r="J89" s="73"/>
      <c r="K89" s="66"/>
      <c r="L89" s="74"/>
      <c r="M89" s="74"/>
      <c r="N89" s="74"/>
      <c r="O89" s="75"/>
      <c r="P89" s="24" t="s">
        <v>0</v>
      </c>
      <c r="Q89" s="23" t="s">
        <v>0</v>
      </c>
      <c r="R89" s="21">
        <f>R90</f>
        <v>23598.5</v>
      </c>
      <c r="S89" s="21">
        <f>S90</f>
        <v>21578.2</v>
      </c>
      <c r="T89" s="21">
        <f>T90</f>
        <v>13418.6</v>
      </c>
      <c r="U89" s="21">
        <f t="shared" ref="U89:W89" si="11">U90</f>
        <v>36238.656669999997</v>
      </c>
      <c r="V89" s="21">
        <f t="shared" si="11"/>
        <v>33425.199999999997</v>
      </c>
      <c r="W89" s="21">
        <f t="shared" si="11"/>
        <v>33425.199999999997</v>
      </c>
    </row>
    <row r="90" spans="1:23" s="108" customFormat="1" ht="211.5" customHeight="1" x14ac:dyDescent="0.2">
      <c r="A90" s="112"/>
      <c r="B90" s="45">
        <v>300000000</v>
      </c>
      <c r="C90" s="45">
        <v>301000000</v>
      </c>
      <c r="D90" s="44">
        <v>301010000</v>
      </c>
      <c r="E90" s="43">
        <v>301010025</v>
      </c>
      <c r="F90" s="42" t="s">
        <v>0</v>
      </c>
      <c r="G90" s="40" t="s">
        <v>0</v>
      </c>
      <c r="H90" s="41">
        <v>40</v>
      </c>
      <c r="I90" s="40" t="s">
        <v>151</v>
      </c>
      <c r="J90" s="39">
        <v>40300000</v>
      </c>
      <c r="K90" s="38" t="s">
        <v>784</v>
      </c>
      <c r="L90" s="38" t="s">
        <v>5</v>
      </c>
      <c r="M90" s="37" t="s">
        <v>783</v>
      </c>
      <c r="N90" s="36" t="s">
        <v>782</v>
      </c>
      <c r="O90" s="36" t="s">
        <v>781</v>
      </c>
      <c r="P90" s="12">
        <v>4</v>
      </c>
      <c r="Q90" s="11">
        <v>12</v>
      </c>
      <c r="R90" s="21">
        <v>23598.5</v>
      </c>
      <c r="S90" s="21">
        <v>21578.2</v>
      </c>
      <c r="T90" s="21">
        <v>13418.6</v>
      </c>
      <c r="U90" s="21">
        <v>36238.656669999997</v>
      </c>
      <c r="V90" s="21">
        <v>33425.199999999997</v>
      </c>
      <c r="W90" s="21">
        <v>33425.199999999997</v>
      </c>
    </row>
    <row r="91" spans="1:23" s="108" customFormat="1" ht="87.75" customHeight="1" x14ac:dyDescent="0.2">
      <c r="A91" s="112"/>
      <c r="B91" s="71">
        <v>301010027</v>
      </c>
      <c r="C91" s="71"/>
      <c r="D91" s="71"/>
      <c r="E91" s="72"/>
      <c r="F91" s="25">
        <v>301010027</v>
      </c>
      <c r="G91" s="67" t="s">
        <v>780</v>
      </c>
      <c r="H91" s="73"/>
      <c r="I91" s="73"/>
      <c r="J91" s="73"/>
      <c r="K91" s="66"/>
      <c r="L91" s="74"/>
      <c r="M91" s="74"/>
      <c r="N91" s="74"/>
      <c r="O91" s="75"/>
      <c r="P91" s="24" t="s">
        <v>0</v>
      </c>
      <c r="Q91" s="23" t="s">
        <v>0</v>
      </c>
      <c r="R91" s="21">
        <f>R92</f>
        <v>7781.3</v>
      </c>
      <c r="S91" s="21">
        <f>S92</f>
        <v>7684</v>
      </c>
      <c r="T91" s="21">
        <f>T92</f>
        <v>4886.6000000000004</v>
      </c>
      <c r="U91" s="21">
        <f t="shared" ref="U91:W91" si="12">U92</f>
        <v>4791.1398099999997</v>
      </c>
      <c r="V91" s="21">
        <f t="shared" si="12"/>
        <v>6401.2468799999997</v>
      </c>
      <c r="W91" s="21">
        <f t="shared" si="12"/>
        <v>6401.2468799999997</v>
      </c>
    </row>
    <row r="92" spans="1:23" s="108" customFormat="1" ht="204.75" customHeight="1" x14ac:dyDescent="0.2">
      <c r="A92" s="112"/>
      <c r="B92" s="45">
        <v>300000000</v>
      </c>
      <c r="C92" s="45">
        <v>301000000</v>
      </c>
      <c r="D92" s="44">
        <v>301010000</v>
      </c>
      <c r="E92" s="43">
        <v>301010027</v>
      </c>
      <c r="F92" s="42" t="s">
        <v>0</v>
      </c>
      <c r="G92" s="40" t="s">
        <v>0</v>
      </c>
      <c r="H92" s="41">
        <v>40</v>
      </c>
      <c r="I92" s="40" t="s">
        <v>151</v>
      </c>
      <c r="J92" s="39">
        <v>40500120</v>
      </c>
      <c r="K92" s="38" t="s">
        <v>779</v>
      </c>
      <c r="L92" s="38" t="s">
        <v>5</v>
      </c>
      <c r="M92" s="37" t="s">
        <v>778</v>
      </c>
      <c r="N92" s="36" t="s">
        <v>777</v>
      </c>
      <c r="O92" s="36" t="s">
        <v>776</v>
      </c>
      <c r="P92" s="12">
        <v>8</v>
      </c>
      <c r="Q92" s="11">
        <v>4</v>
      </c>
      <c r="R92" s="21">
        <v>7781.3</v>
      </c>
      <c r="S92" s="21">
        <v>7684</v>
      </c>
      <c r="T92" s="21">
        <v>4886.6000000000004</v>
      </c>
      <c r="U92" s="21">
        <v>4791.1398099999997</v>
      </c>
      <c r="V92" s="21">
        <v>6401.2468799999997</v>
      </c>
      <c r="W92" s="21">
        <v>6401.2468799999997</v>
      </c>
    </row>
    <row r="93" spans="1:23" s="108" customFormat="1" ht="129.75" customHeight="1" x14ac:dyDescent="0.2">
      <c r="A93" s="112"/>
      <c r="B93" s="76">
        <v>301010029</v>
      </c>
      <c r="C93" s="76"/>
      <c r="D93" s="76"/>
      <c r="E93" s="77"/>
      <c r="F93" s="29">
        <v>301010029</v>
      </c>
      <c r="G93" s="70" t="s">
        <v>775</v>
      </c>
      <c r="H93" s="78"/>
      <c r="I93" s="78"/>
      <c r="J93" s="78"/>
      <c r="K93" s="69"/>
      <c r="L93" s="79"/>
      <c r="M93" s="79"/>
      <c r="N93" s="79"/>
      <c r="O93" s="80"/>
      <c r="P93" s="28" t="s">
        <v>0</v>
      </c>
      <c r="Q93" s="27" t="s">
        <v>0</v>
      </c>
      <c r="R93" s="21">
        <f>R94+R95</f>
        <v>3600.1</v>
      </c>
      <c r="S93" s="21">
        <f>S94+S95</f>
        <v>3085.7</v>
      </c>
      <c r="T93" s="21">
        <f>T94+T95</f>
        <v>720.8</v>
      </c>
      <c r="U93" s="21">
        <f t="shared" ref="U93:W93" si="13">U94+U95</f>
        <v>33</v>
      </c>
      <c r="V93" s="21">
        <f t="shared" si="13"/>
        <v>34</v>
      </c>
      <c r="W93" s="21">
        <f t="shared" si="13"/>
        <v>35</v>
      </c>
    </row>
    <row r="94" spans="1:23" s="108" customFormat="1" ht="201" customHeight="1" x14ac:dyDescent="0.2">
      <c r="A94" s="113"/>
      <c r="B94" s="56"/>
      <c r="C94" s="56"/>
      <c r="D94" s="56"/>
      <c r="E94" s="56"/>
      <c r="F94" s="5"/>
      <c r="G94" s="66"/>
      <c r="H94" s="65">
        <v>481</v>
      </c>
      <c r="I94" s="66" t="s">
        <v>138</v>
      </c>
      <c r="J94" s="34">
        <v>481481111</v>
      </c>
      <c r="K94" s="66" t="s">
        <v>79</v>
      </c>
      <c r="L94" s="66" t="s">
        <v>5</v>
      </c>
      <c r="M94" s="66" t="s">
        <v>774</v>
      </c>
      <c r="N94" s="56" t="s">
        <v>773</v>
      </c>
      <c r="O94" s="56" t="s">
        <v>772</v>
      </c>
      <c r="P94" s="23">
        <v>1</v>
      </c>
      <c r="Q94" s="23">
        <v>13</v>
      </c>
      <c r="R94" s="21">
        <v>2063.5</v>
      </c>
      <c r="S94" s="21">
        <v>1653.8</v>
      </c>
      <c r="T94" s="21">
        <v>0</v>
      </c>
      <c r="U94" s="21">
        <v>0</v>
      </c>
      <c r="V94" s="21">
        <v>0</v>
      </c>
      <c r="W94" s="21">
        <v>0</v>
      </c>
    </row>
    <row r="95" spans="1:23" s="108" customFormat="1" ht="186.75" customHeight="1" x14ac:dyDescent="0.2">
      <c r="A95" s="113"/>
      <c r="B95" s="56">
        <v>300000000</v>
      </c>
      <c r="C95" s="56">
        <v>301000000</v>
      </c>
      <c r="D95" s="56">
        <v>301010000</v>
      </c>
      <c r="E95" s="56">
        <v>301010029</v>
      </c>
      <c r="F95" s="5" t="s">
        <v>0</v>
      </c>
      <c r="G95" s="66" t="s">
        <v>0</v>
      </c>
      <c r="H95" s="65">
        <v>481</v>
      </c>
      <c r="I95" s="66" t="s">
        <v>138</v>
      </c>
      <c r="J95" s="34">
        <v>481481111</v>
      </c>
      <c r="K95" s="66" t="s">
        <v>79</v>
      </c>
      <c r="L95" s="66" t="s">
        <v>5</v>
      </c>
      <c r="M95" s="66" t="s">
        <v>774</v>
      </c>
      <c r="N95" s="56" t="s">
        <v>773</v>
      </c>
      <c r="O95" s="56" t="s">
        <v>772</v>
      </c>
      <c r="P95" s="23">
        <v>5</v>
      </c>
      <c r="Q95" s="23">
        <v>2</v>
      </c>
      <c r="R95" s="21">
        <v>1536.6</v>
      </c>
      <c r="S95" s="21">
        <v>1431.9</v>
      </c>
      <c r="T95" s="21">
        <v>720.8</v>
      </c>
      <c r="U95" s="21">
        <v>33</v>
      </c>
      <c r="V95" s="21">
        <v>34</v>
      </c>
      <c r="W95" s="21">
        <v>35</v>
      </c>
    </row>
    <row r="96" spans="1:23" s="108" customFormat="1" ht="113.25" customHeight="1" x14ac:dyDescent="0.2">
      <c r="A96" s="112"/>
      <c r="B96" s="81">
        <v>301010030</v>
      </c>
      <c r="C96" s="81"/>
      <c r="D96" s="81"/>
      <c r="E96" s="82"/>
      <c r="F96" s="92">
        <v>301010030</v>
      </c>
      <c r="G96" s="93" t="s">
        <v>771</v>
      </c>
      <c r="H96" s="94"/>
      <c r="I96" s="94"/>
      <c r="J96" s="94"/>
      <c r="K96" s="13"/>
      <c r="L96" s="95"/>
      <c r="M96" s="95"/>
      <c r="N96" s="95"/>
      <c r="O96" s="96"/>
      <c r="P96" s="97" t="s">
        <v>0</v>
      </c>
      <c r="Q96" s="98" t="s">
        <v>0</v>
      </c>
      <c r="R96" s="21">
        <f>SUM(R97:R101)</f>
        <v>66212.5</v>
      </c>
      <c r="S96" s="21">
        <f>SUM(S97:S101)</f>
        <v>66164.5</v>
      </c>
      <c r="T96" s="21">
        <f>SUM(T97:T101)</f>
        <v>74336.3</v>
      </c>
      <c r="U96" s="21">
        <f t="shared" ref="U96:W96" si="14">SUM(U97:U101)</f>
        <v>35287.6708</v>
      </c>
      <c r="V96" s="21">
        <f t="shared" si="14"/>
        <v>31841.876</v>
      </c>
      <c r="W96" s="21">
        <f t="shared" si="14"/>
        <v>38551.876000000004</v>
      </c>
    </row>
    <row r="97" spans="1:23" s="108" customFormat="1" ht="194.25" customHeight="1" x14ac:dyDescent="0.2">
      <c r="A97" s="112"/>
      <c r="B97" s="62">
        <v>300000000</v>
      </c>
      <c r="C97" s="62">
        <v>301000000</v>
      </c>
      <c r="D97" s="19">
        <v>301010000</v>
      </c>
      <c r="E97" s="61">
        <v>301010030</v>
      </c>
      <c r="F97" s="6" t="s">
        <v>0</v>
      </c>
      <c r="G97" s="16" t="s">
        <v>0</v>
      </c>
      <c r="H97" s="17">
        <v>40</v>
      </c>
      <c r="I97" s="16" t="s">
        <v>151</v>
      </c>
      <c r="J97" s="15">
        <v>40301000</v>
      </c>
      <c r="K97" s="14" t="s">
        <v>770</v>
      </c>
      <c r="L97" s="14" t="s">
        <v>5</v>
      </c>
      <c r="M97" s="13" t="s">
        <v>769</v>
      </c>
      <c r="N97" s="64" t="s">
        <v>768</v>
      </c>
      <c r="O97" s="64" t="s">
        <v>767</v>
      </c>
      <c r="P97" s="12">
        <v>4</v>
      </c>
      <c r="Q97" s="11">
        <v>10</v>
      </c>
      <c r="R97" s="21">
        <v>5026.3999999999996</v>
      </c>
      <c r="S97" s="21">
        <v>4978.3999999999996</v>
      </c>
      <c r="T97" s="21">
        <v>13852.4</v>
      </c>
      <c r="U97" s="21">
        <v>9905.7947999999997</v>
      </c>
      <c r="V97" s="21">
        <v>6460</v>
      </c>
      <c r="W97" s="21">
        <v>13170</v>
      </c>
    </row>
    <row r="98" spans="1:23" s="108" customFormat="1" ht="125.25" customHeight="1" x14ac:dyDescent="0.2">
      <c r="A98" s="112"/>
      <c r="B98" s="54">
        <v>300000000</v>
      </c>
      <c r="C98" s="54">
        <v>301000000</v>
      </c>
      <c r="D98" s="58">
        <v>301010000</v>
      </c>
      <c r="E98" s="59">
        <v>301010030</v>
      </c>
      <c r="F98" s="35" t="s">
        <v>0</v>
      </c>
      <c r="G98" s="4" t="s">
        <v>0</v>
      </c>
      <c r="H98" s="65">
        <v>231</v>
      </c>
      <c r="I98" s="4" t="s">
        <v>8</v>
      </c>
      <c r="J98" s="34">
        <v>231231210</v>
      </c>
      <c r="K98" s="2" t="s">
        <v>766</v>
      </c>
      <c r="L98" s="2" t="s">
        <v>5</v>
      </c>
      <c r="M98" s="66" t="s">
        <v>765</v>
      </c>
      <c r="N98" s="56" t="s">
        <v>764</v>
      </c>
      <c r="O98" s="56" t="s">
        <v>763</v>
      </c>
      <c r="P98" s="28">
        <v>4</v>
      </c>
      <c r="Q98" s="27">
        <v>10</v>
      </c>
      <c r="R98" s="21">
        <v>0</v>
      </c>
      <c r="S98" s="21">
        <v>0</v>
      </c>
      <c r="T98" s="21">
        <v>387.7</v>
      </c>
      <c r="U98" s="21">
        <v>0</v>
      </c>
      <c r="V98" s="21">
        <v>0</v>
      </c>
      <c r="W98" s="21">
        <v>0</v>
      </c>
    </row>
    <row r="99" spans="1:23" s="108" customFormat="1" ht="165" customHeight="1" x14ac:dyDescent="0.2">
      <c r="A99" s="112"/>
      <c r="B99" s="54">
        <v>300000000</v>
      </c>
      <c r="C99" s="54">
        <v>301000000</v>
      </c>
      <c r="D99" s="58">
        <v>301010000</v>
      </c>
      <c r="E99" s="59">
        <v>301010030</v>
      </c>
      <c r="F99" s="35" t="s">
        <v>0</v>
      </c>
      <c r="G99" s="4" t="s">
        <v>0</v>
      </c>
      <c r="H99" s="65">
        <v>241</v>
      </c>
      <c r="I99" s="4" t="s">
        <v>350</v>
      </c>
      <c r="J99" s="34">
        <v>241241134</v>
      </c>
      <c r="K99" s="2" t="s">
        <v>26</v>
      </c>
      <c r="L99" s="2" t="s">
        <v>5</v>
      </c>
      <c r="M99" s="66" t="s">
        <v>762</v>
      </c>
      <c r="N99" s="56" t="s">
        <v>761</v>
      </c>
      <c r="O99" s="56" t="s">
        <v>760</v>
      </c>
      <c r="P99" s="28">
        <v>4</v>
      </c>
      <c r="Q99" s="27">
        <v>10</v>
      </c>
      <c r="R99" s="21">
        <v>812.1</v>
      </c>
      <c r="S99" s="21">
        <v>812.1</v>
      </c>
      <c r="T99" s="21">
        <v>541.29999999999995</v>
      </c>
      <c r="U99" s="21">
        <v>381.87599999999998</v>
      </c>
      <c r="V99" s="21">
        <v>381.87599999999998</v>
      </c>
      <c r="W99" s="21">
        <v>381.87599999999998</v>
      </c>
    </row>
    <row r="100" spans="1:23" s="108" customFormat="1" ht="131.25" customHeight="1" x14ac:dyDescent="0.2">
      <c r="A100" s="112"/>
      <c r="B100" s="54">
        <v>300000000</v>
      </c>
      <c r="C100" s="54">
        <v>301000000</v>
      </c>
      <c r="D100" s="58">
        <v>301010000</v>
      </c>
      <c r="E100" s="59">
        <v>301010030</v>
      </c>
      <c r="F100" s="35" t="s">
        <v>0</v>
      </c>
      <c r="G100" s="4" t="s">
        <v>0</v>
      </c>
      <c r="H100" s="65">
        <v>481</v>
      </c>
      <c r="I100" s="4" t="s">
        <v>138</v>
      </c>
      <c r="J100" s="34">
        <v>481481114</v>
      </c>
      <c r="K100" s="2" t="s">
        <v>759</v>
      </c>
      <c r="L100" s="2" t="s">
        <v>5</v>
      </c>
      <c r="M100" s="66" t="s">
        <v>758</v>
      </c>
      <c r="N100" s="56" t="s">
        <v>757</v>
      </c>
      <c r="O100" s="56" t="s">
        <v>756</v>
      </c>
      <c r="P100" s="28">
        <v>4</v>
      </c>
      <c r="Q100" s="27">
        <v>10</v>
      </c>
      <c r="R100" s="21">
        <v>253</v>
      </c>
      <c r="S100" s="21">
        <v>253</v>
      </c>
      <c r="T100" s="21">
        <v>541.29999999999995</v>
      </c>
      <c r="U100" s="21">
        <v>0</v>
      </c>
      <c r="V100" s="21">
        <v>0</v>
      </c>
      <c r="W100" s="21">
        <v>0</v>
      </c>
    </row>
    <row r="101" spans="1:23" s="108" customFormat="1" ht="157.5" customHeight="1" x14ac:dyDescent="0.2">
      <c r="A101" s="112"/>
      <c r="B101" s="55">
        <v>300000000</v>
      </c>
      <c r="C101" s="55">
        <v>301000000</v>
      </c>
      <c r="D101" s="10">
        <v>301010000</v>
      </c>
      <c r="E101" s="60">
        <v>301010030</v>
      </c>
      <c r="F101" s="33" t="s">
        <v>0</v>
      </c>
      <c r="G101" s="32" t="s">
        <v>0</v>
      </c>
      <c r="H101" s="68">
        <v>481</v>
      </c>
      <c r="I101" s="32" t="s">
        <v>138</v>
      </c>
      <c r="J101" s="31">
        <v>481481660</v>
      </c>
      <c r="K101" s="30" t="s">
        <v>755</v>
      </c>
      <c r="L101" s="30" t="s">
        <v>5</v>
      </c>
      <c r="M101" s="69" t="s">
        <v>754</v>
      </c>
      <c r="N101" s="57" t="s">
        <v>753</v>
      </c>
      <c r="O101" s="57" t="s">
        <v>752</v>
      </c>
      <c r="P101" s="28">
        <v>5</v>
      </c>
      <c r="Q101" s="27">
        <v>2</v>
      </c>
      <c r="R101" s="21">
        <v>60121</v>
      </c>
      <c r="S101" s="21">
        <v>60121</v>
      </c>
      <c r="T101" s="21">
        <v>59013.599999999999</v>
      </c>
      <c r="U101" s="21">
        <v>25000</v>
      </c>
      <c r="V101" s="21">
        <v>25000</v>
      </c>
      <c r="W101" s="21">
        <v>25000</v>
      </c>
    </row>
    <row r="102" spans="1:23" s="108" customFormat="1" ht="155.25" customHeight="1" x14ac:dyDescent="0.2">
      <c r="A102" s="112"/>
      <c r="B102" s="71">
        <v>301010031</v>
      </c>
      <c r="C102" s="71"/>
      <c r="D102" s="71"/>
      <c r="E102" s="72"/>
      <c r="F102" s="25">
        <v>301010031</v>
      </c>
      <c r="G102" s="67" t="s">
        <v>751</v>
      </c>
      <c r="H102" s="73"/>
      <c r="I102" s="73"/>
      <c r="J102" s="73"/>
      <c r="K102" s="66"/>
      <c r="L102" s="74"/>
      <c r="M102" s="74"/>
      <c r="N102" s="74"/>
      <c r="O102" s="75"/>
      <c r="P102" s="24" t="s">
        <v>0</v>
      </c>
      <c r="Q102" s="23" t="s">
        <v>0</v>
      </c>
      <c r="R102" s="21">
        <f>SUM(R103:R105)</f>
        <v>24349.800000000003</v>
      </c>
      <c r="S102" s="21">
        <f>SUM(S103:S105)</f>
        <v>24220.9</v>
      </c>
      <c r="T102" s="21">
        <f>SUM(T103:T105)</f>
        <v>25178.2</v>
      </c>
      <c r="U102" s="21">
        <f t="shared" ref="U102:W102" si="15">SUM(U103:U105)</f>
        <v>25543.739030000001</v>
      </c>
      <c r="V102" s="21">
        <f t="shared" si="15"/>
        <v>22435.114809999999</v>
      </c>
      <c r="W102" s="21">
        <f t="shared" si="15"/>
        <v>22618.33481</v>
      </c>
    </row>
    <row r="103" spans="1:23" s="108" customFormat="1" ht="150" customHeight="1" x14ac:dyDescent="0.2">
      <c r="A103" s="112"/>
      <c r="B103" s="62">
        <v>300000000</v>
      </c>
      <c r="C103" s="62">
        <v>301000000</v>
      </c>
      <c r="D103" s="19">
        <v>301010000</v>
      </c>
      <c r="E103" s="61">
        <v>301010031</v>
      </c>
      <c r="F103" s="6" t="s">
        <v>0</v>
      </c>
      <c r="G103" s="16" t="s">
        <v>0</v>
      </c>
      <c r="H103" s="17">
        <v>241</v>
      </c>
      <c r="I103" s="16" t="s">
        <v>350</v>
      </c>
      <c r="J103" s="15">
        <v>241022000</v>
      </c>
      <c r="K103" s="14" t="s">
        <v>750</v>
      </c>
      <c r="L103" s="14" t="s">
        <v>5</v>
      </c>
      <c r="M103" s="13" t="s">
        <v>749</v>
      </c>
      <c r="N103" s="64" t="s">
        <v>748</v>
      </c>
      <c r="O103" s="64" t="s">
        <v>747</v>
      </c>
      <c r="P103" s="12">
        <v>8</v>
      </c>
      <c r="Q103" s="11">
        <v>1</v>
      </c>
      <c r="R103" s="21">
        <v>23051.9</v>
      </c>
      <c r="S103" s="21">
        <v>23051.9</v>
      </c>
      <c r="T103" s="21">
        <v>24251</v>
      </c>
      <c r="U103" s="21">
        <v>24774.127189999999</v>
      </c>
      <c r="V103" s="21">
        <v>21735.6162</v>
      </c>
      <c r="W103" s="21">
        <v>21912.488109999998</v>
      </c>
    </row>
    <row r="104" spans="1:23" s="108" customFormat="1" ht="166.5" customHeight="1" x14ac:dyDescent="0.2">
      <c r="A104" s="112"/>
      <c r="B104" s="54">
        <v>300000000</v>
      </c>
      <c r="C104" s="54">
        <v>301000000</v>
      </c>
      <c r="D104" s="58">
        <v>301010000</v>
      </c>
      <c r="E104" s="59">
        <v>301010031</v>
      </c>
      <c r="F104" s="35" t="s">
        <v>0</v>
      </c>
      <c r="G104" s="4" t="s">
        <v>0</v>
      </c>
      <c r="H104" s="65">
        <v>241</v>
      </c>
      <c r="I104" s="4" t="s">
        <v>350</v>
      </c>
      <c r="J104" s="34">
        <v>241022000</v>
      </c>
      <c r="K104" s="2" t="s">
        <v>750</v>
      </c>
      <c r="L104" s="2" t="s">
        <v>5</v>
      </c>
      <c r="M104" s="66" t="s">
        <v>749</v>
      </c>
      <c r="N104" s="56" t="s">
        <v>748</v>
      </c>
      <c r="O104" s="56" t="s">
        <v>747</v>
      </c>
      <c r="P104" s="28">
        <v>8</v>
      </c>
      <c r="Q104" s="27">
        <v>4</v>
      </c>
      <c r="R104" s="21">
        <v>1297.9000000000001</v>
      </c>
      <c r="S104" s="21">
        <v>1169</v>
      </c>
      <c r="T104" s="21">
        <v>752.2</v>
      </c>
      <c r="U104" s="21">
        <v>769.61184000000003</v>
      </c>
      <c r="V104" s="21">
        <v>699.49860999999999</v>
      </c>
      <c r="W104" s="21">
        <v>705.84670000000006</v>
      </c>
    </row>
    <row r="105" spans="1:23" s="108" customFormat="1" ht="136.5" customHeight="1" x14ac:dyDescent="0.2">
      <c r="A105" s="112"/>
      <c r="B105" s="55">
        <v>300000000</v>
      </c>
      <c r="C105" s="55">
        <v>301000000</v>
      </c>
      <c r="D105" s="10">
        <v>301010000</v>
      </c>
      <c r="E105" s="60">
        <v>301010031</v>
      </c>
      <c r="F105" s="33" t="s">
        <v>0</v>
      </c>
      <c r="G105" s="32" t="s">
        <v>0</v>
      </c>
      <c r="H105" s="68">
        <v>241</v>
      </c>
      <c r="I105" s="32" t="s">
        <v>350</v>
      </c>
      <c r="J105" s="31">
        <v>241241141</v>
      </c>
      <c r="K105" s="30" t="s">
        <v>746</v>
      </c>
      <c r="L105" s="30" t="s">
        <v>5</v>
      </c>
      <c r="M105" s="69" t="s">
        <v>634</v>
      </c>
      <c r="N105" s="57" t="s">
        <v>745</v>
      </c>
      <c r="O105" s="57" t="s">
        <v>632</v>
      </c>
      <c r="P105" s="28">
        <v>8</v>
      </c>
      <c r="Q105" s="27">
        <v>1</v>
      </c>
      <c r="R105" s="21">
        <v>0</v>
      </c>
      <c r="S105" s="21">
        <v>0</v>
      </c>
      <c r="T105" s="21">
        <v>175</v>
      </c>
      <c r="U105" s="21">
        <v>0</v>
      </c>
      <c r="V105" s="21">
        <v>0</v>
      </c>
      <c r="W105" s="21">
        <v>0</v>
      </c>
    </row>
    <row r="106" spans="1:23" s="108" customFormat="1" ht="102" customHeight="1" x14ac:dyDescent="0.2">
      <c r="A106" s="112"/>
      <c r="B106" s="71">
        <v>301010032</v>
      </c>
      <c r="C106" s="71"/>
      <c r="D106" s="71"/>
      <c r="E106" s="72"/>
      <c r="F106" s="25">
        <v>301010032</v>
      </c>
      <c r="G106" s="67" t="s">
        <v>744</v>
      </c>
      <c r="H106" s="73"/>
      <c r="I106" s="73"/>
      <c r="J106" s="73"/>
      <c r="K106" s="66"/>
      <c r="L106" s="74"/>
      <c r="M106" s="74"/>
      <c r="N106" s="74"/>
      <c r="O106" s="75"/>
      <c r="P106" s="24" t="s">
        <v>0</v>
      </c>
      <c r="Q106" s="23" t="s">
        <v>0</v>
      </c>
      <c r="R106" s="21">
        <f>SUM(R107:R119)</f>
        <v>406188.10000000003</v>
      </c>
      <c r="S106" s="21">
        <f>SUM(S107:S119)</f>
        <v>141612.90000000002</v>
      </c>
      <c r="T106" s="21">
        <f>SUM(T107:T119)</f>
        <v>402443.10000000003</v>
      </c>
      <c r="U106" s="21">
        <f t="shared" ref="U106:W106" si="16">SUM(U107:U119)</f>
        <v>118765.82601999999</v>
      </c>
      <c r="V106" s="21">
        <f t="shared" si="16"/>
        <v>108047.48383999999</v>
      </c>
      <c r="W106" s="21">
        <f t="shared" si="16"/>
        <v>108738.90973999999</v>
      </c>
    </row>
    <row r="107" spans="1:23" s="108" customFormat="1" ht="216.75" customHeight="1" x14ac:dyDescent="0.2">
      <c r="A107" s="112"/>
      <c r="B107" s="62">
        <v>300000000</v>
      </c>
      <c r="C107" s="62">
        <v>301000000</v>
      </c>
      <c r="D107" s="19">
        <v>301010000</v>
      </c>
      <c r="E107" s="61">
        <v>301010032</v>
      </c>
      <c r="F107" s="6" t="s">
        <v>0</v>
      </c>
      <c r="G107" s="16" t="s">
        <v>0</v>
      </c>
      <c r="H107" s="17">
        <v>40</v>
      </c>
      <c r="I107" s="16" t="s">
        <v>151</v>
      </c>
      <c r="J107" s="15">
        <v>40048000</v>
      </c>
      <c r="K107" s="14" t="s">
        <v>743</v>
      </c>
      <c r="L107" s="14" t="s">
        <v>5</v>
      </c>
      <c r="M107" s="13" t="s">
        <v>742</v>
      </c>
      <c r="N107" s="64" t="s">
        <v>741</v>
      </c>
      <c r="O107" s="64" t="s">
        <v>740</v>
      </c>
      <c r="P107" s="12">
        <v>8</v>
      </c>
      <c r="Q107" s="11">
        <v>4</v>
      </c>
      <c r="R107" s="21">
        <v>1086.8</v>
      </c>
      <c r="S107" s="21">
        <v>1086</v>
      </c>
      <c r="T107" s="21">
        <v>1691.9</v>
      </c>
      <c r="U107" s="21">
        <v>1978.76667</v>
      </c>
      <c r="V107" s="21">
        <v>2202.4699999999998</v>
      </c>
      <c r="W107" s="21">
        <v>2202.4699999999998</v>
      </c>
    </row>
    <row r="108" spans="1:23" s="108" customFormat="1" ht="124.5" customHeight="1" x14ac:dyDescent="0.2">
      <c r="A108" s="112"/>
      <c r="B108" s="54">
        <v>300000000</v>
      </c>
      <c r="C108" s="54">
        <v>301000000</v>
      </c>
      <c r="D108" s="58">
        <v>301010000</v>
      </c>
      <c r="E108" s="59">
        <v>301010032</v>
      </c>
      <c r="F108" s="35" t="s">
        <v>0</v>
      </c>
      <c r="G108" s="4" t="s">
        <v>0</v>
      </c>
      <c r="H108" s="65">
        <v>241</v>
      </c>
      <c r="I108" s="4" t="s">
        <v>350</v>
      </c>
      <c r="J108" s="34">
        <v>241015000</v>
      </c>
      <c r="K108" s="2" t="s">
        <v>739</v>
      </c>
      <c r="L108" s="2" t="s">
        <v>5</v>
      </c>
      <c r="M108" s="66" t="s">
        <v>634</v>
      </c>
      <c r="N108" s="56" t="s">
        <v>725</v>
      </c>
      <c r="O108" s="56" t="s">
        <v>632</v>
      </c>
      <c r="P108" s="28">
        <v>8</v>
      </c>
      <c r="Q108" s="27">
        <v>1</v>
      </c>
      <c r="R108" s="21">
        <v>200</v>
      </c>
      <c r="S108" s="21">
        <v>200</v>
      </c>
      <c r="T108" s="21">
        <v>0</v>
      </c>
      <c r="U108" s="21">
        <v>0</v>
      </c>
      <c r="V108" s="21">
        <v>0</v>
      </c>
      <c r="W108" s="21">
        <v>0</v>
      </c>
    </row>
    <row r="109" spans="1:23" s="108" customFormat="1" ht="173.25" customHeight="1" x14ac:dyDescent="0.2">
      <c r="A109" s="112"/>
      <c r="B109" s="54">
        <v>300000000</v>
      </c>
      <c r="C109" s="54">
        <v>301000000</v>
      </c>
      <c r="D109" s="58">
        <v>301010000</v>
      </c>
      <c r="E109" s="59">
        <v>301010032</v>
      </c>
      <c r="F109" s="35" t="s">
        <v>0</v>
      </c>
      <c r="G109" s="4" t="s">
        <v>0</v>
      </c>
      <c r="H109" s="65">
        <v>241</v>
      </c>
      <c r="I109" s="4" t="s">
        <v>350</v>
      </c>
      <c r="J109" s="34">
        <v>241023000</v>
      </c>
      <c r="K109" s="2" t="s">
        <v>738</v>
      </c>
      <c r="L109" s="2" t="s">
        <v>5</v>
      </c>
      <c r="M109" s="66" t="s">
        <v>737</v>
      </c>
      <c r="N109" s="56" t="s">
        <v>736</v>
      </c>
      <c r="O109" s="56" t="s">
        <v>735</v>
      </c>
      <c r="P109" s="28">
        <v>8</v>
      </c>
      <c r="Q109" s="27">
        <v>1</v>
      </c>
      <c r="R109" s="21">
        <v>35160</v>
      </c>
      <c r="S109" s="21">
        <v>35160</v>
      </c>
      <c r="T109" s="21">
        <v>34690</v>
      </c>
      <c r="U109" s="21">
        <v>14907.28</v>
      </c>
      <c r="V109" s="21">
        <v>14907.28</v>
      </c>
      <c r="W109" s="21">
        <v>14907.28</v>
      </c>
    </row>
    <row r="110" spans="1:23" s="108" customFormat="1" ht="153.75" customHeight="1" x14ac:dyDescent="0.2">
      <c r="A110" s="112"/>
      <c r="B110" s="54">
        <v>300000000</v>
      </c>
      <c r="C110" s="54">
        <v>301000000</v>
      </c>
      <c r="D110" s="58">
        <v>301010000</v>
      </c>
      <c r="E110" s="59">
        <v>301010032</v>
      </c>
      <c r="F110" s="35" t="s">
        <v>0</v>
      </c>
      <c r="G110" s="4" t="s">
        <v>0</v>
      </c>
      <c r="H110" s="65">
        <v>241</v>
      </c>
      <c r="I110" s="4" t="s">
        <v>350</v>
      </c>
      <c r="J110" s="34">
        <v>241084175</v>
      </c>
      <c r="K110" s="2" t="s">
        <v>734</v>
      </c>
      <c r="L110" s="2" t="s">
        <v>5</v>
      </c>
      <c r="M110" s="66" t="s">
        <v>733</v>
      </c>
      <c r="N110" s="56" t="s">
        <v>732</v>
      </c>
      <c r="O110" s="56" t="s">
        <v>731</v>
      </c>
      <c r="P110" s="28">
        <v>8</v>
      </c>
      <c r="Q110" s="27">
        <v>1</v>
      </c>
      <c r="R110" s="21">
        <v>5357</v>
      </c>
      <c r="S110" s="21">
        <v>5357</v>
      </c>
      <c r="T110" s="21">
        <v>10736.5</v>
      </c>
      <c r="U110" s="21">
        <v>0</v>
      </c>
      <c r="V110" s="21">
        <v>0</v>
      </c>
      <c r="W110" s="21">
        <v>0</v>
      </c>
    </row>
    <row r="111" spans="1:23" s="108" customFormat="1" ht="160.5" customHeight="1" x14ac:dyDescent="0.2">
      <c r="A111" s="112"/>
      <c r="B111" s="54"/>
      <c r="C111" s="54"/>
      <c r="D111" s="58"/>
      <c r="E111" s="59"/>
      <c r="F111" s="35"/>
      <c r="G111" s="4"/>
      <c r="H111" s="65">
        <v>241</v>
      </c>
      <c r="I111" s="4" t="s">
        <v>350</v>
      </c>
      <c r="J111" s="34">
        <v>241084175</v>
      </c>
      <c r="K111" s="2" t="s">
        <v>734</v>
      </c>
      <c r="L111" s="2" t="s">
        <v>5</v>
      </c>
      <c r="M111" s="66" t="s">
        <v>733</v>
      </c>
      <c r="N111" s="56" t="s">
        <v>732</v>
      </c>
      <c r="O111" s="56" t="s">
        <v>731</v>
      </c>
      <c r="P111" s="28">
        <v>7</v>
      </c>
      <c r="Q111" s="27">
        <v>3</v>
      </c>
      <c r="R111" s="21">
        <v>2000</v>
      </c>
      <c r="S111" s="21">
        <v>2000</v>
      </c>
      <c r="T111" s="21">
        <v>0</v>
      </c>
      <c r="U111" s="21">
        <v>0</v>
      </c>
      <c r="V111" s="21">
        <v>0</v>
      </c>
      <c r="W111" s="21">
        <v>0</v>
      </c>
    </row>
    <row r="112" spans="1:23" s="108" customFormat="1" ht="223.5" customHeight="1" x14ac:dyDescent="0.2">
      <c r="A112" s="112"/>
      <c r="B112" s="54">
        <v>300000000</v>
      </c>
      <c r="C112" s="54">
        <v>301000000</v>
      </c>
      <c r="D112" s="58">
        <v>301010000</v>
      </c>
      <c r="E112" s="59">
        <v>301010032</v>
      </c>
      <c r="F112" s="35" t="s">
        <v>0</v>
      </c>
      <c r="G112" s="4" t="s">
        <v>0</v>
      </c>
      <c r="H112" s="65">
        <v>241</v>
      </c>
      <c r="I112" s="4" t="s">
        <v>350</v>
      </c>
      <c r="J112" s="34">
        <v>241084177</v>
      </c>
      <c r="K112" s="2" t="s">
        <v>730</v>
      </c>
      <c r="L112" s="2" t="s">
        <v>5</v>
      </c>
      <c r="M112" s="66" t="s">
        <v>729</v>
      </c>
      <c r="N112" s="56" t="s">
        <v>728</v>
      </c>
      <c r="O112" s="56" t="s">
        <v>727</v>
      </c>
      <c r="P112" s="28">
        <v>8</v>
      </c>
      <c r="Q112" s="27">
        <v>1</v>
      </c>
      <c r="R112" s="21">
        <v>74348.5</v>
      </c>
      <c r="S112" s="21">
        <v>74348.5</v>
      </c>
      <c r="T112" s="21">
        <v>80070.7</v>
      </c>
      <c r="U112" s="21">
        <v>92102.751369999998</v>
      </c>
      <c r="V112" s="21">
        <v>81998.988329999993</v>
      </c>
      <c r="W112" s="21">
        <v>82614.51569</v>
      </c>
    </row>
    <row r="113" spans="1:23" s="108" customFormat="1" ht="201.75" customHeight="1" x14ac:dyDescent="0.2">
      <c r="A113" s="112"/>
      <c r="B113" s="54">
        <v>300000000</v>
      </c>
      <c r="C113" s="54">
        <v>301000000</v>
      </c>
      <c r="D113" s="58">
        <v>301010000</v>
      </c>
      <c r="E113" s="59">
        <v>301010032</v>
      </c>
      <c r="F113" s="35" t="s">
        <v>0</v>
      </c>
      <c r="G113" s="4" t="s">
        <v>0</v>
      </c>
      <c r="H113" s="65">
        <v>241</v>
      </c>
      <c r="I113" s="4" t="s">
        <v>350</v>
      </c>
      <c r="J113" s="34">
        <v>241084177</v>
      </c>
      <c r="K113" s="2" t="s">
        <v>730</v>
      </c>
      <c r="L113" s="2" t="s">
        <v>5</v>
      </c>
      <c r="M113" s="66" t="s">
        <v>729</v>
      </c>
      <c r="N113" s="56" t="s">
        <v>728</v>
      </c>
      <c r="O113" s="56" t="s">
        <v>727</v>
      </c>
      <c r="P113" s="28">
        <v>8</v>
      </c>
      <c r="Q113" s="27">
        <v>4</v>
      </c>
      <c r="R113" s="21">
        <v>15483.9</v>
      </c>
      <c r="S113" s="21">
        <v>15145.1</v>
      </c>
      <c r="T113" s="21">
        <v>9480.1</v>
      </c>
      <c r="U113" s="21">
        <v>9095.8779799999993</v>
      </c>
      <c r="V113" s="21">
        <v>8257.5955099999992</v>
      </c>
      <c r="W113" s="21">
        <v>8333.4940499999993</v>
      </c>
    </row>
    <row r="114" spans="1:23" s="108" customFormat="1" ht="126.75" customHeight="1" x14ac:dyDescent="0.2">
      <c r="A114" s="112"/>
      <c r="B114" s="54">
        <v>300000000</v>
      </c>
      <c r="C114" s="54">
        <v>301000000</v>
      </c>
      <c r="D114" s="58">
        <v>301010000</v>
      </c>
      <c r="E114" s="59">
        <v>301010032</v>
      </c>
      <c r="F114" s="35" t="s">
        <v>0</v>
      </c>
      <c r="G114" s="4" t="s">
        <v>0</v>
      </c>
      <c r="H114" s="65">
        <v>241</v>
      </c>
      <c r="I114" s="4" t="s">
        <v>350</v>
      </c>
      <c r="J114" s="34">
        <v>241241144</v>
      </c>
      <c r="K114" s="2" t="s">
        <v>726</v>
      </c>
      <c r="L114" s="2" t="s">
        <v>5</v>
      </c>
      <c r="M114" s="66" t="s">
        <v>634</v>
      </c>
      <c r="N114" s="56" t="s">
        <v>725</v>
      </c>
      <c r="O114" s="56" t="s">
        <v>632</v>
      </c>
      <c r="P114" s="28">
        <v>8</v>
      </c>
      <c r="Q114" s="27">
        <v>1</v>
      </c>
      <c r="R114" s="21">
        <v>0</v>
      </c>
      <c r="S114" s="21">
        <v>0</v>
      </c>
      <c r="T114" s="21">
        <v>175</v>
      </c>
      <c r="U114" s="21">
        <v>57.15</v>
      </c>
      <c r="V114" s="21">
        <v>57.15</v>
      </c>
      <c r="W114" s="21">
        <v>57.15</v>
      </c>
    </row>
    <row r="115" spans="1:23" s="108" customFormat="1" ht="101.25" customHeight="1" x14ac:dyDescent="0.2">
      <c r="A115" s="112"/>
      <c r="B115" s="54">
        <v>300000000</v>
      </c>
      <c r="C115" s="54">
        <v>301000000</v>
      </c>
      <c r="D115" s="58">
        <v>301010000</v>
      </c>
      <c r="E115" s="59">
        <v>301010032</v>
      </c>
      <c r="F115" s="35" t="s">
        <v>0</v>
      </c>
      <c r="G115" s="4" t="s">
        <v>0</v>
      </c>
      <c r="H115" s="65">
        <v>241</v>
      </c>
      <c r="I115" s="4" t="s">
        <v>350</v>
      </c>
      <c r="J115" s="34">
        <v>241241150</v>
      </c>
      <c r="K115" s="2" t="s">
        <v>724</v>
      </c>
      <c r="L115" s="2" t="s">
        <v>5</v>
      </c>
      <c r="M115" s="66" t="s">
        <v>709</v>
      </c>
      <c r="N115" s="56" t="s">
        <v>723</v>
      </c>
      <c r="O115" s="56" t="s">
        <v>707</v>
      </c>
      <c r="P115" s="28">
        <v>8</v>
      </c>
      <c r="Q115" s="27">
        <v>1</v>
      </c>
      <c r="R115" s="21">
        <v>0</v>
      </c>
      <c r="S115" s="21">
        <v>0</v>
      </c>
      <c r="T115" s="21">
        <v>254</v>
      </c>
      <c r="U115" s="21">
        <v>624</v>
      </c>
      <c r="V115" s="21">
        <v>624</v>
      </c>
      <c r="W115" s="21">
        <v>624</v>
      </c>
    </row>
    <row r="116" spans="1:23" s="108" customFormat="1" ht="249.75" customHeight="1" x14ac:dyDescent="0.2">
      <c r="A116" s="112"/>
      <c r="B116" s="54">
        <v>300000000</v>
      </c>
      <c r="C116" s="54">
        <v>301000000</v>
      </c>
      <c r="D116" s="58">
        <v>301010000</v>
      </c>
      <c r="E116" s="59">
        <v>301010032</v>
      </c>
      <c r="F116" s="35" t="s">
        <v>0</v>
      </c>
      <c r="G116" s="4" t="s">
        <v>0</v>
      </c>
      <c r="H116" s="65">
        <v>481</v>
      </c>
      <c r="I116" s="4" t="s">
        <v>138</v>
      </c>
      <c r="J116" s="34">
        <v>481481010</v>
      </c>
      <c r="K116" s="2" t="s">
        <v>722</v>
      </c>
      <c r="L116" s="2" t="s">
        <v>5</v>
      </c>
      <c r="M116" s="66" t="s">
        <v>721</v>
      </c>
      <c r="N116" s="56" t="s">
        <v>720</v>
      </c>
      <c r="O116" s="56" t="s">
        <v>719</v>
      </c>
      <c r="P116" s="28">
        <v>8</v>
      </c>
      <c r="Q116" s="27">
        <v>1</v>
      </c>
      <c r="R116" s="21">
        <v>265664</v>
      </c>
      <c r="S116" s="21">
        <v>1502.1</v>
      </c>
      <c r="T116" s="21">
        <v>265344.90000000002</v>
      </c>
      <c r="U116" s="21">
        <v>0</v>
      </c>
      <c r="V116" s="21">
        <v>0</v>
      </c>
      <c r="W116" s="21">
        <v>0</v>
      </c>
    </row>
    <row r="117" spans="1:23" s="108" customFormat="1" ht="147" customHeight="1" x14ac:dyDescent="0.2">
      <c r="A117" s="112"/>
      <c r="B117" s="54">
        <v>300000000</v>
      </c>
      <c r="C117" s="54">
        <v>301000000</v>
      </c>
      <c r="D117" s="58">
        <v>301010000</v>
      </c>
      <c r="E117" s="59">
        <v>301010032</v>
      </c>
      <c r="F117" s="35" t="s">
        <v>0</v>
      </c>
      <c r="G117" s="4" t="s">
        <v>0</v>
      </c>
      <c r="H117" s="65">
        <v>481</v>
      </c>
      <c r="I117" s="4" t="s">
        <v>138</v>
      </c>
      <c r="J117" s="34">
        <v>481481103</v>
      </c>
      <c r="K117" s="2" t="s">
        <v>718</v>
      </c>
      <c r="L117" s="2" t="s">
        <v>5</v>
      </c>
      <c r="M117" s="66" t="s">
        <v>717</v>
      </c>
      <c r="N117" s="56" t="s">
        <v>716</v>
      </c>
      <c r="O117" s="56" t="s">
        <v>715</v>
      </c>
      <c r="P117" s="28">
        <v>1</v>
      </c>
      <c r="Q117" s="27">
        <v>13</v>
      </c>
      <c r="R117" s="21">
        <v>5187.8999999999996</v>
      </c>
      <c r="S117" s="21">
        <v>5127.2</v>
      </c>
      <c r="T117" s="21">
        <v>0</v>
      </c>
      <c r="U117" s="21">
        <v>0</v>
      </c>
      <c r="V117" s="21">
        <v>0</v>
      </c>
      <c r="W117" s="21">
        <v>0</v>
      </c>
    </row>
    <row r="118" spans="1:23" s="108" customFormat="1" ht="147.75" customHeight="1" x14ac:dyDescent="0.2">
      <c r="A118" s="112"/>
      <c r="B118" s="55"/>
      <c r="C118" s="55"/>
      <c r="D118" s="10"/>
      <c r="E118" s="60"/>
      <c r="F118" s="33"/>
      <c r="G118" s="32"/>
      <c r="H118" s="65">
        <v>481</v>
      </c>
      <c r="I118" s="4" t="s">
        <v>138</v>
      </c>
      <c r="J118" s="34">
        <v>481481103</v>
      </c>
      <c r="K118" s="2" t="s">
        <v>718</v>
      </c>
      <c r="L118" s="30" t="s">
        <v>5</v>
      </c>
      <c r="M118" s="69" t="s">
        <v>713</v>
      </c>
      <c r="N118" s="57" t="s">
        <v>425</v>
      </c>
      <c r="O118" s="57" t="s">
        <v>712</v>
      </c>
      <c r="P118" s="28">
        <v>8</v>
      </c>
      <c r="Q118" s="27">
        <v>1</v>
      </c>
      <c r="R118" s="21">
        <v>200</v>
      </c>
      <c r="S118" s="21">
        <v>189.1</v>
      </c>
      <c r="T118" s="21">
        <v>0</v>
      </c>
      <c r="U118" s="21">
        <v>0</v>
      </c>
      <c r="V118" s="21">
        <v>0</v>
      </c>
      <c r="W118" s="21">
        <v>0</v>
      </c>
    </row>
    <row r="119" spans="1:23" s="108" customFormat="1" ht="155.25" customHeight="1" x14ac:dyDescent="0.2">
      <c r="A119" s="112"/>
      <c r="B119" s="55">
        <v>300000000</v>
      </c>
      <c r="C119" s="55">
        <v>301000000</v>
      </c>
      <c r="D119" s="10">
        <v>301010000</v>
      </c>
      <c r="E119" s="60">
        <v>301010032</v>
      </c>
      <c r="F119" s="33" t="s">
        <v>0</v>
      </c>
      <c r="G119" s="32" t="s">
        <v>0</v>
      </c>
      <c r="H119" s="68">
        <v>481</v>
      </c>
      <c r="I119" s="32" t="s">
        <v>138</v>
      </c>
      <c r="J119" s="31">
        <v>481481680</v>
      </c>
      <c r="K119" s="30" t="s">
        <v>714</v>
      </c>
      <c r="L119" s="30" t="s">
        <v>5</v>
      </c>
      <c r="M119" s="69" t="s">
        <v>713</v>
      </c>
      <c r="N119" s="57" t="s">
        <v>425</v>
      </c>
      <c r="O119" s="57" t="s">
        <v>712</v>
      </c>
      <c r="P119" s="28">
        <v>8</v>
      </c>
      <c r="Q119" s="27">
        <v>1</v>
      </c>
      <c r="R119" s="21">
        <v>1500</v>
      </c>
      <c r="S119" s="21">
        <v>1497.9</v>
      </c>
      <c r="T119" s="21">
        <v>0</v>
      </c>
      <c r="U119" s="21">
        <v>0</v>
      </c>
      <c r="V119" s="21">
        <v>0</v>
      </c>
      <c r="W119" s="21">
        <v>0</v>
      </c>
    </row>
    <row r="120" spans="1:23" s="108" customFormat="1" ht="113.25" customHeight="1" x14ac:dyDescent="0.2">
      <c r="A120" s="112"/>
      <c r="B120" s="71">
        <v>301010033</v>
      </c>
      <c r="C120" s="71"/>
      <c r="D120" s="71"/>
      <c r="E120" s="72"/>
      <c r="F120" s="25">
        <v>301010033</v>
      </c>
      <c r="G120" s="67" t="s">
        <v>711</v>
      </c>
      <c r="H120" s="73"/>
      <c r="I120" s="73"/>
      <c r="J120" s="73"/>
      <c r="K120" s="66"/>
      <c r="L120" s="74"/>
      <c r="M120" s="74"/>
      <c r="N120" s="74"/>
      <c r="O120" s="75"/>
      <c r="P120" s="24" t="s">
        <v>0</v>
      </c>
      <c r="Q120" s="23" t="s">
        <v>0</v>
      </c>
      <c r="R120" s="21">
        <f>R121</f>
        <v>500</v>
      </c>
      <c r="S120" s="21">
        <f>S121</f>
        <v>500</v>
      </c>
      <c r="T120" s="21">
        <f>T121</f>
        <v>0</v>
      </c>
      <c r="U120" s="21">
        <f t="shared" ref="U120:W120" si="17">U121</f>
        <v>0</v>
      </c>
      <c r="V120" s="21">
        <f t="shared" si="17"/>
        <v>0</v>
      </c>
      <c r="W120" s="21">
        <f t="shared" si="17"/>
        <v>0</v>
      </c>
    </row>
    <row r="121" spans="1:23" s="108" customFormat="1" ht="135" customHeight="1" x14ac:dyDescent="0.2">
      <c r="A121" s="112"/>
      <c r="B121" s="45">
        <v>300000000</v>
      </c>
      <c r="C121" s="45">
        <v>301000000</v>
      </c>
      <c r="D121" s="44">
        <v>301010000</v>
      </c>
      <c r="E121" s="43">
        <v>301010033</v>
      </c>
      <c r="F121" s="42" t="s">
        <v>0</v>
      </c>
      <c r="G121" s="40" t="s">
        <v>0</v>
      </c>
      <c r="H121" s="41">
        <v>241</v>
      </c>
      <c r="I121" s="40" t="s">
        <v>350</v>
      </c>
      <c r="J121" s="39">
        <v>241241133</v>
      </c>
      <c r="K121" s="38" t="s">
        <v>710</v>
      </c>
      <c r="L121" s="38" t="s">
        <v>5</v>
      </c>
      <c r="M121" s="37" t="s">
        <v>709</v>
      </c>
      <c r="N121" s="36" t="s">
        <v>708</v>
      </c>
      <c r="O121" s="36" t="s">
        <v>707</v>
      </c>
      <c r="P121" s="12">
        <v>8</v>
      </c>
      <c r="Q121" s="11">
        <v>1</v>
      </c>
      <c r="R121" s="21">
        <v>500</v>
      </c>
      <c r="S121" s="21">
        <v>500</v>
      </c>
      <c r="T121" s="21">
        <v>0</v>
      </c>
      <c r="U121" s="21">
        <v>0</v>
      </c>
      <c r="V121" s="21">
        <v>0</v>
      </c>
      <c r="W121" s="21">
        <v>0</v>
      </c>
    </row>
    <row r="122" spans="1:23" s="108" customFormat="1" ht="135" customHeight="1" x14ac:dyDescent="0.2">
      <c r="A122" s="112"/>
      <c r="B122" s="71">
        <v>301010035</v>
      </c>
      <c r="C122" s="71"/>
      <c r="D122" s="71"/>
      <c r="E122" s="72"/>
      <c r="F122" s="25">
        <v>301010035</v>
      </c>
      <c r="G122" s="67" t="s">
        <v>706</v>
      </c>
      <c r="H122" s="73"/>
      <c r="I122" s="73"/>
      <c r="J122" s="73"/>
      <c r="K122" s="66"/>
      <c r="L122" s="74"/>
      <c r="M122" s="74"/>
      <c r="N122" s="74"/>
      <c r="O122" s="75"/>
      <c r="P122" s="24" t="s">
        <v>0</v>
      </c>
      <c r="Q122" s="23" t="s">
        <v>0</v>
      </c>
      <c r="R122" s="21">
        <f>R123++R124+R125</f>
        <v>3235.1</v>
      </c>
      <c r="S122" s="21">
        <f>S123++S124+S125</f>
        <v>3235.1</v>
      </c>
      <c r="T122" s="21">
        <f>T123++T124+T125</f>
        <v>2638.6</v>
      </c>
      <c r="U122" s="21">
        <f t="shared" ref="U122:W122" si="18">U123++U124+U125</f>
        <v>7071.2535399999997</v>
      </c>
      <c r="V122" s="21">
        <f t="shared" si="18"/>
        <v>10071.25354</v>
      </c>
      <c r="W122" s="21">
        <f t="shared" si="18"/>
        <v>10071.25354</v>
      </c>
    </row>
    <row r="123" spans="1:23" s="108" customFormat="1" ht="342" customHeight="1" x14ac:dyDescent="0.2">
      <c r="A123" s="112"/>
      <c r="B123" s="62">
        <v>300000000</v>
      </c>
      <c r="C123" s="62">
        <v>301000000</v>
      </c>
      <c r="D123" s="19">
        <v>301010000</v>
      </c>
      <c r="E123" s="61">
        <v>301010035</v>
      </c>
      <c r="F123" s="6" t="s">
        <v>0</v>
      </c>
      <c r="G123" s="16" t="s">
        <v>0</v>
      </c>
      <c r="H123" s="17">
        <v>40</v>
      </c>
      <c r="I123" s="16" t="s">
        <v>151</v>
      </c>
      <c r="J123" s="15">
        <v>40500110</v>
      </c>
      <c r="K123" s="14" t="s">
        <v>705</v>
      </c>
      <c r="L123" s="14" t="s">
        <v>5</v>
      </c>
      <c r="M123" s="13" t="s">
        <v>704</v>
      </c>
      <c r="N123" s="64" t="s">
        <v>703</v>
      </c>
      <c r="O123" s="64" t="s">
        <v>702</v>
      </c>
      <c r="P123" s="12">
        <v>4</v>
      </c>
      <c r="Q123" s="11">
        <v>10</v>
      </c>
      <c r="R123" s="21">
        <v>3235.1</v>
      </c>
      <c r="S123" s="21">
        <v>3235.1</v>
      </c>
      <c r="T123" s="21">
        <v>2232.6</v>
      </c>
      <c r="U123" s="21">
        <v>7071.2535399999997</v>
      </c>
      <c r="V123" s="21">
        <v>10071.25354</v>
      </c>
      <c r="W123" s="21">
        <v>10071.25354</v>
      </c>
    </row>
    <row r="124" spans="1:23" s="108" customFormat="1" ht="259.5" customHeight="1" x14ac:dyDescent="0.2">
      <c r="A124" s="112"/>
      <c r="B124" s="54">
        <v>300000000</v>
      </c>
      <c r="C124" s="54">
        <v>301000000</v>
      </c>
      <c r="D124" s="58">
        <v>301010000</v>
      </c>
      <c r="E124" s="59">
        <v>301010035</v>
      </c>
      <c r="F124" s="35" t="s">
        <v>0</v>
      </c>
      <c r="G124" s="4" t="s">
        <v>0</v>
      </c>
      <c r="H124" s="65">
        <v>40</v>
      </c>
      <c r="I124" s="4" t="s">
        <v>151</v>
      </c>
      <c r="J124" s="34">
        <v>40500140</v>
      </c>
      <c r="K124" s="2" t="s">
        <v>698</v>
      </c>
      <c r="L124" s="2" t="s">
        <v>5</v>
      </c>
      <c r="M124" s="66" t="s">
        <v>701</v>
      </c>
      <c r="N124" s="56" t="s">
        <v>700</v>
      </c>
      <c r="O124" s="56" t="s">
        <v>699</v>
      </c>
      <c r="P124" s="28">
        <v>3</v>
      </c>
      <c r="Q124" s="27">
        <v>9</v>
      </c>
      <c r="R124" s="21">
        <v>0</v>
      </c>
      <c r="S124" s="21">
        <v>0</v>
      </c>
      <c r="T124" s="21">
        <v>346</v>
      </c>
      <c r="U124" s="21">
        <v>0</v>
      </c>
      <c r="V124" s="21">
        <v>0</v>
      </c>
      <c r="W124" s="21">
        <v>0</v>
      </c>
    </row>
    <row r="125" spans="1:23" s="108" customFormat="1" ht="112.5" customHeight="1" x14ac:dyDescent="0.2">
      <c r="A125" s="112"/>
      <c r="B125" s="55">
        <v>300000000</v>
      </c>
      <c r="C125" s="55">
        <v>301000000</v>
      </c>
      <c r="D125" s="10">
        <v>301010000</v>
      </c>
      <c r="E125" s="60">
        <v>301010035</v>
      </c>
      <c r="F125" s="33" t="s">
        <v>0</v>
      </c>
      <c r="G125" s="32" t="s">
        <v>0</v>
      </c>
      <c r="H125" s="68">
        <v>241</v>
      </c>
      <c r="I125" s="32" t="s">
        <v>350</v>
      </c>
      <c r="J125" s="31">
        <v>241241148</v>
      </c>
      <c r="K125" s="30" t="s">
        <v>698</v>
      </c>
      <c r="L125" s="30" t="s">
        <v>5</v>
      </c>
      <c r="M125" s="69" t="s">
        <v>697</v>
      </c>
      <c r="N125" s="57" t="s">
        <v>696</v>
      </c>
      <c r="O125" s="57" t="s">
        <v>695</v>
      </c>
      <c r="P125" s="28">
        <v>8</v>
      </c>
      <c r="Q125" s="27">
        <v>1</v>
      </c>
      <c r="R125" s="21">
        <v>0</v>
      </c>
      <c r="S125" s="21">
        <v>0</v>
      </c>
      <c r="T125" s="21">
        <v>60</v>
      </c>
      <c r="U125" s="21">
        <v>0</v>
      </c>
      <c r="V125" s="21">
        <v>0</v>
      </c>
      <c r="W125" s="21">
        <v>0</v>
      </c>
    </row>
    <row r="126" spans="1:23" s="108" customFormat="1" ht="115.5" customHeight="1" x14ac:dyDescent="0.2">
      <c r="A126" s="112"/>
      <c r="B126" s="71">
        <v>301010039</v>
      </c>
      <c r="C126" s="71"/>
      <c r="D126" s="71"/>
      <c r="E126" s="72"/>
      <c r="F126" s="25">
        <v>301010039</v>
      </c>
      <c r="G126" s="67" t="s">
        <v>694</v>
      </c>
      <c r="H126" s="73"/>
      <c r="I126" s="73"/>
      <c r="J126" s="73"/>
      <c r="K126" s="66"/>
      <c r="L126" s="74"/>
      <c r="M126" s="74"/>
      <c r="N126" s="74"/>
      <c r="O126" s="75"/>
      <c r="P126" s="24" t="s">
        <v>0</v>
      </c>
      <c r="Q126" s="23" t="s">
        <v>0</v>
      </c>
      <c r="R126" s="21">
        <f>R127</f>
        <v>626.1</v>
      </c>
      <c r="S126" s="21">
        <f>S127</f>
        <v>626.1</v>
      </c>
      <c r="T126" s="21">
        <f>T127</f>
        <v>905.4</v>
      </c>
      <c r="U126" s="21">
        <f t="shared" ref="U126:W126" si="19">U127</f>
        <v>1063.12869</v>
      </c>
      <c r="V126" s="21">
        <f t="shared" si="19"/>
        <v>1063.1300000000001</v>
      </c>
      <c r="W126" s="21">
        <f t="shared" si="19"/>
        <v>1063.1300000000001</v>
      </c>
    </row>
    <row r="127" spans="1:23" s="108" customFormat="1" ht="267" customHeight="1" x14ac:dyDescent="0.2">
      <c r="A127" s="112"/>
      <c r="B127" s="45">
        <v>300000000</v>
      </c>
      <c r="C127" s="45">
        <v>301000000</v>
      </c>
      <c r="D127" s="44">
        <v>301010000</v>
      </c>
      <c r="E127" s="43">
        <v>301010039</v>
      </c>
      <c r="F127" s="42" t="s">
        <v>0</v>
      </c>
      <c r="G127" s="40" t="s">
        <v>0</v>
      </c>
      <c r="H127" s="41">
        <v>40</v>
      </c>
      <c r="I127" s="40" t="s">
        <v>151</v>
      </c>
      <c r="J127" s="39">
        <v>40500134</v>
      </c>
      <c r="K127" s="38" t="s">
        <v>693</v>
      </c>
      <c r="L127" s="38" t="s">
        <v>5</v>
      </c>
      <c r="M127" s="37" t="s">
        <v>692</v>
      </c>
      <c r="N127" s="36" t="s">
        <v>691</v>
      </c>
      <c r="O127" s="36" t="s">
        <v>690</v>
      </c>
      <c r="P127" s="12">
        <v>4</v>
      </c>
      <c r="Q127" s="11">
        <v>5</v>
      </c>
      <c r="R127" s="21">
        <v>626.1</v>
      </c>
      <c r="S127" s="21">
        <v>626.1</v>
      </c>
      <c r="T127" s="21">
        <v>905.4</v>
      </c>
      <c r="U127" s="21">
        <v>1063.12869</v>
      </c>
      <c r="V127" s="21">
        <v>1063.1300000000001</v>
      </c>
      <c r="W127" s="21">
        <v>1063.1300000000001</v>
      </c>
    </row>
    <row r="128" spans="1:23" s="108" customFormat="1" ht="108" customHeight="1" x14ac:dyDescent="0.2">
      <c r="A128" s="112"/>
      <c r="B128" s="71">
        <v>301010040</v>
      </c>
      <c r="C128" s="71"/>
      <c r="D128" s="71"/>
      <c r="E128" s="72"/>
      <c r="F128" s="25">
        <v>301010040</v>
      </c>
      <c r="G128" s="67" t="s">
        <v>689</v>
      </c>
      <c r="H128" s="73"/>
      <c r="I128" s="73"/>
      <c r="J128" s="73"/>
      <c r="K128" s="66"/>
      <c r="L128" s="74"/>
      <c r="M128" s="74"/>
      <c r="N128" s="74"/>
      <c r="O128" s="75"/>
      <c r="P128" s="24" t="s">
        <v>0</v>
      </c>
      <c r="Q128" s="23" t="s">
        <v>0</v>
      </c>
      <c r="R128" s="21">
        <f>R129</f>
        <v>21313.8</v>
      </c>
      <c r="S128" s="21">
        <f>S129</f>
        <v>21313.8</v>
      </c>
      <c r="T128" s="21">
        <f>T129</f>
        <v>26690.400000000001</v>
      </c>
      <c r="U128" s="21">
        <f t="shared" ref="U128:W128" si="20">U129</f>
        <v>19704.400000000001</v>
      </c>
      <c r="V128" s="21">
        <f t="shared" si="20"/>
        <v>21704.400000000001</v>
      </c>
      <c r="W128" s="21">
        <f t="shared" si="20"/>
        <v>21704.400000000001</v>
      </c>
    </row>
    <row r="129" spans="1:23" s="108" customFormat="1" ht="204.75" customHeight="1" x14ac:dyDescent="0.2">
      <c r="A129" s="112"/>
      <c r="B129" s="45">
        <v>300000000</v>
      </c>
      <c r="C129" s="45">
        <v>301000000</v>
      </c>
      <c r="D129" s="44">
        <v>301010000</v>
      </c>
      <c r="E129" s="43">
        <v>301010040</v>
      </c>
      <c r="F129" s="42" t="s">
        <v>0</v>
      </c>
      <c r="G129" s="40" t="s">
        <v>0</v>
      </c>
      <c r="H129" s="41">
        <v>40</v>
      </c>
      <c r="I129" s="40" t="s">
        <v>151</v>
      </c>
      <c r="J129" s="39">
        <v>40000040</v>
      </c>
      <c r="K129" s="38" t="s">
        <v>217</v>
      </c>
      <c r="L129" s="38" t="s">
        <v>5</v>
      </c>
      <c r="M129" s="37" t="s">
        <v>688</v>
      </c>
      <c r="N129" s="36" t="s">
        <v>687</v>
      </c>
      <c r="O129" s="36" t="s">
        <v>686</v>
      </c>
      <c r="P129" s="12">
        <v>4</v>
      </c>
      <c r="Q129" s="11">
        <v>5</v>
      </c>
      <c r="R129" s="21">
        <v>21313.8</v>
      </c>
      <c r="S129" s="21">
        <v>21313.8</v>
      </c>
      <c r="T129" s="21">
        <v>26690.400000000001</v>
      </c>
      <c r="U129" s="21">
        <v>19704.400000000001</v>
      </c>
      <c r="V129" s="21">
        <v>21704.400000000001</v>
      </c>
      <c r="W129" s="21">
        <v>21704.400000000001</v>
      </c>
    </row>
    <row r="130" spans="1:23" s="108" customFormat="1" ht="105" customHeight="1" x14ac:dyDescent="0.2">
      <c r="A130" s="112"/>
      <c r="B130" s="71">
        <v>301010042</v>
      </c>
      <c r="C130" s="71"/>
      <c r="D130" s="71"/>
      <c r="E130" s="72"/>
      <c r="F130" s="25">
        <v>301010042</v>
      </c>
      <c r="G130" s="67" t="s">
        <v>685</v>
      </c>
      <c r="H130" s="73"/>
      <c r="I130" s="73"/>
      <c r="J130" s="73"/>
      <c r="K130" s="66"/>
      <c r="L130" s="74"/>
      <c r="M130" s="74"/>
      <c r="N130" s="74"/>
      <c r="O130" s="75"/>
      <c r="P130" s="24" t="s">
        <v>0</v>
      </c>
      <c r="Q130" s="23" t="s">
        <v>0</v>
      </c>
      <c r="R130" s="21">
        <f>SUM(R131:R133)</f>
        <v>3296.6</v>
      </c>
      <c r="S130" s="21">
        <f>SUM(S131:S133)</f>
        <v>2942.6</v>
      </c>
      <c r="T130" s="21">
        <f>SUM(T131:T133)</f>
        <v>3684.1</v>
      </c>
      <c r="U130" s="21">
        <f t="shared" ref="U130:W130" si="21">SUM(U131:U133)</f>
        <v>4843.3900000000003</v>
      </c>
      <c r="V130" s="21">
        <f t="shared" si="21"/>
        <v>4593.3900000000003</v>
      </c>
      <c r="W130" s="21">
        <f t="shared" si="21"/>
        <v>4593.3900000000003</v>
      </c>
    </row>
    <row r="131" spans="1:23" s="108" customFormat="1" ht="262.5" customHeight="1" x14ac:dyDescent="0.2">
      <c r="A131" s="112"/>
      <c r="B131" s="62">
        <v>300000000</v>
      </c>
      <c r="C131" s="62">
        <v>301000000</v>
      </c>
      <c r="D131" s="19">
        <v>301010000</v>
      </c>
      <c r="E131" s="61">
        <v>301010042</v>
      </c>
      <c r="F131" s="6" t="s">
        <v>0</v>
      </c>
      <c r="G131" s="16" t="s">
        <v>0</v>
      </c>
      <c r="H131" s="17">
        <v>40</v>
      </c>
      <c r="I131" s="16" t="s">
        <v>151</v>
      </c>
      <c r="J131" s="15">
        <v>40009000</v>
      </c>
      <c r="K131" s="14" t="s">
        <v>684</v>
      </c>
      <c r="L131" s="14" t="s">
        <v>5</v>
      </c>
      <c r="M131" s="13" t="s">
        <v>683</v>
      </c>
      <c r="N131" s="64" t="s">
        <v>682</v>
      </c>
      <c r="O131" s="64" t="s">
        <v>681</v>
      </c>
      <c r="P131" s="12">
        <v>4</v>
      </c>
      <c r="Q131" s="11">
        <v>12</v>
      </c>
      <c r="R131" s="21">
        <v>3287.6</v>
      </c>
      <c r="S131" s="21">
        <v>2933.6</v>
      </c>
      <c r="T131" s="21">
        <v>3679.4</v>
      </c>
      <c r="U131" s="21">
        <v>4693.3900000000003</v>
      </c>
      <c r="V131" s="21">
        <v>4593.3900000000003</v>
      </c>
      <c r="W131" s="21">
        <v>4593.3900000000003</v>
      </c>
    </row>
    <row r="132" spans="1:23" s="108" customFormat="1" ht="196.5" customHeight="1" x14ac:dyDescent="0.2">
      <c r="A132" s="112"/>
      <c r="B132" s="54">
        <v>300000000</v>
      </c>
      <c r="C132" s="54">
        <v>301000000</v>
      </c>
      <c r="D132" s="58">
        <v>301010000</v>
      </c>
      <c r="E132" s="59">
        <v>301010042</v>
      </c>
      <c r="F132" s="35" t="s">
        <v>0</v>
      </c>
      <c r="G132" s="4" t="s">
        <v>0</v>
      </c>
      <c r="H132" s="65">
        <v>40</v>
      </c>
      <c r="I132" s="4" t="s">
        <v>151</v>
      </c>
      <c r="J132" s="34">
        <v>40500150</v>
      </c>
      <c r="K132" s="2" t="s">
        <v>680</v>
      </c>
      <c r="L132" s="2" t="s">
        <v>5</v>
      </c>
      <c r="M132" s="66" t="s">
        <v>679</v>
      </c>
      <c r="N132" s="56" t="s">
        <v>61</v>
      </c>
      <c r="O132" s="56" t="s">
        <v>678</v>
      </c>
      <c r="P132" s="28">
        <v>4</v>
      </c>
      <c r="Q132" s="27">
        <v>12</v>
      </c>
      <c r="R132" s="21">
        <v>0</v>
      </c>
      <c r="S132" s="21">
        <v>0</v>
      </c>
      <c r="T132" s="21">
        <v>0</v>
      </c>
      <c r="U132" s="21">
        <v>150</v>
      </c>
      <c r="V132" s="21">
        <v>0</v>
      </c>
      <c r="W132" s="21">
        <v>0</v>
      </c>
    </row>
    <row r="133" spans="1:23" s="108" customFormat="1" ht="156.75" customHeight="1" x14ac:dyDescent="0.2">
      <c r="A133" s="112"/>
      <c r="B133" s="55">
        <v>300000000</v>
      </c>
      <c r="C133" s="55">
        <v>301000000</v>
      </c>
      <c r="D133" s="10">
        <v>301010000</v>
      </c>
      <c r="E133" s="60">
        <v>301010042</v>
      </c>
      <c r="F133" s="33" t="s">
        <v>0</v>
      </c>
      <c r="G133" s="32" t="s">
        <v>0</v>
      </c>
      <c r="H133" s="68">
        <v>231</v>
      </c>
      <c r="I133" s="32" t="s">
        <v>8</v>
      </c>
      <c r="J133" s="31">
        <v>231013000</v>
      </c>
      <c r="K133" s="30" t="s">
        <v>677</v>
      </c>
      <c r="L133" s="30" t="s">
        <v>5</v>
      </c>
      <c r="M133" s="69" t="s">
        <v>676</v>
      </c>
      <c r="N133" s="57" t="s">
        <v>675</v>
      </c>
      <c r="O133" s="57" t="s">
        <v>674</v>
      </c>
      <c r="P133" s="28">
        <v>4</v>
      </c>
      <c r="Q133" s="27">
        <v>12</v>
      </c>
      <c r="R133" s="21">
        <v>9</v>
      </c>
      <c r="S133" s="21">
        <v>9</v>
      </c>
      <c r="T133" s="21">
        <v>4.7</v>
      </c>
      <c r="U133" s="21">
        <v>0</v>
      </c>
      <c r="V133" s="21">
        <v>0</v>
      </c>
      <c r="W133" s="21">
        <v>0</v>
      </c>
    </row>
    <row r="134" spans="1:23" s="108" customFormat="1" ht="146.25" customHeight="1" x14ac:dyDescent="0.2">
      <c r="A134" s="112"/>
      <c r="B134" s="71">
        <v>301010043</v>
      </c>
      <c r="C134" s="71"/>
      <c r="D134" s="71"/>
      <c r="E134" s="72"/>
      <c r="F134" s="25">
        <v>301010043</v>
      </c>
      <c r="G134" s="67" t="s">
        <v>673</v>
      </c>
      <c r="H134" s="73"/>
      <c r="I134" s="73"/>
      <c r="J134" s="73"/>
      <c r="K134" s="66"/>
      <c r="L134" s="74"/>
      <c r="M134" s="74"/>
      <c r="N134" s="74"/>
      <c r="O134" s="75"/>
      <c r="P134" s="24" t="s">
        <v>0</v>
      </c>
      <c r="Q134" s="23" t="s">
        <v>0</v>
      </c>
      <c r="R134" s="21">
        <f>SUM(R135:R138)</f>
        <v>9578.1</v>
      </c>
      <c r="S134" s="21">
        <f>SUM(S135:S138)</f>
        <v>8732.1</v>
      </c>
      <c r="T134" s="21">
        <f>SUM(T135:T138)</f>
        <v>10383.799999999999</v>
      </c>
      <c r="U134" s="21">
        <f t="shared" ref="U134:W134" si="22">SUM(U135:U138)</f>
        <v>6869.7</v>
      </c>
      <c r="V134" s="21">
        <f t="shared" si="22"/>
        <v>6869.7</v>
      </c>
      <c r="W134" s="21">
        <f t="shared" si="22"/>
        <v>6869.7</v>
      </c>
    </row>
    <row r="135" spans="1:23" s="108" customFormat="1" ht="221.25" customHeight="1" x14ac:dyDescent="0.2">
      <c r="A135" s="112"/>
      <c r="B135" s="62">
        <v>300000000</v>
      </c>
      <c r="C135" s="62">
        <v>301000000</v>
      </c>
      <c r="D135" s="19">
        <v>301010000</v>
      </c>
      <c r="E135" s="61">
        <v>301010043</v>
      </c>
      <c r="F135" s="6" t="s">
        <v>0</v>
      </c>
      <c r="G135" s="16" t="s">
        <v>0</v>
      </c>
      <c r="H135" s="17">
        <v>40</v>
      </c>
      <c r="I135" s="16" t="s">
        <v>151</v>
      </c>
      <c r="J135" s="15">
        <v>40007000</v>
      </c>
      <c r="K135" s="14" t="s">
        <v>672</v>
      </c>
      <c r="L135" s="14" t="s">
        <v>5</v>
      </c>
      <c r="M135" s="13" t="s">
        <v>671</v>
      </c>
      <c r="N135" s="64" t="s">
        <v>670</v>
      </c>
      <c r="O135" s="64" t="s">
        <v>669</v>
      </c>
      <c r="P135" s="12">
        <v>1</v>
      </c>
      <c r="Q135" s="11">
        <v>13</v>
      </c>
      <c r="R135" s="21">
        <v>6600</v>
      </c>
      <c r="S135" s="21">
        <v>6600</v>
      </c>
      <c r="T135" s="21">
        <v>4500</v>
      </c>
      <c r="U135" s="21">
        <v>4500</v>
      </c>
      <c r="V135" s="21">
        <v>4500</v>
      </c>
      <c r="W135" s="21">
        <v>4500</v>
      </c>
    </row>
    <row r="136" spans="1:23" s="108" customFormat="1" ht="117.75" customHeight="1" x14ac:dyDescent="0.2">
      <c r="A136" s="112"/>
      <c r="B136" s="54">
        <v>300000000</v>
      </c>
      <c r="C136" s="54">
        <v>301000000</v>
      </c>
      <c r="D136" s="58">
        <v>301010000</v>
      </c>
      <c r="E136" s="59">
        <v>301010043</v>
      </c>
      <c r="F136" s="35" t="s">
        <v>0</v>
      </c>
      <c r="G136" s="4" t="s">
        <v>0</v>
      </c>
      <c r="H136" s="65">
        <v>241</v>
      </c>
      <c r="I136" s="4" t="s">
        <v>350</v>
      </c>
      <c r="J136" s="34">
        <v>241241137</v>
      </c>
      <c r="K136" s="2" t="s">
        <v>668</v>
      </c>
      <c r="L136" s="2" t="s">
        <v>5</v>
      </c>
      <c r="M136" s="66" t="s">
        <v>667</v>
      </c>
      <c r="N136" s="56" t="s">
        <v>663</v>
      </c>
      <c r="O136" s="56" t="s">
        <v>666</v>
      </c>
      <c r="P136" s="28">
        <v>11</v>
      </c>
      <c r="Q136" s="27">
        <v>2</v>
      </c>
      <c r="R136" s="21">
        <v>0</v>
      </c>
      <c r="S136" s="21">
        <v>0</v>
      </c>
      <c r="T136" s="21">
        <v>1119.2</v>
      </c>
      <c r="U136" s="21">
        <v>1149.7</v>
      </c>
      <c r="V136" s="21">
        <v>1149.7</v>
      </c>
      <c r="W136" s="21">
        <v>1149.7</v>
      </c>
    </row>
    <row r="137" spans="1:23" s="108" customFormat="1" ht="103.5" customHeight="1" x14ac:dyDescent="0.2">
      <c r="A137" s="112"/>
      <c r="B137" s="55">
        <v>300000000</v>
      </c>
      <c r="C137" s="55">
        <v>301000000</v>
      </c>
      <c r="D137" s="10">
        <v>301010000</v>
      </c>
      <c r="E137" s="60">
        <v>301010043</v>
      </c>
      <c r="F137" s="33" t="s">
        <v>0</v>
      </c>
      <c r="G137" s="32" t="s">
        <v>0</v>
      </c>
      <c r="H137" s="68">
        <v>241</v>
      </c>
      <c r="I137" s="32" t="s">
        <v>350</v>
      </c>
      <c r="J137" s="31">
        <v>241241138</v>
      </c>
      <c r="K137" s="30" t="s">
        <v>665</v>
      </c>
      <c r="L137" s="30" t="s">
        <v>5</v>
      </c>
      <c r="M137" s="69" t="s">
        <v>664</v>
      </c>
      <c r="N137" s="57" t="s">
        <v>663</v>
      </c>
      <c r="O137" s="57" t="s">
        <v>662</v>
      </c>
      <c r="P137" s="28">
        <v>8</v>
      </c>
      <c r="Q137" s="27">
        <v>1</v>
      </c>
      <c r="R137" s="21">
        <v>0</v>
      </c>
      <c r="S137" s="21">
        <v>0</v>
      </c>
      <c r="T137" s="21">
        <v>1170</v>
      </c>
      <c r="U137" s="21">
        <v>1220</v>
      </c>
      <c r="V137" s="21">
        <v>1220</v>
      </c>
      <c r="W137" s="21">
        <v>1220</v>
      </c>
    </row>
    <row r="138" spans="1:23" s="108" customFormat="1" ht="158.25" customHeight="1" x14ac:dyDescent="0.2">
      <c r="A138" s="112"/>
      <c r="B138" s="55"/>
      <c r="C138" s="55"/>
      <c r="D138" s="10"/>
      <c r="E138" s="10"/>
      <c r="F138" s="5"/>
      <c r="G138" s="66"/>
      <c r="H138" s="65">
        <v>481</v>
      </c>
      <c r="I138" s="66" t="s">
        <v>138</v>
      </c>
      <c r="J138" s="34">
        <v>481481502</v>
      </c>
      <c r="K138" s="66" t="s">
        <v>911</v>
      </c>
      <c r="L138" s="66" t="s">
        <v>5</v>
      </c>
      <c r="M138" s="66" t="s">
        <v>910</v>
      </c>
      <c r="N138" s="56" t="s">
        <v>909</v>
      </c>
      <c r="O138" s="56" t="s">
        <v>908</v>
      </c>
      <c r="P138" s="23">
        <v>5</v>
      </c>
      <c r="Q138" s="23">
        <v>1</v>
      </c>
      <c r="R138" s="21">
        <v>2978.1</v>
      </c>
      <c r="S138" s="21">
        <v>2132.1</v>
      </c>
      <c r="T138" s="21">
        <v>3594.6</v>
      </c>
      <c r="U138" s="21">
        <v>0</v>
      </c>
      <c r="V138" s="21">
        <v>0</v>
      </c>
      <c r="W138" s="21">
        <v>0</v>
      </c>
    </row>
    <row r="139" spans="1:23" s="108" customFormat="1" ht="90.75" customHeight="1" x14ac:dyDescent="0.2">
      <c r="A139" s="112"/>
      <c r="B139" s="71">
        <v>301010044</v>
      </c>
      <c r="C139" s="71"/>
      <c r="D139" s="71"/>
      <c r="E139" s="72"/>
      <c r="F139" s="25">
        <v>301010044</v>
      </c>
      <c r="G139" s="67" t="s">
        <v>661</v>
      </c>
      <c r="H139" s="73"/>
      <c r="I139" s="73"/>
      <c r="J139" s="73"/>
      <c r="K139" s="66"/>
      <c r="L139" s="74"/>
      <c r="M139" s="74"/>
      <c r="N139" s="74"/>
      <c r="O139" s="75"/>
      <c r="P139" s="24" t="s">
        <v>0</v>
      </c>
      <c r="Q139" s="23" t="s">
        <v>0</v>
      </c>
      <c r="R139" s="21">
        <f>SUM(R140:R150)</f>
        <v>35778</v>
      </c>
      <c r="S139" s="21">
        <f>SUM(S140:S150)</f>
        <v>34984.299999999996</v>
      </c>
      <c r="T139" s="21">
        <f>SUM(T140:T150)</f>
        <v>32022.699999999997</v>
      </c>
      <c r="U139" s="21">
        <f>SUM(U140:U150)</f>
        <v>89534.280570000017</v>
      </c>
      <c r="V139" s="21">
        <f>SUM(V140:V150)</f>
        <v>85657.922210000019</v>
      </c>
      <c r="W139" s="21">
        <f>SUM(W140:W150)</f>
        <v>86187.707270000014</v>
      </c>
    </row>
    <row r="140" spans="1:23" s="108" customFormat="1" ht="144.75" customHeight="1" x14ac:dyDescent="0.2">
      <c r="A140" s="112"/>
      <c r="B140" s="54">
        <v>300000000</v>
      </c>
      <c r="C140" s="54">
        <v>301000000</v>
      </c>
      <c r="D140" s="58">
        <v>301010000</v>
      </c>
      <c r="E140" s="59">
        <v>301010044</v>
      </c>
      <c r="F140" s="35" t="s">
        <v>0</v>
      </c>
      <c r="G140" s="4" t="s">
        <v>0</v>
      </c>
      <c r="H140" s="65">
        <v>241</v>
      </c>
      <c r="I140" s="4" t="s">
        <v>350</v>
      </c>
      <c r="J140" s="34">
        <v>241080020</v>
      </c>
      <c r="K140" s="2" t="s">
        <v>660</v>
      </c>
      <c r="L140" s="2" t="s">
        <v>5</v>
      </c>
      <c r="M140" s="66" t="s">
        <v>659</v>
      </c>
      <c r="N140" s="56" t="s">
        <v>658</v>
      </c>
      <c r="O140" s="56" t="s">
        <v>657</v>
      </c>
      <c r="P140" s="28">
        <v>11</v>
      </c>
      <c r="Q140" s="27">
        <v>1</v>
      </c>
      <c r="R140" s="21">
        <v>0</v>
      </c>
      <c r="S140" s="21">
        <v>0</v>
      </c>
      <c r="T140" s="21">
        <v>0</v>
      </c>
      <c r="U140" s="21">
        <v>55351.784110000001</v>
      </c>
      <c r="V140" s="21">
        <v>52519.13783</v>
      </c>
      <c r="W140" s="21">
        <v>52910.059789999999</v>
      </c>
    </row>
    <row r="141" spans="1:23" s="108" customFormat="1" ht="100.5" customHeight="1" x14ac:dyDescent="0.2">
      <c r="A141" s="112"/>
      <c r="B141" s="54">
        <v>300000000</v>
      </c>
      <c r="C141" s="54">
        <v>301000000</v>
      </c>
      <c r="D141" s="58">
        <v>301010000</v>
      </c>
      <c r="E141" s="59">
        <v>301010044</v>
      </c>
      <c r="F141" s="35" t="s">
        <v>0</v>
      </c>
      <c r="G141" s="4" t="s">
        <v>0</v>
      </c>
      <c r="H141" s="65">
        <v>241</v>
      </c>
      <c r="I141" s="4" t="s">
        <v>350</v>
      </c>
      <c r="J141" s="34">
        <v>241082001</v>
      </c>
      <c r="K141" s="2" t="s">
        <v>656</v>
      </c>
      <c r="L141" s="2" t="s">
        <v>5</v>
      </c>
      <c r="M141" s="66" t="s">
        <v>634</v>
      </c>
      <c r="N141" s="56" t="s">
        <v>633</v>
      </c>
      <c r="O141" s="56" t="s">
        <v>632</v>
      </c>
      <c r="P141" s="28">
        <v>11</v>
      </c>
      <c r="Q141" s="27">
        <v>1</v>
      </c>
      <c r="R141" s="21">
        <v>230</v>
      </c>
      <c r="S141" s="21">
        <v>230</v>
      </c>
      <c r="T141" s="21">
        <v>0</v>
      </c>
      <c r="U141" s="21">
        <v>0</v>
      </c>
      <c r="V141" s="21">
        <v>0</v>
      </c>
      <c r="W141" s="21">
        <v>0</v>
      </c>
    </row>
    <row r="142" spans="1:23" s="108" customFormat="1" ht="132.75" customHeight="1" x14ac:dyDescent="0.2">
      <c r="A142" s="112"/>
      <c r="B142" s="54">
        <v>300000000</v>
      </c>
      <c r="C142" s="54">
        <v>301000000</v>
      </c>
      <c r="D142" s="58">
        <v>301010000</v>
      </c>
      <c r="E142" s="59">
        <v>301010044</v>
      </c>
      <c r="F142" s="35" t="s">
        <v>0</v>
      </c>
      <c r="G142" s="4" t="s">
        <v>0</v>
      </c>
      <c r="H142" s="65">
        <v>241</v>
      </c>
      <c r="I142" s="4" t="s">
        <v>350</v>
      </c>
      <c r="J142" s="34">
        <v>241084145</v>
      </c>
      <c r="K142" s="2" t="s">
        <v>655</v>
      </c>
      <c r="L142" s="2" t="s">
        <v>5</v>
      </c>
      <c r="M142" s="66" t="s">
        <v>654</v>
      </c>
      <c r="N142" s="56" t="s">
        <v>653</v>
      </c>
      <c r="O142" s="56" t="s">
        <v>652</v>
      </c>
      <c r="P142" s="28">
        <v>7</v>
      </c>
      <c r="Q142" s="27">
        <v>3</v>
      </c>
      <c r="R142" s="21">
        <v>0</v>
      </c>
      <c r="S142" s="21">
        <v>0</v>
      </c>
      <c r="T142" s="21">
        <v>0</v>
      </c>
      <c r="U142" s="21">
        <v>0</v>
      </c>
      <c r="V142" s="21">
        <v>0</v>
      </c>
      <c r="W142" s="21">
        <v>0</v>
      </c>
    </row>
    <row r="143" spans="1:23" s="108" customFormat="1" ht="120.75" customHeight="1" x14ac:dyDescent="0.2">
      <c r="A143" s="112"/>
      <c r="B143" s="54">
        <v>300000000</v>
      </c>
      <c r="C143" s="54">
        <v>301000000</v>
      </c>
      <c r="D143" s="58">
        <v>301010000</v>
      </c>
      <c r="E143" s="59">
        <v>301010044</v>
      </c>
      <c r="F143" s="35" t="s">
        <v>0</v>
      </c>
      <c r="G143" s="4" t="s">
        <v>0</v>
      </c>
      <c r="H143" s="65">
        <v>241</v>
      </c>
      <c r="I143" s="4" t="s">
        <v>350</v>
      </c>
      <c r="J143" s="34">
        <v>241084145</v>
      </c>
      <c r="K143" s="2" t="s">
        <v>655</v>
      </c>
      <c r="L143" s="2" t="s">
        <v>5</v>
      </c>
      <c r="M143" s="66" t="s">
        <v>654</v>
      </c>
      <c r="N143" s="56" t="s">
        <v>653</v>
      </c>
      <c r="O143" s="56" t="s">
        <v>652</v>
      </c>
      <c r="P143" s="28">
        <v>11</v>
      </c>
      <c r="Q143" s="27">
        <v>1</v>
      </c>
      <c r="R143" s="21">
        <v>0</v>
      </c>
      <c r="S143" s="21">
        <v>0</v>
      </c>
      <c r="T143" s="21">
        <v>0</v>
      </c>
      <c r="U143" s="21">
        <v>2041.6979899999999</v>
      </c>
      <c r="V143" s="21">
        <v>2041.6979899999999</v>
      </c>
      <c r="W143" s="21">
        <v>2041.6979899999999</v>
      </c>
    </row>
    <row r="144" spans="1:23" s="108" customFormat="1" ht="167.25" customHeight="1" x14ac:dyDescent="0.2">
      <c r="A144" s="112"/>
      <c r="B144" s="54">
        <v>300000000</v>
      </c>
      <c r="C144" s="54">
        <v>301000000</v>
      </c>
      <c r="D144" s="58">
        <v>301010000</v>
      </c>
      <c r="E144" s="59">
        <v>301010044</v>
      </c>
      <c r="F144" s="35" t="s">
        <v>0</v>
      </c>
      <c r="G144" s="4" t="s">
        <v>0</v>
      </c>
      <c r="H144" s="65">
        <v>241</v>
      </c>
      <c r="I144" s="4" t="s">
        <v>350</v>
      </c>
      <c r="J144" s="34">
        <v>241084174</v>
      </c>
      <c r="K144" s="2" t="s">
        <v>651</v>
      </c>
      <c r="L144" s="2" t="s">
        <v>5</v>
      </c>
      <c r="M144" s="66" t="s">
        <v>650</v>
      </c>
      <c r="N144" s="56" t="s">
        <v>649</v>
      </c>
      <c r="O144" s="56" t="s">
        <v>648</v>
      </c>
      <c r="P144" s="28">
        <v>11</v>
      </c>
      <c r="Q144" s="27">
        <v>1</v>
      </c>
      <c r="R144" s="21">
        <v>135</v>
      </c>
      <c r="S144" s="21">
        <v>135</v>
      </c>
      <c r="T144" s="21">
        <v>760.8</v>
      </c>
      <c r="U144" s="21">
        <v>0</v>
      </c>
      <c r="V144" s="21">
        <v>0</v>
      </c>
      <c r="W144" s="21">
        <v>0</v>
      </c>
    </row>
    <row r="145" spans="1:23" s="108" customFormat="1" ht="188.25" customHeight="1" x14ac:dyDescent="0.2">
      <c r="A145" s="112"/>
      <c r="B145" s="54">
        <v>300000000</v>
      </c>
      <c r="C145" s="54">
        <v>301000000</v>
      </c>
      <c r="D145" s="58">
        <v>301010000</v>
      </c>
      <c r="E145" s="59">
        <v>301010044</v>
      </c>
      <c r="F145" s="35" t="s">
        <v>0</v>
      </c>
      <c r="G145" s="4" t="s">
        <v>0</v>
      </c>
      <c r="H145" s="65">
        <v>241</v>
      </c>
      <c r="I145" s="4" t="s">
        <v>350</v>
      </c>
      <c r="J145" s="34">
        <v>241084176</v>
      </c>
      <c r="K145" s="2" t="s">
        <v>647</v>
      </c>
      <c r="L145" s="2" t="s">
        <v>5</v>
      </c>
      <c r="M145" s="66" t="s">
        <v>646</v>
      </c>
      <c r="N145" s="56" t="s">
        <v>645</v>
      </c>
      <c r="O145" s="56" t="s">
        <v>644</v>
      </c>
      <c r="P145" s="28">
        <v>11</v>
      </c>
      <c r="Q145" s="27">
        <v>1</v>
      </c>
      <c r="R145" s="21">
        <v>35227.9</v>
      </c>
      <c r="S145" s="21">
        <v>34434.199999999997</v>
      </c>
      <c r="T145" s="21">
        <v>31076.799999999999</v>
      </c>
      <c r="U145" s="21">
        <v>31029.098470000001</v>
      </c>
      <c r="V145" s="21">
        <v>29985.38639</v>
      </c>
      <c r="W145" s="21">
        <v>30124.249489999998</v>
      </c>
    </row>
    <row r="146" spans="1:23" s="108" customFormat="1" ht="103.5" customHeight="1" x14ac:dyDescent="0.2">
      <c r="A146" s="112"/>
      <c r="B146" s="54">
        <v>300000000</v>
      </c>
      <c r="C146" s="54">
        <v>301000000</v>
      </c>
      <c r="D146" s="58">
        <v>301010000</v>
      </c>
      <c r="E146" s="59">
        <v>301010044</v>
      </c>
      <c r="F146" s="35" t="s">
        <v>0</v>
      </c>
      <c r="G146" s="4" t="s">
        <v>0</v>
      </c>
      <c r="H146" s="65">
        <v>241</v>
      </c>
      <c r="I146" s="4" t="s">
        <v>350</v>
      </c>
      <c r="J146" s="34">
        <v>241241132</v>
      </c>
      <c r="K146" s="2" t="s">
        <v>643</v>
      </c>
      <c r="L146" s="2" t="s">
        <v>5</v>
      </c>
      <c r="M146" s="66" t="s">
        <v>642</v>
      </c>
      <c r="N146" s="56" t="s">
        <v>641</v>
      </c>
      <c r="O146" s="56" t="s">
        <v>640</v>
      </c>
      <c r="P146" s="28">
        <v>11</v>
      </c>
      <c r="Q146" s="27">
        <v>1</v>
      </c>
      <c r="R146" s="21">
        <v>150</v>
      </c>
      <c r="S146" s="21">
        <v>150</v>
      </c>
      <c r="T146" s="21">
        <v>150</v>
      </c>
      <c r="U146" s="21">
        <v>300</v>
      </c>
      <c r="V146" s="21">
        <v>300</v>
      </c>
      <c r="W146" s="21">
        <v>300</v>
      </c>
    </row>
    <row r="147" spans="1:23" s="108" customFormat="1" ht="155.25" customHeight="1" x14ac:dyDescent="0.2">
      <c r="A147" s="112"/>
      <c r="B147" s="54">
        <v>300000000</v>
      </c>
      <c r="C147" s="54">
        <v>301000000</v>
      </c>
      <c r="D147" s="58">
        <v>301010000</v>
      </c>
      <c r="E147" s="59">
        <v>301010044</v>
      </c>
      <c r="F147" s="35" t="s">
        <v>0</v>
      </c>
      <c r="G147" s="4" t="s">
        <v>0</v>
      </c>
      <c r="H147" s="65">
        <v>241</v>
      </c>
      <c r="I147" s="4" t="s">
        <v>350</v>
      </c>
      <c r="J147" s="34">
        <v>241241139</v>
      </c>
      <c r="K147" s="2" t="s">
        <v>639</v>
      </c>
      <c r="L147" s="2" t="s">
        <v>5</v>
      </c>
      <c r="M147" s="66" t="s">
        <v>638</v>
      </c>
      <c r="N147" s="56" t="s">
        <v>637</v>
      </c>
      <c r="O147" s="56" t="s">
        <v>636</v>
      </c>
      <c r="P147" s="28">
        <v>11</v>
      </c>
      <c r="Q147" s="27">
        <v>1</v>
      </c>
      <c r="R147" s="21">
        <v>35.1</v>
      </c>
      <c r="S147" s="21">
        <v>35.1</v>
      </c>
      <c r="T147" s="21">
        <v>35.1</v>
      </c>
      <c r="U147" s="21">
        <v>35.1</v>
      </c>
      <c r="V147" s="21">
        <v>35.1</v>
      </c>
      <c r="W147" s="21">
        <v>35.1</v>
      </c>
    </row>
    <row r="148" spans="1:23" s="108" customFormat="1" ht="118.5" customHeight="1" x14ac:dyDescent="0.2">
      <c r="A148" s="112"/>
      <c r="B148" s="54">
        <v>300000000</v>
      </c>
      <c r="C148" s="54">
        <v>301000000</v>
      </c>
      <c r="D148" s="58">
        <v>301010000</v>
      </c>
      <c r="E148" s="59">
        <v>301010044</v>
      </c>
      <c r="F148" s="35" t="s">
        <v>0</v>
      </c>
      <c r="G148" s="4" t="s">
        <v>0</v>
      </c>
      <c r="H148" s="65">
        <v>241</v>
      </c>
      <c r="I148" s="4" t="s">
        <v>350</v>
      </c>
      <c r="J148" s="34">
        <v>241241143</v>
      </c>
      <c r="K148" s="2" t="s">
        <v>635</v>
      </c>
      <c r="L148" s="2" t="s">
        <v>5</v>
      </c>
      <c r="M148" s="66" t="s">
        <v>634</v>
      </c>
      <c r="N148" s="56" t="s">
        <v>633</v>
      </c>
      <c r="O148" s="56" t="s">
        <v>632</v>
      </c>
      <c r="P148" s="28">
        <v>11</v>
      </c>
      <c r="Q148" s="27">
        <v>1</v>
      </c>
      <c r="R148" s="21">
        <v>0</v>
      </c>
      <c r="S148" s="21">
        <v>0</v>
      </c>
      <c r="T148" s="21">
        <v>0</v>
      </c>
      <c r="U148" s="21">
        <v>542</v>
      </c>
      <c r="V148" s="21">
        <v>542</v>
      </c>
      <c r="W148" s="21">
        <v>542</v>
      </c>
    </row>
    <row r="149" spans="1:23" s="108" customFormat="1" ht="142.5" customHeight="1" x14ac:dyDescent="0.2">
      <c r="A149" s="112"/>
      <c r="B149" s="54">
        <v>300000000</v>
      </c>
      <c r="C149" s="54">
        <v>301000000</v>
      </c>
      <c r="D149" s="58">
        <v>301010000</v>
      </c>
      <c r="E149" s="59">
        <v>301010044</v>
      </c>
      <c r="F149" s="35" t="s">
        <v>0</v>
      </c>
      <c r="G149" s="4" t="s">
        <v>0</v>
      </c>
      <c r="H149" s="65">
        <v>241</v>
      </c>
      <c r="I149" s="4" t="s">
        <v>350</v>
      </c>
      <c r="J149" s="34">
        <v>241241145</v>
      </c>
      <c r="K149" s="2" t="s">
        <v>631</v>
      </c>
      <c r="L149" s="2" t="s">
        <v>5</v>
      </c>
      <c r="M149" s="66" t="s">
        <v>630</v>
      </c>
      <c r="N149" s="56" t="s">
        <v>629</v>
      </c>
      <c r="O149" s="56" t="s">
        <v>628</v>
      </c>
      <c r="P149" s="28">
        <v>7</v>
      </c>
      <c r="Q149" s="27">
        <v>3</v>
      </c>
      <c r="R149" s="21">
        <v>0</v>
      </c>
      <c r="S149" s="21">
        <v>0</v>
      </c>
      <c r="T149" s="21">
        <v>0</v>
      </c>
      <c r="U149" s="21">
        <v>0</v>
      </c>
      <c r="V149" s="21">
        <v>0</v>
      </c>
      <c r="W149" s="21">
        <v>0</v>
      </c>
    </row>
    <row r="150" spans="1:23" s="108" customFormat="1" ht="121.5" customHeight="1" x14ac:dyDescent="0.2">
      <c r="A150" s="112"/>
      <c r="B150" s="55">
        <v>300000000</v>
      </c>
      <c r="C150" s="55">
        <v>301000000</v>
      </c>
      <c r="D150" s="10">
        <v>301010000</v>
      </c>
      <c r="E150" s="60">
        <v>301010044</v>
      </c>
      <c r="F150" s="33" t="s">
        <v>0</v>
      </c>
      <c r="G150" s="32" t="s">
        <v>0</v>
      </c>
      <c r="H150" s="68">
        <v>241</v>
      </c>
      <c r="I150" s="32" t="s">
        <v>350</v>
      </c>
      <c r="J150" s="31">
        <v>241241145</v>
      </c>
      <c r="K150" s="30" t="s">
        <v>631</v>
      </c>
      <c r="L150" s="30" t="s">
        <v>5</v>
      </c>
      <c r="M150" s="69" t="s">
        <v>630</v>
      </c>
      <c r="N150" s="57" t="s">
        <v>629</v>
      </c>
      <c r="O150" s="57" t="s">
        <v>628</v>
      </c>
      <c r="P150" s="28">
        <v>11</v>
      </c>
      <c r="Q150" s="27">
        <v>1</v>
      </c>
      <c r="R150" s="21">
        <v>0</v>
      </c>
      <c r="S150" s="21">
        <v>0</v>
      </c>
      <c r="T150" s="21">
        <v>0</v>
      </c>
      <c r="U150" s="21">
        <v>234.6</v>
      </c>
      <c r="V150" s="21">
        <v>234.6</v>
      </c>
      <c r="W150" s="21">
        <v>234.6</v>
      </c>
    </row>
    <row r="151" spans="1:23" s="108" customFormat="1" ht="102" customHeight="1" x14ac:dyDescent="0.2">
      <c r="A151" s="112"/>
      <c r="B151" s="71">
        <v>301010045</v>
      </c>
      <c r="C151" s="71"/>
      <c r="D151" s="71"/>
      <c r="E151" s="72"/>
      <c r="F151" s="25">
        <v>301010045</v>
      </c>
      <c r="G151" s="67" t="s">
        <v>627</v>
      </c>
      <c r="H151" s="73"/>
      <c r="I151" s="73"/>
      <c r="J151" s="73"/>
      <c r="K151" s="66"/>
      <c r="L151" s="74"/>
      <c r="M151" s="74"/>
      <c r="N151" s="74"/>
      <c r="O151" s="75"/>
      <c r="P151" s="24" t="s">
        <v>0</v>
      </c>
      <c r="Q151" s="23" t="s">
        <v>0</v>
      </c>
      <c r="R151" s="21">
        <f>R152+R153</f>
        <v>62324</v>
      </c>
      <c r="S151" s="21">
        <f>S152+S153</f>
        <v>62324</v>
      </c>
      <c r="T151" s="21">
        <f>T152+T153</f>
        <v>36700</v>
      </c>
      <c r="U151" s="21">
        <f t="shared" ref="U151:W151" si="23">U152+U153</f>
        <v>25593.591</v>
      </c>
      <c r="V151" s="21">
        <f t="shared" si="23"/>
        <v>25593.591</v>
      </c>
      <c r="W151" s="21">
        <f t="shared" si="23"/>
        <v>25593.591</v>
      </c>
    </row>
    <row r="152" spans="1:23" s="108" customFormat="1" ht="169.5" customHeight="1" x14ac:dyDescent="0.2">
      <c r="A152" s="112"/>
      <c r="B152" s="45">
        <v>300000000</v>
      </c>
      <c r="C152" s="45">
        <v>301000000</v>
      </c>
      <c r="D152" s="44">
        <v>301010000</v>
      </c>
      <c r="E152" s="43">
        <v>301010045</v>
      </c>
      <c r="F152" s="5" t="s">
        <v>0</v>
      </c>
      <c r="G152" s="66" t="s">
        <v>0</v>
      </c>
      <c r="H152" s="65">
        <v>241</v>
      </c>
      <c r="I152" s="66" t="s">
        <v>350</v>
      </c>
      <c r="J152" s="34">
        <v>241018000</v>
      </c>
      <c r="K152" s="66" t="s">
        <v>626</v>
      </c>
      <c r="L152" s="66" t="s">
        <v>5</v>
      </c>
      <c r="M152" s="66" t="s">
        <v>625</v>
      </c>
      <c r="N152" s="56" t="s">
        <v>624</v>
      </c>
      <c r="O152" s="56" t="s">
        <v>623</v>
      </c>
      <c r="P152" s="23">
        <v>11</v>
      </c>
      <c r="Q152" s="23">
        <v>1</v>
      </c>
      <c r="R152" s="21">
        <v>61174.3</v>
      </c>
      <c r="S152" s="21">
        <v>61174.3</v>
      </c>
      <c r="T152" s="21">
        <v>36700</v>
      </c>
      <c r="U152" s="21">
        <v>25593.591</v>
      </c>
      <c r="V152" s="21">
        <v>25593.591</v>
      </c>
      <c r="W152" s="21">
        <v>25593.591</v>
      </c>
    </row>
    <row r="153" spans="1:23" s="108" customFormat="1" ht="177" customHeight="1" x14ac:dyDescent="0.2">
      <c r="A153" s="112"/>
      <c r="B153" s="45"/>
      <c r="C153" s="45"/>
      <c r="D153" s="44"/>
      <c r="E153" s="48"/>
      <c r="F153" s="50"/>
      <c r="G153" s="13"/>
      <c r="H153" s="41">
        <v>241</v>
      </c>
      <c r="I153" s="40" t="s">
        <v>350</v>
      </c>
      <c r="J153" s="39">
        <v>241018000</v>
      </c>
      <c r="K153" s="38" t="s">
        <v>626</v>
      </c>
      <c r="L153" s="38" t="s">
        <v>5</v>
      </c>
      <c r="M153" s="37" t="s">
        <v>625</v>
      </c>
      <c r="N153" s="36" t="s">
        <v>624</v>
      </c>
      <c r="O153" s="36" t="s">
        <v>623</v>
      </c>
      <c r="P153" s="12">
        <v>11</v>
      </c>
      <c r="Q153" s="11">
        <v>2</v>
      </c>
      <c r="R153" s="21">
        <v>1149.7</v>
      </c>
      <c r="S153" s="21">
        <v>1149.7</v>
      </c>
      <c r="T153" s="21">
        <v>0</v>
      </c>
      <c r="U153" s="21">
        <v>0</v>
      </c>
      <c r="V153" s="21">
        <v>0</v>
      </c>
      <c r="W153" s="21">
        <v>0</v>
      </c>
    </row>
    <row r="154" spans="1:23" s="108" customFormat="1" ht="137.25" customHeight="1" x14ac:dyDescent="0.2">
      <c r="A154" s="112"/>
      <c r="B154" s="71">
        <v>301010046</v>
      </c>
      <c r="C154" s="71"/>
      <c r="D154" s="71"/>
      <c r="E154" s="72"/>
      <c r="F154" s="25">
        <v>301010046</v>
      </c>
      <c r="G154" s="67" t="s">
        <v>622</v>
      </c>
      <c r="H154" s="73"/>
      <c r="I154" s="73"/>
      <c r="J154" s="73"/>
      <c r="K154" s="66"/>
      <c r="L154" s="74"/>
      <c r="M154" s="74"/>
      <c r="N154" s="74"/>
      <c r="O154" s="75"/>
      <c r="P154" s="24" t="s">
        <v>0</v>
      </c>
      <c r="Q154" s="23" t="s">
        <v>0</v>
      </c>
      <c r="R154" s="21">
        <f>R155+R156+R157</f>
        <v>11076.2</v>
      </c>
      <c r="S154" s="21">
        <f>S155+S156+S157</f>
        <v>11075.7</v>
      </c>
      <c r="T154" s="21">
        <f>T155+T156+T157</f>
        <v>10717</v>
      </c>
      <c r="U154" s="21">
        <f t="shared" ref="U154:W154" si="24">U155+U156+U157</f>
        <v>18900.403000000002</v>
      </c>
      <c r="V154" s="21">
        <f t="shared" si="24"/>
        <v>18946.833000000002</v>
      </c>
      <c r="W154" s="21">
        <f t="shared" si="24"/>
        <v>19606.951000000001</v>
      </c>
    </row>
    <row r="155" spans="1:23" s="108" customFormat="1" ht="145.5" customHeight="1" x14ac:dyDescent="0.2">
      <c r="A155" s="112"/>
      <c r="B155" s="45"/>
      <c r="C155" s="45"/>
      <c r="D155" s="48"/>
      <c r="E155" s="48"/>
      <c r="F155" s="5"/>
      <c r="G155" s="66"/>
      <c r="H155" s="65">
        <v>231</v>
      </c>
      <c r="I155" s="66" t="s">
        <v>8</v>
      </c>
      <c r="J155" s="65">
        <v>23100800</v>
      </c>
      <c r="K155" s="66" t="s">
        <v>992</v>
      </c>
      <c r="L155" s="38" t="s">
        <v>5</v>
      </c>
      <c r="M155" s="37" t="s">
        <v>620</v>
      </c>
      <c r="N155" s="36" t="s">
        <v>619</v>
      </c>
      <c r="O155" s="36" t="s">
        <v>618</v>
      </c>
      <c r="P155" s="27">
        <v>4</v>
      </c>
      <c r="Q155" s="27">
        <v>1</v>
      </c>
      <c r="R155" s="26">
        <v>396.1</v>
      </c>
      <c r="S155" s="21">
        <v>395.6</v>
      </c>
      <c r="T155" s="21">
        <v>842.7</v>
      </c>
      <c r="U155" s="21">
        <v>1410.2</v>
      </c>
      <c r="V155" s="21">
        <v>1410.2</v>
      </c>
      <c r="W155" s="21">
        <v>1410.2</v>
      </c>
    </row>
    <row r="156" spans="1:23" s="108" customFormat="1" ht="155.25" customHeight="1" x14ac:dyDescent="0.2">
      <c r="A156" s="112"/>
      <c r="B156" s="45"/>
      <c r="C156" s="45"/>
      <c r="D156" s="48"/>
      <c r="E156" s="48"/>
      <c r="F156" s="5"/>
      <c r="G156" s="66"/>
      <c r="H156" s="65">
        <v>231</v>
      </c>
      <c r="I156" s="66" t="s">
        <v>8</v>
      </c>
      <c r="J156" s="34">
        <v>231231060</v>
      </c>
      <c r="K156" s="66" t="s">
        <v>621</v>
      </c>
      <c r="L156" s="38" t="s">
        <v>5</v>
      </c>
      <c r="M156" s="66" t="s">
        <v>620</v>
      </c>
      <c r="N156" s="56" t="s">
        <v>619</v>
      </c>
      <c r="O156" s="56" t="s">
        <v>618</v>
      </c>
      <c r="P156" s="23">
        <v>7</v>
      </c>
      <c r="Q156" s="23">
        <v>2</v>
      </c>
      <c r="R156" s="21">
        <v>200</v>
      </c>
      <c r="S156" s="21">
        <v>200</v>
      </c>
      <c r="T156" s="21">
        <v>390</v>
      </c>
      <c r="U156" s="21">
        <v>0</v>
      </c>
      <c r="V156" s="21">
        <v>0</v>
      </c>
      <c r="W156" s="21">
        <v>0</v>
      </c>
    </row>
    <row r="157" spans="1:23" s="108" customFormat="1" ht="180.75" customHeight="1" x14ac:dyDescent="0.2">
      <c r="A157" s="112"/>
      <c r="B157" s="45">
        <v>300000000</v>
      </c>
      <c r="C157" s="45">
        <v>301000000</v>
      </c>
      <c r="D157" s="44">
        <v>301010000</v>
      </c>
      <c r="E157" s="43">
        <v>301010046</v>
      </c>
      <c r="F157" s="42" t="s">
        <v>0</v>
      </c>
      <c r="G157" s="40" t="s">
        <v>0</v>
      </c>
      <c r="H157" s="41">
        <v>231</v>
      </c>
      <c r="I157" s="40" t="s">
        <v>8</v>
      </c>
      <c r="J157" s="39">
        <v>231231060</v>
      </c>
      <c r="K157" s="38" t="s">
        <v>621</v>
      </c>
      <c r="L157" s="38" t="s">
        <v>5</v>
      </c>
      <c r="M157" s="37" t="s">
        <v>620</v>
      </c>
      <c r="N157" s="36" t="s">
        <v>619</v>
      </c>
      <c r="O157" s="36" t="s">
        <v>618</v>
      </c>
      <c r="P157" s="12">
        <v>7</v>
      </c>
      <c r="Q157" s="11">
        <v>7</v>
      </c>
      <c r="R157" s="139">
        <v>10480.1</v>
      </c>
      <c r="S157" s="21">
        <v>10480.1</v>
      </c>
      <c r="T157" s="21">
        <v>9484.2999999999993</v>
      </c>
      <c r="U157" s="21">
        <v>17490.203000000001</v>
      </c>
      <c r="V157" s="21">
        <v>17536.633000000002</v>
      </c>
      <c r="W157" s="21">
        <v>18196.751</v>
      </c>
    </row>
    <row r="158" spans="1:23" s="108" customFormat="1" ht="147" customHeight="1" x14ac:dyDescent="0.2">
      <c r="A158" s="112"/>
      <c r="B158" s="71">
        <v>301010053</v>
      </c>
      <c r="C158" s="71"/>
      <c r="D158" s="71"/>
      <c r="E158" s="72"/>
      <c r="F158" s="25">
        <v>301010053</v>
      </c>
      <c r="G158" s="67" t="s">
        <v>617</v>
      </c>
      <c r="H158" s="73"/>
      <c r="I158" s="73"/>
      <c r="J158" s="73"/>
      <c r="K158" s="66"/>
      <c r="L158" s="74"/>
      <c r="M158" s="74"/>
      <c r="N158" s="74"/>
      <c r="O158" s="75"/>
      <c r="P158" s="24" t="s">
        <v>0</v>
      </c>
      <c r="Q158" s="23" t="s">
        <v>0</v>
      </c>
      <c r="R158" s="21">
        <v>0</v>
      </c>
      <c r="S158" s="21">
        <v>0</v>
      </c>
      <c r="T158" s="21">
        <v>0</v>
      </c>
      <c r="U158" s="21">
        <f>U159</f>
        <v>1500</v>
      </c>
      <c r="V158" s="21">
        <f t="shared" ref="V158:W158" si="25">V159</f>
        <v>1500</v>
      </c>
      <c r="W158" s="21">
        <f t="shared" si="25"/>
        <v>1500</v>
      </c>
    </row>
    <row r="159" spans="1:23" s="108" customFormat="1" ht="103.5" customHeight="1" x14ac:dyDescent="0.2">
      <c r="A159" s="112"/>
      <c r="B159" s="45">
        <v>300000000</v>
      </c>
      <c r="C159" s="45">
        <v>301000000</v>
      </c>
      <c r="D159" s="44">
        <v>301010000</v>
      </c>
      <c r="E159" s="43">
        <v>301010053</v>
      </c>
      <c r="F159" s="42" t="s">
        <v>0</v>
      </c>
      <c r="G159" s="40" t="s">
        <v>0</v>
      </c>
      <c r="H159" s="41">
        <v>40</v>
      </c>
      <c r="I159" s="40" t="s">
        <v>151</v>
      </c>
      <c r="J159" s="39">
        <v>40500161</v>
      </c>
      <c r="K159" s="38" t="s">
        <v>616</v>
      </c>
      <c r="L159" s="38" t="s">
        <v>5</v>
      </c>
      <c r="M159" s="37" t="s">
        <v>615</v>
      </c>
      <c r="N159" s="36" t="s">
        <v>614</v>
      </c>
      <c r="O159" s="36" t="s">
        <v>613</v>
      </c>
      <c r="P159" s="12">
        <v>1</v>
      </c>
      <c r="Q159" s="11">
        <v>13</v>
      </c>
      <c r="R159" s="21">
        <v>0</v>
      </c>
      <c r="S159" s="21">
        <v>0</v>
      </c>
      <c r="T159" s="21">
        <v>0</v>
      </c>
      <c r="U159" s="21">
        <v>1500</v>
      </c>
      <c r="V159" s="21">
        <v>1500</v>
      </c>
      <c r="W159" s="21">
        <v>1500</v>
      </c>
    </row>
    <row r="160" spans="1:23" s="108" customFormat="1" ht="138.75" customHeight="1" x14ac:dyDescent="0.2">
      <c r="A160" s="112"/>
      <c r="B160" s="76">
        <v>301020000</v>
      </c>
      <c r="C160" s="76"/>
      <c r="D160" s="76"/>
      <c r="E160" s="77"/>
      <c r="F160" s="29">
        <v>301020000</v>
      </c>
      <c r="G160" s="70" t="s">
        <v>612</v>
      </c>
      <c r="H160" s="78"/>
      <c r="I160" s="78"/>
      <c r="J160" s="78"/>
      <c r="K160" s="69"/>
      <c r="L160" s="79"/>
      <c r="M160" s="79"/>
      <c r="N160" s="79"/>
      <c r="O160" s="80"/>
      <c r="P160" s="28" t="s">
        <v>0</v>
      </c>
      <c r="Q160" s="27" t="s">
        <v>0</v>
      </c>
      <c r="R160" s="21">
        <f>R161+R164+R166+R168+R171+R174+R176+R178</f>
        <v>163409.80000000002</v>
      </c>
      <c r="S160" s="21">
        <f>S161+S164+S166+S168+S171+S174+S176+S178</f>
        <v>162244.30000000002</v>
      </c>
      <c r="T160" s="21">
        <f>T161+T164+T166+T168+T171+T174+T176+T178</f>
        <v>195656.685</v>
      </c>
      <c r="U160" s="21">
        <f t="shared" ref="U160:W160" si="26">U161+U164+U166+U168+U171+U174+U176+U178</f>
        <v>193681.19981000002</v>
      </c>
      <c r="V160" s="21">
        <f t="shared" si="26"/>
        <v>0</v>
      </c>
      <c r="W160" s="21">
        <f t="shared" si="26"/>
        <v>0</v>
      </c>
    </row>
    <row r="161" spans="1:23" s="108" customFormat="1" ht="139.5" customHeight="1" x14ac:dyDescent="0.2">
      <c r="A161" s="112"/>
      <c r="B161" s="71">
        <v>301020004</v>
      </c>
      <c r="C161" s="71"/>
      <c r="D161" s="71"/>
      <c r="E161" s="72"/>
      <c r="F161" s="25">
        <v>301020004</v>
      </c>
      <c r="G161" s="67" t="s">
        <v>611</v>
      </c>
      <c r="H161" s="73"/>
      <c r="I161" s="73"/>
      <c r="J161" s="73"/>
      <c r="K161" s="66"/>
      <c r="L161" s="74"/>
      <c r="M161" s="74"/>
      <c r="N161" s="74"/>
      <c r="O161" s="75"/>
      <c r="P161" s="24" t="s">
        <v>0</v>
      </c>
      <c r="Q161" s="23" t="s">
        <v>0</v>
      </c>
      <c r="R161" s="21">
        <f>R162</f>
        <v>0</v>
      </c>
      <c r="S161" s="21">
        <f>S162</f>
        <v>0</v>
      </c>
      <c r="T161" s="21">
        <f>T162+T163</f>
        <v>6431.9</v>
      </c>
      <c r="U161" s="21">
        <f t="shared" ref="U161:W161" si="27">U162+U163</f>
        <v>6026.9129999999996</v>
      </c>
      <c r="V161" s="21">
        <f t="shared" si="27"/>
        <v>0</v>
      </c>
      <c r="W161" s="21">
        <f t="shared" si="27"/>
        <v>0</v>
      </c>
    </row>
    <row r="162" spans="1:23" s="108" customFormat="1" ht="166.5" customHeight="1" x14ac:dyDescent="0.2">
      <c r="A162" s="112"/>
      <c r="B162" s="45">
        <v>300000000</v>
      </c>
      <c r="C162" s="45">
        <v>301000000</v>
      </c>
      <c r="D162" s="44">
        <v>301020000</v>
      </c>
      <c r="E162" s="43">
        <v>301020004</v>
      </c>
      <c r="F162" s="42" t="s">
        <v>0</v>
      </c>
      <c r="G162" s="40" t="s">
        <v>0</v>
      </c>
      <c r="H162" s="41">
        <v>481</v>
      </c>
      <c r="I162" s="40" t="s">
        <v>138</v>
      </c>
      <c r="J162" s="39">
        <v>481481504</v>
      </c>
      <c r="K162" s="38" t="s">
        <v>610</v>
      </c>
      <c r="L162" s="38" t="s">
        <v>5</v>
      </c>
      <c r="M162" s="37" t="s">
        <v>607</v>
      </c>
      <c r="N162" s="36" t="s">
        <v>606</v>
      </c>
      <c r="O162" s="36" t="s">
        <v>605</v>
      </c>
      <c r="P162" s="12">
        <v>4</v>
      </c>
      <c r="Q162" s="11">
        <v>12</v>
      </c>
      <c r="R162" s="21">
        <v>0</v>
      </c>
      <c r="S162" s="21">
        <v>0</v>
      </c>
      <c r="T162" s="21">
        <v>6295.2</v>
      </c>
      <c r="U162" s="21">
        <v>6026.9129999999996</v>
      </c>
      <c r="V162" s="21">
        <v>0</v>
      </c>
      <c r="W162" s="21">
        <v>0</v>
      </c>
    </row>
    <row r="163" spans="1:23" s="108" customFormat="1" ht="168" customHeight="1" x14ac:dyDescent="0.2">
      <c r="A163" s="112"/>
      <c r="B163" s="45"/>
      <c r="C163" s="45"/>
      <c r="D163" s="44"/>
      <c r="E163" s="48"/>
      <c r="F163" s="5"/>
      <c r="G163" s="66"/>
      <c r="H163" s="65">
        <v>481</v>
      </c>
      <c r="I163" s="66" t="s">
        <v>138</v>
      </c>
      <c r="J163" s="34" t="s">
        <v>998</v>
      </c>
      <c r="K163" s="66" t="s">
        <v>999</v>
      </c>
      <c r="L163" s="2" t="s">
        <v>5</v>
      </c>
      <c r="M163" s="66" t="s">
        <v>918</v>
      </c>
      <c r="N163" s="56" t="s">
        <v>917</v>
      </c>
      <c r="O163" s="56" t="s">
        <v>916</v>
      </c>
      <c r="P163" s="23">
        <v>5</v>
      </c>
      <c r="Q163" s="23">
        <v>2</v>
      </c>
      <c r="R163" s="21">
        <v>0</v>
      </c>
      <c r="S163" s="21">
        <v>0</v>
      </c>
      <c r="T163" s="21">
        <f>108.4-28.4+56.7</f>
        <v>136.69999999999999</v>
      </c>
      <c r="U163" s="21">
        <v>0</v>
      </c>
      <c r="V163" s="21">
        <v>0</v>
      </c>
      <c r="W163" s="21">
        <v>0</v>
      </c>
    </row>
    <row r="164" spans="1:23" s="108" customFormat="1" ht="204" customHeight="1" x14ac:dyDescent="0.2">
      <c r="A164" s="112"/>
      <c r="B164" s="71">
        <v>301020007</v>
      </c>
      <c r="C164" s="71"/>
      <c r="D164" s="71"/>
      <c r="E164" s="72"/>
      <c r="F164" s="25">
        <v>301020007</v>
      </c>
      <c r="G164" s="67" t="s">
        <v>609</v>
      </c>
      <c r="H164" s="73"/>
      <c r="I164" s="73"/>
      <c r="J164" s="73"/>
      <c r="K164" s="66"/>
      <c r="L164" s="74"/>
      <c r="M164" s="74"/>
      <c r="N164" s="74"/>
      <c r="O164" s="75"/>
      <c r="P164" s="24" t="s">
        <v>0</v>
      </c>
      <c r="Q164" s="23" t="s">
        <v>0</v>
      </c>
      <c r="R164" s="116">
        <f>R165</f>
        <v>0</v>
      </c>
      <c r="S164" s="116">
        <f t="shared" ref="S164:W164" si="28">S165</f>
        <v>0</v>
      </c>
      <c r="T164" s="109">
        <f t="shared" si="28"/>
        <v>5416.585</v>
      </c>
      <c r="U164" s="109">
        <f t="shared" si="28"/>
        <v>5919.567</v>
      </c>
      <c r="V164" s="109">
        <f t="shared" si="28"/>
        <v>0</v>
      </c>
      <c r="W164" s="109">
        <f t="shared" si="28"/>
        <v>0</v>
      </c>
    </row>
    <row r="165" spans="1:23" s="108" customFormat="1" ht="197.25" customHeight="1" x14ac:dyDescent="0.2">
      <c r="A165" s="112"/>
      <c r="B165" s="45">
        <v>300000000</v>
      </c>
      <c r="C165" s="45">
        <v>301000000</v>
      </c>
      <c r="D165" s="44">
        <v>301020000</v>
      </c>
      <c r="E165" s="43">
        <v>301020007</v>
      </c>
      <c r="F165" s="42" t="s">
        <v>0</v>
      </c>
      <c r="G165" s="40" t="s">
        <v>0</v>
      </c>
      <c r="H165" s="41">
        <v>481</v>
      </c>
      <c r="I165" s="40" t="s">
        <v>138</v>
      </c>
      <c r="J165" s="39">
        <v>481481109</v>
      </c>
      <c r="K165" s="38" t="s">
        <v>608</v>
      </c>
      <c r="L165" s="38" t="s">
        <v>5</v>
      </c>
      <c r="M165" s="37" t="s">
        <v>607</v>
      </c>
      <c r="N165" s="36" t="s">
        <v>606</v>
      </c>
      <c r="O165" s="36" t="s">
        <v>605</v>
      </c>
      <c r="P165" s="12">
        <v>4</v>
      </c>
      <c r="Q165" s="11">
        <v>12</v>
      </c>
      <c r="R165" s="21">
        <v>0</v>
      </c>
      <c r="S165" s="21">
        <v>0</v>
      </c>
      <c r="T165" s="21">
        <v>5416.585</v>
      </c>
      <c r="U165" s="21">
        <v>5919.567</v>
      </c>
      <c r="V165" s="21">
        <v>0</v>
      </c>
      <c r="W165" s="21">
        <v>0</v>
      </c>
    </row>
    <row r="166" spans="1:23" s="108" customFormat="1" ht="99" customHeight="1" x14ac:dyDescent="0.2">
      <c r="A166" s="112"/>
      <c r="B166" s="71">
        <v>301020016</v>
      </c>
      <c r="C166" s="71"/>
      <c r="D166" s="71"/>
      <c r="E166" s="72"/>
      <c r="F166" s="25">
        <v>301020016</v>
      </c>
      <c r="G166" s="67" t="s">
        <v>604</v>
      </c>
      <c r="H166" s="73"/>
      <c r="I166" s="73"/>
      <c r="J166" s="73"/>
      <c r="K166" s="66"/>
      <c r="L166" s="74"/>
      <c r="M166" s="74"/>
      <c r="N166" s="74"/>
      <c r="O166" s="75"/>
      <c r="P166" s="24" t="s">
        <v>0</v>
      </c>
      <c r="Q166" s="23" t="s">
        <v>0</v>
      </c>
      <c r="R166" s="21">
        <f>R167</f>
        <v>2235.6999999999998</v>
      </c>
      <c r="S166" s="21">
        <f>S167</f>
        <v>1147</v>
      </c>
      <c r="T166" s="21">
        <f>T167</f>
        <v>7008.7</v>
      </c>
      <c r="U166" s="21">
        <f t="shared" ref="U166:W166" si="29">U167</f>
        <v>1300</v>
      </c>
      <c r="V166" s="21">
        <f t="shared" si="29"/>
        <v>0</v>
      </c>
      <c r="W166" s="21">
        <f t="shared" si="29"/>
        <v>0</v>
      </c>
    </row>
    <row r="167" spans="1:23" s="108" customFormat="1" ht="270.75" customHeight="1" x14ac:dyDescent="0.2">
      <c r="A167" s="112"/>
      <c r="B167" s="45">
        <v>300000000</v>
      </c>
      <c r="C167" s="45">
        <v>301000000</v>
      </c>
      <c r="D167" s="44">
        <v>301020000</v>
      </c>
      <c r="E167" s="43">
        <v>301020016</v>
      </c>
      <c r="F167" s="42" t="s">
        <v>0</v>
      </c>
      <c r="G167" s="40" t="s">
        <v>0</v>
      </c>
      <c r="H167" s="41">
        <v>481</v>
      </c>
      <c r="I167" s="40" t="s">
        <v>138</v>
      </c>
      <c r="J167" s="39">
        <v>481481008</v>
      </c>
      <c r="K167" s="38" t="s">
        <v>603</v>
      </c>
      <c r="L167" s="38" t="s">
        <v>5</v>
      </c>
      <c r="M167" s="37" t="s">
        <v>602</v>
      </c>
      <c r="N167" s="36" t="s">
        <v>601</v>
      </c>
      <c r="O167" s="36" t="s">
        <v>600</v>
      </c>
      <c r="P167" s="12">
        <v>3</v>
      </c>
      <c r="Q167" s="11">
        <v>14</v>
      </c>
      <c r="R167" s="21">
        <v>2235.6999999999998</v>
      </c>
      <c r="S167" s="21">
        <v>1147</v>
      </c>
      <c r="T167" s="21">
        <v>7008.7</v>
      </c>
      <c r="U167" s="21">
        <v>1300</v>
      </c>
      <c r="V167" s="21">
        <v>0</v>
      </c>
      <c r="W167" s="21">
        <v>0</v>
      </c>
    </row>
    <row r="168" spans="1:23" s="108" customFormat="1" ht="102" customHeight="1" x14ac:dyDescent="0.2">
      <c r="A168" s="112"/>
      <c r="B168" s="71">
        <v>301020018</v>
      </c>
      <c r="C168" s="71"/>
      <c r="D168" s="71"/>
      <c r="E168" s="72"/>
      <c r="F168" s="25">
        <v>301020018</v>
      </c>
      <c r="G168" s="67" t="s">
        <v>599</v>
      </c>
      <c r="H168" s="73"/>
      <c r="I168" s="73"/>
      <c r="J168" s="73"/>
      <c r="K168" s="66"/>
      <c r="L168" s="74"/>
      <c r="M168" s="74"/>
      <c r="N168" s="74"/>
      <c r="O168" s="75"/>
      <c r="P168" s="24" t="s">
        <v>0</v>
      </c>
      <c r="Q168" s="23" t="s">
        <v>0</v>
      </c>
      <c r="R168" s="21">
        <f>R169+R170</f>
        <v>16579.3</v>
      </c>
      <c r="S168" s="21">
        <f>S169+S170</f>
        <v>16574.3</v>
      </c>
      <c r="T168" s="21">
        <f>T169+T170</f>
        <v>17507</v>
      </c>
      <c r="U168" s="21">
        <f t="shared" ref="U168:W168" si="30">U169+U170</f>
        <v>18851.018230000001</v>
      </c>
      <c r="V168" s="21">
        <f t="shared" si="30"/>
        <v>0</v>
      </c>
      <c r="W168" s="21">
        <f t="shared" si="30"/>
        <v>0</v>
      </c>
    </row>
    <row r="169" spans="1:23" s="108" customFormat="1" ht="209.25" customHeight="1" x14ac:dyDescent="0.2">
      <c r="A169" s="112"/>
      <c r="B169" s="62">
        <v>300000000</v>
      </c>
      <c r="C169" s="62">
        <v>301000000</v>
      </c>
      <c r="D169" s="19">
        <v>301020000</v>
      </c>
      <c r="E169" s="61">
        <v>301020018</v>
      </c>
      <c r="F169" s="6" t="s">
        <v>0</v>
      </c>
      <c r="G169" s="16" t="s">
        <v>0</v>
      </c>
      <c r="H169" s="17">
        <v>241</v>
      </c>
      <c r="I169" s="16" t="s">
        <v>350</v>
      </c>
      <c r="J169" s="15">
        <v>241084171</v>
      </c>
      <c r="K169" s="14" t="s">
        <v>598</v>
      </c>
      <c r="L169" s="14" t="s">
        <v>5</v>
      </c>
      <c r="M169" s="13" t="s">
        <v>597</v>
      </c>
      <c r="N169" s="64" t="s">
        <v>596</v>
      </c>
      <c r="O169" s="64" t="s">
        <v>595</v>
      </c>
      <c r="P169" s="12">
        <v>8</v>
      </c>
      <c r="Q169" s="11">
        <v>1</v>
      </c>
      <c r="R169" s="21">
        <v>14782.1</v>
      </c>
      <c r="S169" s="21">
        <v>14782.1</v>
      </c>
      <c r="T169" s="21">
        <v>15123.4</v>
      </c>
      <c r="U169" s="21">
        <v>16950.660230000001</v>
      </c>
      <c r="V169" s="21">
        <v>0</v>
      </c>
      <c r="W169" s="21">
        <v>0</v>
      </c>
    </row>
    <row r="170" spans="1:23" s="108" customFormat="1" ht="213" customHeight="1" x14ac:dyDescent="0.2">
      <c r="A170" s="112"/>
      <c r="B170" s="55">
        <v>300000000</v>
      </c>
      <c r="C170" s="55">
        <v>301000000</v>
      </c>
      <c r="D170" s="10">
        <v>301020000</v>
      </c>
      <c r="E170" s="60">
        <v>301020018</v>
      </c>
      <c r="F170" s="33" t="s">
        <v>0</v>
      </c>
      <c r="G170" s="32" t="s">
        <v>0</v>
      </c>
      <c r="H170" s="68">
        <v>241</v>
      </c>
      <c r="I170" s="32" t="s">
        <v>350</v>
      </c>
      <c r="J170" s="31">
        <v>241084171</v>
      </c>
      <c r="K170" s="30" t="s">
        <v>598</v>
      </c>
      <c r="L170" s="30" t="s">
        <v>5</v>
      </c>
      <c r="M170" s="69" t="s">
        <v>597</v>
      </c>
      <c r="N170" s="57" t="s">
        <v>596</v>
      </c>
      <c r="O170" s="57" t="s">
        <v>595</v>
      </c>
      <c r="P170" s="28">
        <v>8</v>
      </c>
      <c r="Q170" s="27">
        <v>4</v>
      </c>
      <c r="R170" s="21">
        <v>1797.2</v>
      </c>
      <c r="S170" s="21">
        <v>1792.2</v>
      </c>
      <c r="T170" s="21">
        <v>2383.6</v>
      </c>
      <c r="U170" s="21">
        <v>1900.3579999999999</v>
      </c>
      <c r="V170" s="21">
        <v>0</v>
      </c>
      <c r="W170" s="21">
        <v>0</v>
      </c>
    </row>
    <row r="171" spans="1:23" s="108" customFormat="1" ht="87" customHeight="1" x14ac:dyDescent="0.2">
      <c r="A171" s="112"/>
      <c r="B171" s="71">
        <v>301020019</v>
      </c>
      <c r="C171" s="71"/>
      <c r="D171" s="71"/>
      <c r="E171" s="72"/>
      <c r="F171" s="25">
        <v>301020019</v>
      </c>
      <c r="G171" s="67" t="s">
        <v>594</v>
      </c>
      <c r="H171" s="73"/>
      <c r="I171" s="73"/>
      <c r="J171" s="73"/>
      <c r="K171" s="66"/>
      <c r="L171" s="74"/>
      <c r="M171" s="74"/>
      <c r="N171" s="74"/>
      <c r="O171" s="75"/>
      <c r="P171" s="24" t="s">
        <v>0</v>
      </c>
      <c r="Q171" s="23" t="s">
        <v>0</v>
      </c>
      <c r="R171" s="21">
        <f>R172+R173</f>
        <v>64077.5</v>
      </c>
      <c r="S171" s="21">
        <f>S172+S173</f>
        <v>64037.8</v>
      </c>
      <c r="T171" s="21">
        <f>T172+T173</f>
        <v>68039.600000000006</v>
      </c>
      <c r="U171" s="21">
        <f t="shared" ref="U171:W171" si="31">U172+U173</f>
        <v>67920.351970000003</v>
      </c>
      <c r="V171" s="21">
        <f t="shared" si="31"/>
        <v>0</v>
      </c>
      <c r="W171" s="21">
        <f t="shared" si="31"/>
        <v>0</v>
      </c>
    </row>
    <row r="172" spans="1:23" s="108" customFormat="1" ht="156.75" customHeight="1" x14ac:dyDescent="0.2">
      <c r="A172" s="112"/>
      <c r="B172" s="62">
        <v>300000000</v>
      </c>
      <c r="C172" s="62">
        <v>301000000</v>
      </c>
      <c r="D172" s="19">
        <v>301020000</v>
      </c>
      <c r="E172" s="61">
        <v>301020019</v>
      </c>
      <c r="F172" s="6" t="s">
        <v>0</v>
      </c>
      <c r="G172" s="16" t="s">
        <v>0</v>
      </c>
      <c r="H172" s="17">
        <v>241</v>
      </c>
      <c r="I172" s="16" t="s">
        <v>350</v>
      </c>
      <c r="J172" s="15">
        <v>241017000</v>
      </c>
      <c r="K172" s="14" t="s">
        <v>593</v>
      </c>
      <c r="L172" s="14" t="s">
        <v>5</v>
      </c>
      <c r="M172" s="13" t="s">
        <v>592</v>
      </c>
      <c r="N172" s="64" t="s">
        <v>591</v>
      </c>
      <c r="O172" s="64" t="s">
        <v>590</v>
      </c>
      <c r="P172" s="12">
        <v>8</v>
      </c>
      <c r="Q172" s="11">
        <v>1</v>
      </c>
      <c r="R172" s="21">
        <v>45145.9</v>
      </c>
      <c r="S172" s="21">
        <v>45145.9</v>
      </c>
      <c r="T172" s="21">
        <v>41885.300000000003</v>
      </c>
      <c r="U172" s="21">
        <v>44509.769</v>
      </c>
      <c r="V172" s="21">
        <v>0</v>
      </c>
      <c r="W172" s="21">
        <v>0</v>
      </c>
    </row>
    <row r="173" spans="1:23" s="108" customFormat="1" ht="182.25" customHeight="1" x14ac:dyDescent="0.2">
      <c r="A173" s="112"/>
      <c r="B173" s="55">
        <v>300000000</v>
      </c>
      <c r="C173" s="55">
        <v>301000000</v>
      </c>
      <c r="D173" s="10">
        <v>301020000</v>
      </c>
      <c r="E173" s="60">
        <v>301020019</v>
      </c>
      <c r="F173" s="33" t="s">
        <v>0</v>
      </c>
      <c r="G173" s="32" t="s">
        <v>0</v>
      </c>
      <c r="H173" s="68">
        <v>241</v>
      </c>
      <c r="I173" s="32" t="s">
        <v>350</v>
      </c>
      <c r="J173" s="31">
        <v>241017000</v>
      </c>
      <c r="K173" s="30" t="s">
        <v>593</v>
      </c>
      <c r="L173" s="30" t="s">
        <v>5</v>
      </c>
      <c r="M173" s="69" t="s">
        <v>592</v>
      </c>
      <c r="N173" s="57" t="s">
        <v>591</v>
      </c>
      <c r="O173" s="57" t="s">
        <v>590</v>
      </c>
      <c r="P173" s="28">
        <v>8</v>
      </c>
      <c r="Q173" s="27">
        <v>4</v>
      </c>
      <c r="R173" s="21">
        <v>18931.599999999999</v>
      </c>
      <c r="S173" s="21">
        <v>18891.900000000001</v>
      </c>
      <c r="T173" s="21">
        <v>26154.3</v>
      </c>
      <c r="U173" s="21">
        <v>23410.582969999999</v>
      </c>
      <c r="V173" s="21">
        <v>0</v>
      </c>
      <c r="W173" s="21">
        <v>0</v>
      </c>
    </row>
    <row r="174" spans="1:23" s="108" customFormat="1" ht="135.75" customHeight="1" x14ac:dyDescent="0.2">
      <c r="A174" s="112"/>
      <c r="B174" s="71">
        <v>301020021</v>
      </c>
      <c r="C174" s="71"/>
      <c r="D174" s="71"/>
      <c r="E174" s="72"/>
      <c r="F174" s="25">
        <v>301020021</v>
      </c>
      <c r="G174" s="67" t="s">
        <v>589</v>
      </c>
      <c r="H174" s="73"/>
      <c r="I174" s="73"/>
      <c r="J174" s="73"/>
      <c r="K174" s="66"/>
      <c r="L174" s="74"/>
      <c r="M174" s="74"/>
      <c r="N174" s="74"/>
      <c r="O174" s="75"/>
      <c r="P174" s="24" t="s">
        <v>0</v>
      </c>
      <c r="Q174" s="23" t="s">
        <v>0</v>
      </c>
      <c r="R174" s="21">
        <f>R175</f>
        <v>12686</v>
      </c>
      <c r="S174" s="21">
        <f>S175</f>
        <v>12686</v>
      </c>
      <c r="T174" s="21">
        <f>T175</f>
        <v>10378.299999999999</v>
      </c>
      <c r="U174" s="21">
        <f t="shared" ref="U174:W174" si="32">U175</f>
        <v>11677.993</v>
      </c>
      <c r="V174" s="21">
        <f t="shared" si="32"/>
        <v>0</v>
      </c>
      <c r="W174" s="21">
        <f t="shared" si="32"/>
        <v>0</v>
      </c>
    </row>
    <row r="175" spans="1:23" s="108" customFormat="1" ht="165.75" customHeight="1" x14ac:dyDescent="0.2">
      <c r="A175" s="112"/>
      <c r="B175" s="45">
        <v>300000000</v>
      </c>
      <c r="C175" s="45">
        <v>301000000</v>
      </c>
      <c r="D175" s="44">
        <v>301020000</v>
      </c>
      <c r="E175" s="43">
        <v>301020021</v>
      </c>
      <c r="F175" s="42" t="s">
        <v>0</v>
      </c>
      <c r="G175" s="40" t="s">
        <v>0</v>
      </c>
      <c r="H175" s="41">
        <v>241</v>
      </c>
      <c r="I175" s="40" t="s">
        <v>350</v>
      </c>
      <c r="J175" s="39">
        <v>241081049</v>
      </c>
      <c r="K175" s="38" t="s">
        <v>588</v>
      </c>
      <c r="L175" s="38" t="s">
        <v>5</v>
      </c>
      <c r="M175" s="37" t="s">
        <v>587</v>
      </c>
      <c r="N175" s="36" t="s">
        <v>586</v>
      </c>
      <c r="O175" s="36" t="s">
        <v>585</v>
      </c>
      <c r="P175" s="12">
        <v>8</v>
      </c>
      <c r="Q175" s="11">
        <v>1</v>
      </c>
      <c r="R175" s="21">
        <v>12686</v>
      </c>
      <c r="S175" s="21">
        <v>12686</v>
      </c>
      <c r="T175" s="21">
        <v>10378.299999999999</v>
      </c>
      <c r="U175" s="21">
        <v>11677.993</v>
      </c>
      <c r="V175" s="21">
        <v>0</v>
      </c>
      <c r="W175" s="21">
        <v>0</v>
      </c>
    </row>
    <row r="176" spans="1:23" s="108" customFormat="1" ht="68.25" customHeight="1" x14ac:dyDescent="0.2">
      <c r="A176" s="112"/>
      <c r="B176" s="71">
        <v>301020022</v>
      </c>
      <c r="C176" s="71"/>
      <c r="D176" s="71"/>
      <c r="E176" s="72"/>
      <c r="F176" s="25">
        <v>301020022</v>
      </c>
      <c r="G176" s="67" t="s">
        <v>584</v>
      </c>
      <c r="H176" s="73"/>
      <c r="I176" s="73"/>
      <c r="J176" s="73"/>
      <c r="K176" s="66"/>
      <c r="L176" s="74"/>
      <c r="M176" s="74"/>
      <c r="N176" s="74"/>
      <c r="O176" s="75"/>
      <c r="P176" s="24" t="s">
        <v>0</v>
      </c>
      <c r="Q176" s="23" t="s">
        <v>0</v>
      </c>
      <c r="R176" s="21">
        <f>R177</f>
        <v>59217.7</v>
      </c>
      <c r="S176" s="21">
        <f>S177</f>
        <v>59185.599999999999</v>
      </c>
      <c r="T176" s="21">
        <f>T177</f>
        <v>75657.3</v>
      </c>
      <c r="U176" s="21">
        <f t="shared" ref="U176:W176" si="33">U177</f>
        <v>81985.356610000003</v>
      </c>
      <c r="V176" s="21">
        <f t="shared" si="33"/>
        <v>0</v>
      </c>
      <c r="W176" s="21">
        <f t="shared" si="33"/>
        <v>0</v>
      </c>
    </row>
    <row r="177" spans="1:23" s="108" customFormat="1" ht="216.75" customHeight="1" x14ac:dyDescent="0.2">
      <c r="A177" s="112"/>
      <c r="B177" s="45">
        <v>300000000</v>
      </c>
      <c r="C177" s="45">
        <v>301000000</v>
      </c>
      <c r="D177" s="44">
        <v>301020000</v>
      </c>
      <c r="E177" s="43">
        <v>301020022</v>
      </c>
      <c r="F177" s="42" t="s">
        <v>0</v>
      </c>
      <c r="G177" s="40" t="s">
        <v>0</v>
      </c>
      <c r="H177" s="41">
        <v>241</v>
      </c>
      <c r="I177" s="40" t="s">
        <v>350</v>
      </c>
      <c r="J177" s="39">
        <v>241081127</v>
      </c>
      <c r="K177" s="38" t="s">
        <v>583</v>
      </c>
      <c r="L177" s="38" t="s">
        <v>5</v>
      </c>
      <c r="M177" s="37" t="s">
        <v>582</v>
      </c>
      <c r="N177" s="36" t="s">
        <v>581</v>
      </c>
      <c r="O177" s="36" t="s">
        <v>580</v>
      </c>
      <c r="P177" s="12">
        <v>11</v>
      </c>
      <c r="Q177" s="11">
        <v>1</v>
      </c>
      <c r="R177" s="21">
        <v>59217.7</v>
      </c>
      <c r="S177" s="21">
        <v>59185.599999999999</v>
      </c>
      <c r="T177" s="21">
        <v>75657.3</v>
      </c>
      <c r="U177" s="21">
        <v>81985.356610000003</v>
      </c>
      <c r="V177" s="21">
        <v>0</v>
      </c>
      <c r="W177" s="21">
        <v>0</v>
      </c>
    </row>
    <row r="178" spans="1:23" s="108" customFormat="1" ht="75.75" customHeight="1" x14ac:dyDescent="0.2">
      <c r="A178" s="112"/>
      <c r="B178" s="71">
        <v>301020033</v>
      </c>
      <c r="C178" s="71"/>
      <c r="D178" s="71"/>
      <c r="E178" s="72"/>
      <c r="F178" s="25">
        <v>301020033</v>
      </c>
      <c r="G178" s="67" t="s">
        <v>579</v>
      </c>
      <c r="H178" s="73"/>
      <c r="I178" s="73"/>
      <c r="J178" s="73"/>
      <c r="K178" s="66"/>
      <c r="L178" s="74"/>
      <c r="M178" s="74"/>
      <c r="N178" s="74"/>
      <c r="O178" s="75"/>
      <c r="P178" s="24" t="s">
        <v>0</v>
      </c>
      <c r="Q178" s="23" t="s">
        <v>0</v>
      </c>
      <c r="R178" s="21">
        <f>R179</f>
        <v>8613.6</v>
      </c>
      <c r="S178" s="21">
        <f>S179</f>
        <v>8613.6</v>
      </c>
      <c r="T178" s="21">
        <f>T179</f>
        <v>5217.3</v>
      </c>
      <c r="U178" s="21">
        <f t="shared" ref="U178:W178" si="34">U179</f>
        <v>0</v>
      </c>
      <c r="V178" s="21">
        <f t="shared" si="34"/>
        <v>0</v>
      </c>
      <c r="W178" s="21">
        <f t="shared" si="34"/>
        <v>0</v>
      </c>
    </row>
    <row r="179" spans="1:23" s="108" customFormat="1" ht="334.5" customHeight="1" x14ac:dyDescent="0.2">
      <c r="A179" s="112"/>
      <c r="B179" s="45">
        <v>300000000</v>
      </c>
      <c r="C179" s="45">
        <v>301000000</v>
      </c>
      <c r="D179" s="44">
        <v>301020000</v>
      </c>
      <c r="E179" s="43">
        <v>301020033</v>
      </c>
      <c r="F179" s="42" t="s">
        <v>0</v>
      </c>
      <c r="G179" s="40" t="s">
        <v>0</v>
      </c>
      <c r="H179" s="41">
        <v>40</v>
      </c>
      <c r="I179" s="40" t="s">
        <v>151</v>
      </c>
      <c r="J179" s="39">
        <v>40460428</v>
      </c>
      <c r="K179" s="38" t="s">
        <v>578</v>
      </c>
      <c r="L179" s="38" t="s">
        <v>5</v>
      </c>
      <c r="M179" s="37" t="s">
        <v>577</v>
      </c>
      <c r="N179" s="36" t="s">
        <v>576</v>
      </c>
      <c r="O179" s="36" t="s">
        <v>575</v>
      </c>
      <c r="P179" s="12">
        <v>3</v>
      </c>
      <c r="Q179" s="11">
        <v>9</v>
      </c>
      <c r="R179" s="21">
        <v>8613.6</v>
      </c>
      <c r="S179" s="21">
        <v>8613.6</v>
      </c>
      <c r="T179" s="21">
        <v>5217.3</v>
      </c>
      <c r="U179" s="21">
        <v>0</v>
      </c>
      <c r="V179" s="21">
        <v>0</v>
      </c>
      <c r="W179" s="21">
        <v>0</v>
      </c>
    </row>
    <row r="180" spans="1:23" s="108" customFormat="1" ht="198" customHeight="1" x14ac:dyDescent="0.2">
      <c r="A180" s="112"/>
      <c r="B180" s="76">
        <v>302000000</v>
      </c>
      <c r="C180" s="76"/>
      <c r="D180" s="76"/>
      <c r="E180" s="77"/>
      <c r="F180" s="99">
        <v>302000000</v>
      </c>
      <c r="G180" s="100" t="s">
        <v>574</v>
      </c>
      <c r="H180" s="101"/>
      <c r="I180" s="101"/>
      <c r="J180" s="101"/>
      <c r="K180" s="102"/>
      <c r="L180" s="103"/>
      <c r="M180" s="103"/>
      <c r="N180" s="103"/>
      <c r="O180" s="104"/>
      <c r="P180" s="105" t="s">
        <v>0</v>
      </c>
      <c r="Q180" s="106" t="s">
        <v>0</v>
      </c>
      <c r="R180" s="110">
        <f>R182+R211+R227+R229+R239+R241+R247+R261+R264+R285</f>
        <v>1105298.6999999997</v>
      </c>
      <c r="S180" s="110">
        <f>S182+S211+S227+S229+S239+S241+S247+S261+S264+S285</f>
        <v>1085729.8</v>
      </c>
      <c r="T180" s="110">
        <f>T182+T211+T227+T229+T239+T241+T247+T261+T264+T285</f>
        <v>1096494.1910000001</v>
      </c>
      <c r="U180" s="110">
        <f>U182+U211+U227+U229+U239+U241+U247+U261+U264+U285</f>
        <v>1090224.3231200001</v>
      </c>
      <c r="V180" s="110">
        <f>V182+V211+V227+V229+V239+V241+V247+V261+V264+V285</f>
        <v>1124070.5879899999</v>
      </c>
      <c r="W180" s="110">
        <f>W182+W211+W227+W229+W239+W241+W247+W261+W264+W285</f>
        <v>1142828.93306</v>
      </c>
    </row>
    <row r="181" spans="1:23" s="108" customFormat="1" ht="242.25" customHeight="1" x14ac:dyDescent="0.2">
      <c r="A181" s="112"/>
      <c r="B181" s="76">
        <v>302000000</v>
      </c>
      <c r="C181" s="76"/>
      <c r="D181" s="76"/>
      <c r="E181" s="77"/>
      <c r="F181" s="29">
        <v>302000000</v>
      </c>
      <c r="G181" s="70" t="s">
        <v>574</v>
      </c>
      <c r="H181" s="78"/>
      <c r="I181" s="78"/>
      <c r="J181" s="78"/>
      <c r="K181" s="69"/>
      <c r="L181" s="79"/>
      <c r="M181" s="79"/>
      <c r="N181" s="79"/>
      <c r="O181" s="80"/>
      <c r="P181" s="28" t="s">
        <v>0</v>
      </c>
      <c r="Q181" s="27" t="s">
        <v>0</v>
      </c>
      <c r="R181" s="21">
        <f>R183+R212+R228+R230+R240+R242+R248+R262+R265+R286</f>
        <v>14674.9</v>
      </c>
      <c r="S181" s="21">
        <f>S183+S212+S228+S230+S240+S242+S248+S262+S265+S286</f>
        <v>11125.199999999999</v>
      </c>
      <c r="T181" s="21">
        <v>1083877.0620200001</v>
      </c>
      <c r="U181" s="21">
        <v>1090224.3231200001</v>
      </c>
      <c r="V181" s="21">
        <v>1124070.5879899999</v>
      </c>
      <c r="W181" s="21">
        <v>1142828.93306</v>
      </c>
    </row>
    <row r="182" spans="1:23" s="108" customFormat="1" ht="121.5" customHeight="1" x14ac:dyDescent="0.2">
      <c r="A182" s="112"/>
      <c r="B182" s="71">
        <v>302000001</v>
      </c>
      <c r="C182" s="71"/>
      <c r="D182" s="71"/>
      <c r="E182" s="72"/>
      <c r="F182" s="25">
        <v>302000001</v>
      </c>
      <c r="G182" s="67" t="s">
        <v>573</v>
      </c>
      <c r="H182" s="73"/>
      <c r="I182" s="73"/>
      <c r="J182" s="73"/>
      <c r="K182" s="66"/>
      <c r="L182" s="74"/>
      <c r="M182" s="74"/>
      <c r="N182" s="74"/>
      <c r="O182" s="75"/>
      <c r="P182" s="24" t="s">
        <v>0</v>
      </c>
      <c r="Q182" s="23" t="s">
        <v>0</v>
      </c>
      <c r="R182" s="21">
        <f>SUM(R183:R210)</f>
        <v>109429.59999999999</v>
      </c>
      <c r="S182" s="21">
        <f>SUM(S183:S210)</f>
        <v>106442.89999999998</v>
      </c>
      <c r="T182" s="21">
        <f>SUM(T183:T210)</f>
        <v>107276.4</v>
      </c>
      <c r="U182" s="21">
        <f t="shared" ref="U182:W182" si="35">SUM(U183:U210)</f>
        <v>112897.08572999999</v>
      </c>
      <c r="V182" s="21">
        <f t="shared" si="35"/>
        <v>121407.98729</v>
      </c>
      <c r="W182" s="21">
        <f t="shared" si="35"/>
        <v>121533.88024000001</v>
      </c>
    </row>
    <row r="183" spans="1:23" s="108" customFormat="1" ht="121.5" customHeight="1" x14ac:dyDescent="0.2">
      <c r="A183" s="112"/>
      <c r="B183" s="62">
        <v>300000000</v>
      </c>
      <c r="C183" s="62">
        <v>302000000</v>
      </c>
      <c r="D183" s="19">
        <v>302000000</v>
      </c>
      <c r="E183" s="61">
        <v>302000001</v>
      </c>
      <c r="F183" s="6" t="s">
        <v>0</v>
      </c>
      <c r="G183" s="16" t="s">
        <v>0</v>
      </c>
      <c r="H183" s="17">
        <v>11</v>
      </c>
      <c r="I183" s="16" t="s">
        <v>341</v>
      </c>
      <c r="J183" s="15">
        <v>11001000</v>
      </c>
      <c r="K183" s="14" t="s">
        <v>554</v>
      </c>
      <c r="L183" s="14" t="s">
        <v>5</v>
      </c>
      <c r="M183" s="13" t="s">
        <v>553</v>
      </c>
      <c r="N183" s="64" t="s">
        <v>572</v>
      </c>
      <c r="O183" s="64" t="s">
        <v>551</v>
      </c>
      <c r="P183" s="12">
        <v>1</v>
      </c>
      <c r="Q183" s="11">
        <v>3</v>
      </c>
      <c r="R183" s="21">
        <v>390</v>
      </c>
      <c r="S183" s="21">
        <v>390</v>
      </c>
      <c r="T183" s="21">
        <v>92</v>
      </c>
      <c r="U183" s="21">
        <v>222</v>
      </c>
      <c r="V183" s="21">
        <v>222</v>
      </c>
      <c r="W183" s="21">
        <v>222</v>
      </c>
    </row>
    <row r="184" spans="1:23" s="108" customFormat="1" ht="141" customHeight="1" x14ac:dyDescent="0.2">
      <c r="A184" s="112"/>
      <c r="B184" s="54">
        <v>300000000</v>
      </c>
      <c r="C184" s="54">
        <v>302000000</v>
      </c>
      <c r="D184" s="58">
        <v>302000000</v>
      </c>
      <c r="E184" s="59">
        <v>302000001</v>
      </c>
      <c r="F184" s="35" t="s">
        <v>0</v>
      </c>
      <c r="G184" s="4" t="s">
        <v>0</v>
      </c>
      <c r="H184" s="65">
        <v>11</v>
      </c>
      <c r="I184" s="4" t="s">
        <v>341</v>
      </c>
      <c r="J184" s="34">
        <v>11001000</v>
      </c>
      <c r="K184" s="2" t="s">
        <v>554</v>
      </c>
      <c r="L184" s="2" t="s">
        <v>5</v>
      </c>
      <c r="M184" s="66" t="s">
        <v>553</v>
      </c>
      <c r="N184" s="56" t="s">
        <v>572</v>
      </c>
      <c r="O184" s="56" t="s">
        <v>551</v>
      </c>
      <c r="P184" s="28">
        <v>1</v>
      </c>
      <c r="Q184" s="27">
        <v>6</v>
      </c>
      <c r="R184" s="21">
        <v>0</v>
      </c>
      <c r="S184" s="21">
        <v>0</v>
      </c>
      <c r="T184" s="21">
        <v>0</v>
      </c>
      <c r="U184" s="21">
        <v>260</v>
      </c>
      <c r="V184" s="21">
        <v>260</v>
      </c>
      <c r="W184" s="21">
        <v>260</v>
      </c>
    </row>
    <row r="185" spans="1:23" s="108" customFormat="1" ht="120" customHeight="1" x14ac:dyDescent="0.2">
      <c r="A185" s="112"/>
      <c r="B185" s="54">
        <v>300000000</v>
      </c>
      <c r="C185" s="54">
        <v>302000000</v>
      </c>
      <c r="D185" s="58">
        <v>302000000</v>
      </c>
      <c r="E185" s="59">
        <v>302000001</v>
      </c>
      <c r="F185" s="35" t="s">
        <v>0</v>
      </c>
      <c r="G185" s="4" t="s">
        <v>0</v>
      </c>
      <c r="H185" s="65">
        <v>11</v>
      </c>
      <c r="I185" s="4" t="s">
        <v>341</v>
      </c>
      <c r="J185" s="34">
        <v>11001000</v>
      </c>
      <c r="K185" s="2" t="s">
        <v>554</v>
      </c>
      <c r="L185" s="2" t="s">
        <v>5</v>
      </c>
      <c r="M185" s="66" t="s">
        <v>553</v>
      </c>
      <c r="N185" s="56" t="s">
        <v>572</v>
      </c>
      <c r="O185" s="56" t="s">
        <v>551</v>
      </c>
      <c r="P185" s="28">
        <v>1</v>
      </c>
      <c r="Q185" s="27">
        <v>13</v>
      </c>
      <c r="R185" s="21">
        <v>0</v>
      </c>
      <c r="S185" s="21">
        <v>0</v>
      </c>
      <c r="T185" s="21">
        <v>397.6</v>
      </c>
      <c r="U185" s="21">
        <v>0</v>
      </c>
      <c r="V185" s="21">
        <v>0</v>
      </c>
      <c r="W185" s="21">
        <v>0</v>
      </c>
    </row>
    <row r="186" spans="1:23" s="108" customFormat="1" ht="177.75" customHeight="1" x14ac:dyDescent="0.2">
      <c r="A186" s="112"/>
      <c r="B186" s="54">
        <v>300000000</v>
      </c>
      <c r="C186" s="54">
        <v>302000000</v>
      </c>
      <c r="D186" s="58">
        <v>302000000</v>
      </c>
      <c r="E186" s="59">
        <v>302000001</v>
      </c>
      <c r="F186" s="35" t="s">
        <v>0</v>
      </c>
      <c r="G186" s="4" t="s">
        <v>0</v>
      </c>
      <c r="H186" s="65">
        <v>11</v>
      </c>
      <c r="I186" s="4" t="s">
        <v>341</v>
      </c>
      <c r="J186" s="34">
        <v>11005001</v>
      </c>
      <c r="K186" s="2" t="s">
        <v>571</v>
      </c>
      <c r="L186" s="2" t="s">
        <v>5</v>
      </c>
      <c r="M186" s="66" t="s">
        <v>570</v>
      </c>
      <c r="N186" s="56" t="s">
        <v>569</v>
      </c>
      <c r="O186" s="56" t="s">
        <v>568</v>
      </c>
      <c r="P186" s="28">
        <v>1</v>
      </c>
      <c r="Q186" s="27">
        <v>3</v>
      </c>
      <c r="R186" s="21">
        <v>2021.7</v>
      </c>
      <c r="S186" s="21">
        <v>1952.5</v>
      </c>
      <c r="T186" s="21">
        <f>1970.3-20-30</f>
        <v>1920.3</v>
      </c>
      <c r="U186" s="21">
        <v>1629.3703399999999</v>
      </c>
      <c r="V186" s="21">
        <v>2399.52484</v>
      </c>
      <c r="W186" s="21">
        <v>2531.1526699999999</v>
      </c>
    </row>
    <row r="187" spans="1:23" s="108" customFormat="1" ht="126.75" customHeight="1" x14ac:dyDescent="0.2">
      <c r="A187" s="112"/>
      <c r="B187" s="54">
        <v>300000000</v>
      </c>
      <c r="C187" s="54">
        <v>302000000</v>
      </c>
      <c r="D187" s="58">
        <v>302000000</v>
      </c>
      <c r="E187" s="59">
        <v>302000001</v>
      </c>
      <c r="F187" s="35" t="s">
        <v>0</v>
      </c>
      <c r="G187" s="4" t="s">
        <v>0</v>
      </c>
      <c r="H187" s="65">
        <v>11</v>
      </c>
      <c r="I187" s="4" t="s">
        <v>341</v>
      </c>
      <c r="J187" s="34">
        <v>11010000</v>
      </c>
      <c r="K187" s="2" t="s">
        <v>567</v>
      </c>
      <c r="L187" s="2" t="s">
        <v>5</v>
      </c>
      <c r="M187" s="66" t="s">
        <v>566</v>
      </c>
      <c r="N187" s="56" t="s">
        <v>565</v>
      </c>
      <c r="O187" s="56" t="s">
        <v>564</v>
      </c>
      <c r="P187" s="28">
        <v>1</v>
      </c>
      <c r="Q187" s="27">
        <v>6</v>
      </c>
      <c r="R187" s="21">
        <v>1705.6</v>
      </c>
      <c r="S187" s="21">
        <v>1372.8</v>
      </c>
      <c r="T187" s="21">
        <f>1508.5-93</f>
        <v>1415.5</v>
      </c>
      <c r="U187" s="21">
        <v>1557.8558399999999</v>
      </c>
      <c r="V187" s="21">
        <v>2074.97705</v>
      </c>
      <c r="W187" s="21">
        <v>2197.1853000000001</v>
      </c>
    </row>
    <row r="188" spans="1:23" s="108" customFormat="1" ht="132.75" customHeight="1" x14ac:dyDescent="0.2">
      <c r="A188" s="112"/>
      <c r="B188" s="54">
        <v>300000000</v>
      </c>
      <c r="C188" s="54">
        <v>302000000</v>
      </c>
      <c r="D188" s="58">
        <v>302000000</v>
      </c>
      <c r="E188" s="59">
        <v>302000001</v>
      </c>
      <c r="F188" s="35" t="s">
        <v>0</v>
      </c>
      <c r="G188" s="4" t="s">
        <v>0</v>
      </c>
      <c r="H188" s="65">
        <v>40</v>
      </c>
      <c r="I188" s="4" t="s">
        <v>151</v>
      </c>
      <c r="J188" s="34">
        <v>40000065</v>
      </c>
      <c r="K188" s="2" t="s">
        <v>563</v>
      </c>
      <c r="L188" s="2" t="s">
        <v>5</v>
      </c>
      <c r="M188" s="66" t="s">
        <v>562</v>
      </c>
      <c r="N188" s="56" t="s">
        <v>561</v>
      </c>
      <c r="O188" s="56" t="s">
        <v>560</v>
      </c>
      <c r="P188" s="28">
        <v>1</v>
      </c>
      <c r="Q188" s="27">
        <v>2</v>
      </c>
      <c r="R188" s="21">
        <v>0</v>
      </c>
      <c r="S188" s="21">
        <v>0</v>
      </c>
      <c r="T188" s="21">
        <v>359.7</v>
      </c>
      <c r="U188" s="21">
        <v>92</v>
      </c>
      <c r="V188" s="21">
        <v>92</v>
      </c>
      <c r="W188" s="21">
        <v>92</v>
      </c>
    </row>
    <row r="189" spans="1:23" s="108" customFormat="1" ht="153.75" customHeight="1" x14ac:dyDescent="0.2">
      <c r="A189" s="112"/>
      <c r="B189" s="54">
        <v>300000000</v>
      </c>
      <c r="C189" s="54">
        <v>302000000</v>
      </c>
      <c r="D189" s="58">
        <v>302000000</v>
      </c>
      <c r="E189" s="59">
        <v>302000001</v>
      </c>
      <c r="F189" s="35" t="s">
        <v>0</v>
      </c>
      <c r="G189" s="4" t="s">
        <v>0</v>
      </c>
      <c r="H189" s="65">
        <v>40</v>
      </c>
      <c r="I189" s="4" t="s">
        <v>151</v>
      </c>
      <c r="J189" s="34">
        <v>40000065</v>
      </c>
      <c r="K189" s="2" t="s">
        <v>563</v>
      </c>
      <c r="L189" s="2" t="s">
        <v>5</v>
      </c>
      <c r="M189" s="66" t="s">
        <v>562</v>
      </c>
      <c r="N189" s="56" t="s">
        <v>561</v>
      </c>
      <c r="O189" s="56" t="s">
        <v>560</v>
      </c>
      <c r="P189" s="28">
        <v>1</v>
      </c>
      <c r="Q189" s="27">
        <v>4</v>
      </c>
      <c r="R189" s="21">
        <v>0</v>
      </c>
      <c r="S189" s="21">
        <v>0</v>
      </c>
      <c r="T189" s="21">
        <v>0</v>
      </c>
      <c r="U189" s="21">
        <v>10075</v>
      </c>
      <c r="V189" s="21">
        <v>10075</v>
      </c>
      <c r="W189" s="21">
        <v>10075</v>
      </c>
    </row>
    <row r="190" spans="1:23" s="108" customFormat="1" ht="145.5" customHeight="1" x14ac:dyDescent="0.2">
      <c r="A190" s="112"/>
      <c r="B190" s="54">
        <v>300000000</v>
      </c>
      <c r="C190" s="54">
        <v>302000000</v>
      </c>
      <c r="D190" s="58">
        <v>302000000</v>
      </c>
      <c r="E190" s="59">
        <v>302000001</v>
      </c>
      <c r="F190" s="35" t="s">
        <v>0</v>
      </c>
      <c r="G190" s="4" t="s">
        <v>0</v>
      </c>
      <c r="H190" s="65">
        <v>40</v>
      </c>
      <c r="I190" s="4" t="s">
        <v>151</v>
      </c>
      <c r="J190" s="34">
        <v>40000065</v>
      </c>
      <c r="K190" s="2" t="s">
        <v>563</v>
      </c>
      <c r="L190" s="2" t="s">
        <v>5</v>
      </c>
      <c r="M190" s="66" t="s">
        <v>562</v>
      </c>
      <c r="N190" s="56" t="s">
        <v>561</v>
      </c>
      <c r="O190" s="56" t="s">
        <v>560</v>
      </c>
      <c r="P190" s="28">
        <v>1</v>
      </c>
      <c r="Q190" s="27">
        <v>13</v>
      </c>
      <c r="R190" s="21">
        <v>0</v>
      </c>
      <c r="S190" s="21">
        <v>0</v>
      </c>
      <c r="T190" s="21">
        <v>10399.700000000001</v>
      </c>
      <c r="U190" s="21">
        <v>0</v>
      </c>
      <c r="V190" s="21">
        <v>0</v>
      </c>
      <c r="W190" s="21">
        <v>0</v>
      </c>
    </row>
    <row r="191" spans="1:23" s="108" customFormat="1" ht="338.25" customHeight="1" x14ac:dyDescent="0.2">
      <c r="A191" s="112"/>
      <c r="B191" s="54">
        <v>300000000</v>
      </c>
      <c r="C191" s="54">
        <v>302000000</v>
      </c>
      <c r="D191" s="58">
        <v>302000000</v>
      </c>
      <c r="E191" s="59">
        <v>302000001</v>
      </c>
      <c r="F191" s="35" t="s">
        <v>0</v>
      </c>
      <c r="G191" s="4" t="s">
        <v>0</v>
      </c>
      <c r="H191" s="65">
        <v>40</v>
      </c>
      <c r="I191" s="4" t="s">
        <v>151</v>
      </c>
      <c r="J191" s="34">
        <v>40020003</v>
      </c>
      <c r="K191" s="2" t="s">
        <v>391</v>
      </c>
      <c r="L191" s="2" t="s">
        <v>5</v>
      </c>
      <c r="M191" s="66" t="s">
        <v>559</v>
      </c>
      <c r="N191" s="56" t="s">
        <v>558</v>
      </c>
      <c r="O191" s="56" t="s">
        <v>557</v>
      </c>
      <c r="P191" s="28">
        <v>1</v>
      </c>
      <c r="Q191" s="27">
        <v>4</v>
      </c>
      <c r="R191" s="21">
        <v>0</v>
      </c>
      <c r="S191" s="21">
        <v>0</v>
      </c>
      <c r="T191" s="21">
        <v>59.5</v>
      </c>
      <c r="U191" s="21">
        <v>62.4</v>
      </c>
      <c r="V191" s="21">
        <v>64.900000000000006</v>
      </c>
      <c r="W191" s="21">
        <v>64.900000000000006</v>
      </c>
    </row>
    <row r="192" spans="1:23" s="108" customFormat="1" ht="337.5" customHeight="1" x14ac:dyDescent="0.2">
      <c r="A192" s="112"/>
      <c r="B192" s="54">
        <v>300000000</v>
      </c>
      <c r="C192" s="54">
        <v>302000000</v>
      </c>
      <c r="D192" s="58">
        <v>302000000</v>
      </c>
      <c r="E192" s="59">
        <v>302000001</v>
      </c>
      <c r="F192" s="35" t="s">
        <v>0</v>
      </c>
      <c r="G192" s="4" t="s">
        <v>0</v>
      </c>
      <c r="H192" s="65">
        <v>40</v>
      </c>
      <c r="I192" s="4" t="s">
        <v>151</v>
      </c>
      <c r="J192" s="34">
        <v>40020003</v>
      </c>
      <c r="K192" s="2" t="s">
        <v>391</v>
      </c>
      <c r="L192" s="2" t="s">
        <v>5</v>
      </c>
      <c r="M192" s="66" t="s">
        <v>559</v>
      </c>
      <c r="N192" s="56" t="s">
        <v>558</v>
      </c>
      <c r="O192" s="56" t="s">
        <v>557</v>
      </c>
      <c r="P192" s="28">
        <v>1</v>
      </c>
      <c r="Q192" s="27">
        <v>13</v>
      </c>
      <c r="R192" s="21">
        <v>161.80000000000001</v>
      </c>
      <c r="S192" s="21">
        <v>161.80000000000001</v>
      </c>
      <c r="T192" s="21">
        <v>75</v>
      </c>
      <c r="U192" s="21">
        <v>125</v>
      </c>
      <c r="V192" s="21">
        <v>125</v>
      </c>
      <c r="W192" s="21">
        <v>125</v>
      </c>
    </row>
    <row r="193" spans="1:23" s="108" customFormat="1" ht="295.5" customHeight="1" x14ac:dyDescent="0.2">
      <c r="A193" s="112"/>
      <c r="B193" s="54">
        <v>300000000</v>
      </c>
      <c r="C193" s="54">
        <v>302000000</v>
      </c>
      <c r="D193" s="58">
        <v>302000000</v>
      </c>
      <c r="E193" s="59">
        <v>302000001</v>
      </c>
      <c r="F193" s="35" t="s">
        <v>0</v>
      </c>
      <c r="G193" s="4" t="s">
        <v>0</v>
      </c>
      <c r="H193" s="65">
        <v>40</v>
      </c>
      <c r="I193" s="4" t="s">
        <v>151</v>
      </c>
      <c r="J193" s="34">
        <v>40066000</v>
      </c>
      <c r="K193" s="2" t="s">
        <v>255</v>
      </c>
      <c r="L193" s="2" t="s">
        <v>5</v>
      </c>
      <c r="M193" s="66" t="s">
        <v>556</v>
      </c>
      <c r="N193" s="56" t="s">
        <v>449</v>
      </c>
      <c r="O193" s="56" t="s">
        <v>555</v>
      </c>
      <c r="P193" s="28">
        <v>1</v>
      </c>
      <c r="Q193" s="27">
        <v>2</v>
      </c>
      <c r="R193" s="21">
        <v>887.9</v>
      </c>
      <c r="S193" s="21">
        <v>883.9</v>
      </c>
      <c r="T193" s="21">
        <v>1386.6</v>
      </c>
      <c r="U193" s="21">
        <v>879.35509999999999</v>
      </c>
      <c r="V193" s="21">
        <v>879.35509999999999</v>
      </c>
      <c r="W193" s="21">
        <v>879.35509999999999</v>
      </c>
    </row>
    <row r="194" spans="1:23" s="108" customFormat="1" ht="272.25" customHeight="1" x14ac:dyDescent="0.2">
      <c r="A194" s="112"/>
      <c r="B194" s="54">
        <v>300000000</v>
      </c>
      <c r="C194" s="54">
        <v>302000000</v>
      </c>
      <c r="D194" s="58">
        <v>302000000</v>
      </c>
      <c r="E194" s="59">
        <v>302000001</v>
      </c>
      <c r="F194" s="35" t="s">
        <v>0</v>
      </c>
      <c r="G194" s="4" t="s">
        <v>0</v>
      </c>
      <c r="H194" s="65">
        <v>40</v>
      </c>
      <c r="I194" s="4" t="s">
        <v>151</v>
      </c>
      <c r="J194" s="34">
        <v>40066000</v>
      </c>
      <c r="K194" s="2" t="s">
        <v>255</v>
      </c>
      <c r="L194" s="2" t="s">
        <v>5</v>
      </c>
      <c r="M194" s="66" t="s">
        <v>556</v>
      </c>
      <c r="N194" s="56" t="s">
        <v>449</v>
      </c>
      <c r="O194" s="56" t="s">
        <v>555</v>
      </c>
      <c r="P194" s="28">
        <v>1</v>
      </c>
      <c r="Q194" s="27">
        <v>4</v>
      </c>
      <c r="R194" s="21">
        <v>49742.6</v>
      </c>
      <c r="S194" s="21">
        <v>48441.7</v>
      </c>
      <c r="T194" s="21">
        <f>49557.9+540.3-1080.5</f>
        <v>49017.700000000004</v>
      </c>
      <c r="U194" s="21">
        <v>46102.411670000001</v>
      </c>
      <c r="V194" s="21">
        <v>50016.39647</v>
      </c>
      <c r="W194" s="21">
        <v>49110.902470000001</v>
      </c>
    </row>
    <row r="195" spans="1:23" s="108" customFormat="1" ht="257.25" customHeight="1" x14ac:dyDescent="0.2">
      <c r="A195" s="112"/>
      <c r="B195" s="54">
        <v>300000000</v>
      </c>
      <c r="C195" s="54">
        <v>302000000</v>
      </c>
      <c r="D195" s="58">
        <v>302000000</v>
      </c>
      <c r="E195" s="59">
        <v>302000001</v>
      </c>
      <c r="F195" s="35" t="s">
        <v>0</v>
      </c>
      <c r="G195" s="4" t="s">
        <v>0</v>
      </c>
      <c r="H195" s="65">
        <v>40</v>
      </c>
      <c r="I195" s="4" t="s">
        <v>151</v>
      </c>
      <c r="J195" s="34">
        <v>40066000</v>
      </c>
      <c r="K195" s="2" t="s">
        <v>255</v>
      </c>
      <c r="L195" s="2" t="s">
        <v>5</v>
      </c>
      <c r="M195" s="66" t="s">
        <v>556</v>
      </c>
      <c r="N195" s="56" t="s">
        <v>449</v>
      </c>
      <c r="O195" s="56" t="s">
        <v>555</v>
      </c>
      <c r="P195" s="28">
        <v>1</v>
      </c>
      <c r="Q195" s="27">
        <v>13</v>
      </c>
      <c r="R195" s="21">
        <v>0</v>
      </c>
      <c r="S195" s="21">
        <v>0</v>
      </c>
      <c r="T195" s="21">
        <v>515.4</v>
      </c>
      <c r="U195" s="21">
        <v>0</v>
      </c>
      <c r="V195" s="21">
        <v>0</v>
      </c>
      <c r="W195" s="21">
        <v>0</v>
      </c>
    </row>
    <row r="196" spans="1:23" s="108" customFormat="1" ht="199.5" customHeight="1" x14ac:dyDescent="0.2">
      <c r="A196" s="112"/>
      <c r="B196" s="54"/>
      <c r="C196" s="54"/>
      <c r="D196" s="58"/>
      <c r="E196" s="59"/>
      <c r="F196" s="35"/>
      <c r="G196" s="4"/>
      <c r="H196" s="65">
        <v>40</v>
      </c>
      <c r="I196" s="4" t="s">
        <v>151</v>
      </c>
      <c r="J196" s="34">
        <v>40020003</v>
      </c>
      <c r="K196" s="2" t="s">
        <v>391</v>
      </c>
      <c r="L196" s="2" t="s">
        <v>5</v>
      </c>
      <c r="M196" s="66" t="s">
        <v>538</v>
      </c>
      <c r="N196" s="56" t="s">
        <v>537</v>
      </c>
      <c r="O196" s="56" t="s">
        <v>536</v>
      </c>
      <c r="P196" s="28">
        <v>7</v>
      </c>
      <c r="Q196" s="27">
        <v>5</v>
      </c>
      <c r="R196" s="21">
        <v>508.2</v>
      </c>
      <c r="S196" s="21">
        <v>508.2</v>
      </c>
      <c r="T196" s="21">
        <v>0</v>
      </c>
      <c r="U196" s="21">
        <v>0</v>
      </c>
      <c r="V196" s="21">
        <v>0</v>
      </c>
      <c r="W196" s="21">
        <v>0</v>
      </c>
    </row>
    <row r="197" spans="1:23" s="108" customFormat="1" ht="112.5" customHeight="1" x14ac:dyDescent="0.2">
      <c r="A197" s="112"/>
      <c r="B197" s="54">
        <v>300000000</v>
      </c>
      <c r="C197" s="54">
        <v>302000000</v>
      </c>
      <c r="D197" s="58">
        <v>302000000</v>
      </c>
      <c r="E197" s="59">
        <v>302000001</v>
      </c>
      <c r="F197" s="35" t="s">
        <v>0</v>
      </c>
      <c r="G197" s="4" t="s">
        <v>0</v>
      </c>
      <c r="H197" s="65">
        <v>50</v>
      </c>
      <c r="I197" s="4" t="s">
        <v>7</v>
      </c>
      <c r="J197" s="34">
        <v>50001000</v>
      </c>
      <c r="K197" s="2" t="s">
        <v>554</v>
      </c>
      <c r="L197" s="2" t="s">
        <v>5</v>
      </c>
      <c r="M197" s="66" t="s">
        <v>553</v>
      </c>
      <c r="N197" s="56" t="s">
        <v>552</v>
      </c>
      <c r="O197" s="56" t="s">
        <v>551</v>
      </c>
      <c r="P197" s="28">
        <v>1</v>
      </c>
      <c r="Q197" s="27">
        <v>6</v>
      </c>
      <c r="R197" s="21">
        <v>0</v>
      </c>
      <c r="S197" s="21">
        <v>0</v>
      </c>
      <c r="T197" s="21">
        <v>0</v>
      </c>
      <c r="U197" s="21">
        <v>2185</v>
      </c>
      <c r="V197" s="21">
        <v>2185</v>
      </c>
      <c r="W197" s="21">
        <v>2185</v>
      </c>
    </row>
    <row r="198" spans="1:23" s="108" customFormat="1" ht="122.25" customHeight="1" x14ac:dyDescent="0.2">
      <c r="A198" s="112"/>
      <c r="B198" s="54">
        <v>300000000</v>
      </c>
      <c r="C198" s="54">
        <v>302000000</v>
      </c>
      <c r="D198" s="58">
        <v>302000000</v>
      </c>
      <c r="E198" s="59">
        <v>302000001</v>
      </c>
      <c r="F198" s="35" t="s">
        <v>0</v>
      </c>
      <c r="G198" s="4" t="s">
        <v>0</v>
      </c>
      <c r="H198" s="65">
        <v>50</v>
      </c>
      <c r="I198" s="4" t="s">
        <v>7</v>
      </c>
      <c r="J198" s="34">
        <v>50001000</v>
      </c>
      <c r="K198" s="2" t="s">
        <v>554</v>
      </c>
      <c r="L198" s="2" t="s">
        <v>5</v>
      </c>
      <c r="M198" s="66" t="s">
        <v>553</v>
      </c>
      <c r="N198" s="56" t="s">
        <v>552</v>
      </c>
      <c r="O198" s="56" t="s">
        <v>551</v>
      </c>
      <c r="P198" s="28">
        <v>1</v>
      </c>
      <c r="Q198" s="27">
        <v>13</v>
      </c>
      <c r="R198" s="21">
        <v>0</v>
      </c>
      <c r="S198" s="21">
        <v>0</v>
      </c>
      <c r="T198" s="21">
        <v>2233.8000000000002</v>
      </c>
      <c r="U198" s="21">
        <v>0</v>
      </c>
      <c r="V198" s="21">
        <v>0</v>
      </c>
      <c r="W198" s="21">
        <v>0</v>
      </c>
    </row>
    <row r="199" spans="1:23" s="108" customFormat="1" ht="199.5" customHeight="1" x14ac:dyDescent="0.2">
      <c r="A199" s="112"/>
      <c r="B199" s="54">
        <v>300000000</v>
      </c>
      <c r="C199" s="54">
        <v>302000000</v>
      </c>
      <c r="D199" s="58">
        <v>302000000</v>
      </c>
      <c r="E199" s="59">
        <v>302000001</v>
      </c>
      <c r="F199" s="35" t="s">
        <v>0</v>
      </c>
      <c r="G199" s="4" t="s">
        <v>0</v>
      </c>
      <c r="H199" s="65">
        <v>50</v>
      </c>
      <c r="I199" s="4" t="s">
        <v>7</v>
      </c>
      <c r="J199" s="34">
        <v>50002000</v>
      </c>
      <c r="K199" s="2" t="s">
        <v>255</v>
      </c>
      <c r="L199" s="2" t="s">
        <v>5</v>
      </c>
      <c r="M199" s="66" t="s">
        <v>550</v>
      </c>
      <c r="N199" s="56" t="s">
        <v>549</v>
      </c>
      <c r="O199" s="56" t="s">
        <v>548</v>
      </c>
      <c r="P199" s="28">
        <v>1</v>
      </c>
      <c r="Q199" s="27">
        <v>6</v>
      </c>
      <c r="R199" s="21">
        <v>12241.6</v>
      </c>
      <c r="S199" s="21">
        <v>12026.9</v>
      </c>
      <c r="T199" s="21">
        <v>252.2</v>
      </c>
      <c r="U199" s="21">
        <v>11711.899160000001</v>
      </c>
      <c r="V199" s="21">
        <v>13380.26606</v>
      </c>
      <c r="W199" s="21">
        <v>13188.68816</v>
      </c>
    </row>
    <row r="200" spans="1:23" s="108" customFormat="1" ht="289.5" customHeight="1" x14ac:dyDescent="0.2">
      <c r="A200" s="112"/>
      <c r="B200" s="54">
        <v>300000000</v>
      </c>
      <c r="C200" s="54">
        <v>302000000</v>
      </c>
      <c r="D200" s="58">
        <v>302000000</v>
      </c>
      <c r="E200" s="59">
        <v>302000001</v>
      </c>
      <c r="F200" s="35" t="s">
        <v>0</v>
      </c>
      <c r="G200" s="4" t="s">
        <v>0</v>
      </c>
      <c r="H200" s="65">
        <v>50</v>
      </c>
      <c r="I200" s="4" t="s">
        <v>7</v>
      </c>
      <c r="J200" s="34">
        <v>50002000</v>
      </c>
      <c r="K200" s="2" t="s">
        <v>255</v>
      </c>
      <c r="L200" s="2" t="s">
        <v>5</v>
      </c>
      <c r="M200" s="66" t="s">
        <v>550</v>
      </c>
      <c r="N200" s="56" t="s">
        <v>549</v>
      </c>
      <c r="O200" s="56" t="s">
        <v>548</v>
      </c>
      <c r="P200" s="28">
        <v>1</v>
      </c>
      <c r="Q200" s="27">
        <v>13</v>
      </c>
      <c r="R200" s="21">
        <v>0</v>
      </c>
      <c r="S200" s="21">
        <v>0</v>
      </c>
      <c r="T200" s="21">
        <v>190.1</v>
      </c>
      <c r="U200" s="21">
        <v>0</v>
      </c>
      <c r="V200" s="21">
        <v>0</v>
      </c>
      <c r="W200" s="21">
        <v>0</v>
      </c>
    </row>
    <row r="201" spans="1:23" s="108" customFormat="1" ht="228" customHeight="1" x14ac:dyDescent="0.2">
      <c r="A201" s="112"/>
      <c r="B201" s="54"/>
      <c r="C201" s="54"/>
      <c r="D201" s="58"/>
      <c r="E201" s="59"/>
      <c r="F201" s="35"/>
      <c r="G201" s="4"/>
      <c r="H201" s="65">
        <v>50</v>
      </c>
      <c r="I201" s="4" t="s">
        <v>7</v>
      </c>
      <c r="J201" s="34">
        <v>50039000</v>
      </c>
      <c r="K201" s="2" t="s">
        <v>376</v>
      </c>
      <c r="L201" s="2" t="s">
        <v>5</v>
      </c>
      <c r="M201" s="66" t="s">
        <v>538</v>
      </c>
      <c r="N201" s="56" t="s">
        <v>537</v>
      </c>
      <c r="O201" s="56" t="s">
        <v>536</v>
      </c>
      <c r="P201" s="28">
        <v>7</v>
      </c>
      <c r="Q201" s="27">
        <v>5</v>
      </c>
      <c r="R201" s="21">
        <v>120</v>
      </c>
      <c r="S201" s="21">
        <v>114.2</v>
      </c>
      <c r="T201" s="21">
        <v>0</v>
      </c>
      <c r="U201" s="21">
        <v>0</v>
      </c>
      <c r="V201" s="21">
        <v>0</v>
      </c>
      <c r="W201" s="21">
        <v>0</v>
      </c>
    </row>
    <row r="202" spans="1:23" s="108" customFormat="1" ht="204.75" customHeight="1" x14ac:dyDescent="0.2">
      <c r="A202" s="112"/>
      <c r="B202" s="54">
        <v>300000000</v>
      </c>
      <c r="C202" s="54">
        <v>302000000</v>
      </c>
      <c r="D202" s="58">
        <v>302000000</v>
      </c>
      <c r="E202" s="59">
        <v>302000001</v>
      </c>
      <c r="F202" s="35" t="s">
        <v>0</v>
      </c>
      <c r="G202" s="4" t="s">
        <v>0</v>
      </c>
      <c r="H202" s="65">
        <v>70</v>
      </c>
      <c r="I202" s="4" t="s">
        <v>144</v>
      </c>
      <c r="J202" s="34">
        <v>70020000</v>
      </c>
      <c r="K202" s="2" t="s">
        <v>547</v>
      </c>
      <c r="L202" s="2" t="s">
        <v>5</v>
      </c>
      <c r="M202" s="66" t="s">
        <v>546</v>
      </c>
      <c r="N202" s="56" t="s">
        <v>545</v>
      </c>
      <c r="O202" s="56" t="s">
        <v>544</v>
      </c>
      <c r="P202" s="28">
        <v>1</v>
      </c>
      <c r="Q202" s="27">
        <v>13</v>
      </c>
      <c r="R202" s="21">
        <v>10131.9</v>
      </c>
      <c r="S202" s="21">
        <v>10121.299999999999</v>
      </c>
      <c r="T202" s="21">
        <v>11070.2</v>
      </c>
      <c r="U202" s="21">
        <v>10287.718059999999</v>
      </c>
      <c r="V202" s="21">
        <v>10454.5301</v>
      </c>
      <c r="W202" s="21">
        <v>10735.406269999999</v>
      </c>
    </row>
    <row r="203" spans="1:23" s="108" customFormat="1" ht="171.75" customHeight="1" x14ac:dyDescent="0.2">
      <c r="A203" s="112"/>
      <c r="B203" s="54">
        <v>300000000</v>
      </c>
      <c r="C203" s="54">
        <v>302000000</v>
      </c>
      <c r="D203" s="58">
        <v>302000000</v>
      </c>
      <c r="E203" s="59">
        <v>302000001</v>
      </c>
      <c r="F203" s="35" t="s">
        <v>0</v>
      </c>
      <c r="G203" s="4" t="s">
        <v>0</v>
      </c>
      <c r="H203" s="65">
        <v>70</v>
      </c>
      <c r="I203" s="4" t="s">
        <v>144</v>
      </c>
      <c r="J203" s="34">
        <v>70020000</v>
      </c>
      <c r="K203" s="2" t="s">
        <v>547</v>
      </c>
      <c r="L203" s="2" t="s">
        <v>5</v>
      </c>
      <c r="M203" s="66" t="s">
        <v>546</v>
      </c>
      <c r="N203" s="56" t="s">
        <v>545</v>
      </c>
      <c r="O203" s="56" t="s">
        <v>544</v>
      </c>
      <c r="P203" s="28">
        <v>10</v>
      </c>
      <c r="Q203" s="27">
        <v>4</v>
      </c>
      <c r="R203" s="21">
        <v>0</v>
      </c>
      <c r="S203" s="21">
        <v>0</v>
      </c>
      <c r="T203" s="21">
        <v>0</v>
      </c>
      <c r="U203" s="21">
        <v>1.3049999999999999</v>
      </c>
      <c r="V203" s="21">
        <v>0.63</v>
      </c>
      <c r="W203" s="21">
        <v>0</v>
      </c>
    </row>
    <row r="204" spans="1:23" s="108" customFormat="1" ht="148.5" customHeight="1" x14ac:dyDescent="0.2">
      <c r="A204" s="112"/>
      <c r="B204" s="54">
        <v>300000000</v>
      </c>
      <c r="C204" s="54">
        <v>302000000</v>
      </c>
      <c r="D204" s="58">
        <v>302000000</v>
      </c>
      <c r="E204" s="59">
        <v>302000001</v>
      </c>
      <c r="F204" s="35" t="s">
        <v>0</v>
      </c>
      <c r="G204" s="4" t="s">
        <v>0</v>
      </c>
      <c r="H204" s="65">
        <v>70</v>
      </c>
      <c r="I204" s="4" t="s">
        <v>144</v>
      </c>
      <c r="J204" s="34">
        <v>70034000</v>
      </c>
      <c r="K204" s="2" t="s">
        <v>543</v>
      </c>
      <c r="L204" s="2" t="s">
        <v>5</v>
      </c>
      <c r="M204" s="66" t="s">
        <v>542</v>
      </c>
      <c r="N204" s="56" t="s">
        <v>541</v>
      </c>
      <c r="O204" s="56" t="s">
        <v>540</v>
      </c>
      <c r="P204" s="28">
        <v>7</v>
      </c>
      <c r="Q204" s="27">
        <v>5</v>
      </c>
      <c r="R204" s="21">
        <v>118.3</v>
      </c>
      <c r="S204" s="21">
        <v>118.3</v>
      </c>
      <c r="T204" s="21">
        <v>0</v>
      </c>
      <c r="U204" s="21">
        <v>0</v>
      </c>
      <c r="V204" s="21">
        <v>0</v>
      </c>
      <c r="W204" s="21">
        <v>0</v>
      </c>
    </row>
    <row r="205" spans="1:23" s="108" customFormat="1" ht="192.75" customHeight="1" x14ac:dyDescent="0.2">
      <c r="A205" s="112"/>
      <c r="B205" s="54">
        <v>300000000</v>
      </c>
      <c r="C205" s="54">
        <v>302000000</v>
      </c>
      <c r="D205" s="58">
        <v>302000000</v>
      </c>
      <c r="E205" s="59">
        <v>302000001</v>
      </c>
      <c r="F205" s="35" t="s">
        <v>0</v>
      </c>
      <c r="G205" s="4" t="s">
        <v>0</v>
      </c>
      <c r="H205" s="65">
        <v>231</v>
      </c>
      <c r="I205" s="4" t="s">
        <v>8</v>
      </c>
      <c r="J205" s="34">
        <v>231022000</v>
      </c>
      <c r="K205" s="2" t="s">
        <v>539</v>
      </c>
      <c r="L205" s="2" t="s">
        <v>5</v>
      </c>
      <c r="M205" s="66" t="s">
        <v>538</v>
      </c>
      <c r="N205" s="56" t="s">
        <v>537</v>
      </c>
      <c r="O205" s="56" t="s">
        <v>536</v>
      </c>
      <c r="P205" s="28">
        <v>7</v>
      </c>
      <c r="Q205" s="27">
        <v>5</v>
      </c>
      <c r="R205" s="21">
        <v>191.5</v>
      </c>
      <c r="S205" s="21">
        <v>191.5</v>
      </c>
      <c r="T205" s="21">
        <v>0</v>
      </c>
      <c r="U205" s="21">
        <v>0</v>
      </c>
      <c r="V205" s="21">
        <v>0</v>
      </c>
      <c r="W205" s="21">
        <v>0</v>
      </c>
    </row>
    <row r="206" spans="1:23" s="108" customFormat="1" ht="133.5" customHeight="1" x14ac:dyDescent="0.2">
      <c r="A206" s="112"/>
      <c r="B206" s="54">
        <v>300000000</v>
      </c>
      <c r="C206" s="54">
        <v>302000000</v>
      </c>
      <c r="D206" s="58">
        <v>302000000</v>
      </c>
      <c r="E206" s="59">
        <v>302000001</v>
      </c>
      <c r="F206" s="35" t="s">
        <v>0</v>
      </c>
      <c r="G206" s="4" t="s">
        <v>0</v>
      </c>
      <c r="H206" s="65">
        <v>231</v>
      </c>
      <c r="I206" s="4" t="s">
        <v>8</v>
      </c>
      <c r="J206" s="34">
        <v>231231170</v>
      </c>
      <c r="K206" s="2" t="s">
        <v>535</v>
      </c>
      <c r="L206" s="2" t="s">
        <v>5</v>
      </c>
      <c r="M206" s="66" t="s">
        <v>534</v>
      </c>
      <c r="N206" s="56" t="s">
        <v>533</v>
      </c>
      <c r="O206" s="56" t="s">
        <v>399</v>
      </c>
      <c r="P206" s="28">
        <v>7</v>
      </c>
      <c r="Q206" s="27">
        <v>9</v>
      </c>
      <c r="R206" s="21">
        <v>9569.4</v>
      </c>
      <c r="S206" s="21">
        <v>9314.2000000000007</v>
      </c>
      <c r="T206" s="21">
        <v>11225.8</v>
      </c>
      <c r="U206" s="21">
        <v>12204.21758</v>
      </c>
      <c r="V206" s="21">
        <v>12724.03292</v>
      </c>
      <c r="W206" s="21">
        <v>13080.592430000001</v>
      </c>
    </row>
    <row r="207" spans="1:23" s="108" customFormat="1" ht="120" customHeight="1" x14ac:dyDescent="0.2">
      <c r="A207" s="112"/>
      <c r="B207" s="54">
        <v>300000000</v>
      </c>
      <c r="C207" s="54">
        <v>302000000</v>
      </c>
      <c r="D207" s="58">
        <v>302000000</v>
      </c>
      <c r="E207" s="59">
        <v>302000001</v>
      </c>
      <c r="F207" s="35" t="s">
        <v>0</v>
      </c>
      <c r="G207" s="4" t="s">
        <v>0</v>
      </c>
      <c r="H207" s="65">
        <v>241</v>
      </c>
      <c r="I207" s="4" t="s">
        <v>350</v>
      </c>
      <c r="J207" s="34">
        <v>241026000</v>
      </c>
      <c r="K207" s="2" t="s">
        <v>532</v>
      </c>
      <c r="L207" s="2" t="s">
        <v>5</v>
      </c>
      <c r="M207" s="66" t="s">
        <v>531</v>
      </c>
      <c r="N207" s="56" t="s">
        <v>530</v>
      </c>
      <c r="O207" s="56" t="s">
        <v>529</v>
      </c>
      <c r="P207" s="28">
        <v>8</v>
      </c>
      <c r="Q207" s="27">
        <v>4</v>
      </c>
      <c r="R207" s="21">
        <v>6122</v>
      </c>
      <c r="S207" s="21">
        <v>5954.7</v>
      </c>
      <c r="T207" s="21">
        <f>7591.4-153</f>
        <v>7438.4</v>
      </c>
      <c r="U207" s="21">
        <v>6253.0167199999996</v>
      </c>
      <c r="V207" s="21">
        <v>6188.3612999999996</v>
      </c>
      <c r="W207" s="21">
        <v>6233.1675599999999</v>
      </c>
    </row>
    <row r="208" spans="1:23" s="108" customFormat="1" ht="216.75" customHeight="1" x14ac:dyDescent="0.2">
      <c r="A208" s="112"/>
      <c r="B208" s="54"/>
      <c r="C208" s="54"/>
      <c r="D208" s="58"/>
      <c r="E208" s="59"/>
      <c r="F208" s="35"/>
      <c r="G208" s="4"/>
      <c r="H208" s="65">
        <v>241</v>
      </c>
      <c r="I208" s="4" t="s">
        <v>350</v>
      </c>
      <c r="J208" s="34">
        <v>241241147</v>
      </c>
      <c r="K208" s="2" t="s">
        <v>391</v>
      </c>
      <c r="L208" s="2" t="s">
        <v>5</v>
      </c>
      <c r="M208" s="66" t="s">
        <v>538</v>
      </c>
      <c r="N208" s="56" t="s">
        <v>537</v>
      </c>
      <c r="O208" s="56" t="s">
        <v>536</v>
      </c>
      <c r="P208" s="28">
        <v>7</v>
      </c>
      <c r="Q208" s="27">
        <v>5</v>
      </c>
      <c r="R208" s="21">
        <v>60</v>
      </c>
      <c r="S208" s="21">
        <v>55.5</v>
      </c>
      <c r="T208" s="21">
        <v>0</v>
      </c>
      <c r="U208" s="21">
        <v>0</v>
      </c>
      <c r="V208" s="21">
        <v>0</v>
      </c>
      <c r="W208" s="21">
        <v>0</v>
      </c>
    </row>
    <row r="209" spans="1:23" s="108" customFormat="1" ht="157.5" customHeight="1" x14ac:dyDescent="0.2">
      <c r="A209" s="112"/>
      <c r="B209" s="54">
        <v>300000000</v>
      </c>
      <c r="C209" s="54">
        <v>302000000</v>
      </c>
      <c r="D209" s="58">
        <v>302000000</v>
      </c>
      <c r="E209" s="59">
        <v>302000001</v>
      </c>
      <c r="F209" s="35" t="s">
        <v>0</v>
      </c>
      <c r="G209" s="4" t="s">
        <v>0</v>
      </c>
      <c r="H209" s="65">
        <v>481</v>
      </c>
      <c r="I209" s="4" t="s">
        <v>138</v>
      </c>
      <c r="J209" s="34">
        <v>481481100</v>
      </c>
      <c r="K209" s="2" t="s">
        <v>528</v>
      </c>
      <c r="L209" s="2" t="s">
        <v>5</v>
      </c>
      <c r="M209" s="66" t="s">
        <v>527</v>
      </c>
      <c r="N209" s="56" t="s">
        <v>526</v>
      </c>
      <c r="O209" s="56" t="s">
        <v>525</v>
      </c>
      <c r="P209" s="28">
        <v>7</v>
      </c>
      <c r="Q209" s="27">
        <v>5</v>
      </c>
      <c r="R209" s="21">
        <v>100</v>
      </c>
      <c r="S209" s="21">
        <v>100</v>
      </c>
      <c r="T209" s="21">
        <v>0</v>
      </c>
      <c r="U209" s="21">
        <v>0</v>
      </c>
      <c r="V209" s="21">
        <v>0</v>
      </c>
      <c r="W209" s="21">
        <v>0</v>
      </c>
    </row>
    <row r="210" spans="1:23" s="108" customFormat="1" ht="196.5" customHeight="1" x14ac:dyDescent="0.2">
      <c r="A210" s="112"/>
      <c r="B210" s="55">
        <v>300000000</v>
      </c>
      <c r="C210" s="55">
        <v>302000000</v>
      </c>
      <c r="D210" s="10">
        <v>302000000</v>
      </c>
      <c r="E210" s="60">
        <v>302000001</v>
      </c>
      <c r="F210" s="33" t="s">
        <v>0</v>
      </c>
      <c r="G210" s="32" t="s">
        <v>0</v>
      </c>
      <c r="H210" s="68">
        <v>481</v>
      </c>
      <c r="I210" s="32" t="s">
        <v>138</v>
      </c>
      <c r="J210" s="31">
        <v>481481500</v>
      </c>
      <c r="K210" s="30" t="s">
        <v>524</v>
      </c>
      <c r="L210" s="30" t="s">
        <v>5</v>
      </c>
      <c r="M210" s="69" t="s">
        <v>523</v>
      </c>
      <c r="N210" s="57" t="s">
        <v>522</v>
      </c>
      <c r="O210" s="57" t="s">
        <v>521</v>
      </c>
      <c r="P210" s="28">
        <v>4</v>
      </c>
      <c r="Q210" s="27">
        <v>12</v>
      </c>
      <c r="R210" s="21">
        <v>15357.1</v>
      </c>
      <c r="S210" s="21">
        <v>14735.4</v>
      </c>
      <c r="T210" s="21">
        <v>9226.9</v>
      </c>
      <c r="U210" s="21">
        <v>9248.5362600000008</v>
      </c>
      <c r="V210" s="21">
        <v>10266.01345</v>
      </c>
      <c r="W210" s="21">
        <v>10553.530280000001</v>
      </c>
    </row>
    <row r="211" spans="1:23" s="108" customFormat="1" ht="138" customHeight="1" x14ac:dyDescent="0.2">
      <c r="A211" s="112"/>
      <c r="B211" s="71">
        <v>302000002</v>
      </c>
      <c r="C211" s="71"/>
      <c r="D211" s="71"/>
      <c r="E211" s="72"/>
      <c r="F211" s="25">
        <v>302000002</v>
      </c>
      <c r="G211" s="67" t="s">
        <v>520</v>
      </c>
      <c r="H211" s="73"/>
      <c r="I211" s="73"/>
      <c r="J211" s="73"/>
      <c r="K211" s="66"/>
      <c r="L211" s="74"/>
      <c r="M211" s="74"/>
      <c r="N211" s="74"/>
      <c r="O211" s="75"/>
      <c r="P211" s="24" t="s">
        <v>0</v>
      </c>
      <c r="Q211" s="23" t="s">
        <v>0</v>
      </c>
      <c r="R211" s="21">
        <f>SUM(R212:R226)</f>
        <v>332962.59999999992</v>
      </c>
      <c r="S211" s="21">
        <f>SUM(S212:S226)</f>
        <v>329486.69999999995</v>
      </c>
      <c r="T211" s="21">
        <f>SUM(T212:T226)</f>
        <v>351883.44600000011</v>
      </c>
      <c r="U211" s="21">
        <f t="shared" ref="U211:W211" si="36">SUM(U212:U226)</f>
        <v>328124.38241999998</v>
      </c>
      <c r="V211" s="21">
        <f t="shared" si="36"/>
        <v>339622.38925000001</v>
      </c>
      <c r="W211" s="21">
        <f t="shared" si="36"/>
        <v>345538.13705999998</v>
      </c>
    </row>
    <row r="212" spans="1:23" s="108" customFormat="1" ht="197.25" customHeight="1" x14ac:dyDescent="0.2">
      <c r="A212" s="112"/>
      <c r="B212" s="62">
        <v>300000000</v>
      </c>
      <c r="C212" s="62">
        <v>302000000</v>
      </c>
      <c r="D212" s="19">
        <v>302000000</v>
      </c>
      <c r="E212" s="61">
        <v>302000002</v>
      </c>
      <c r="F212" s="6" t="s">
        <v>0</v>
      </c>
      <c r="G212" s="16" t="s">
        <v>0</v>
      </c>
      <c r="H212" s="17">
        <v>11</v>
      </c>
      <c r="I212" s="16" t="s">
        <v>341</v>
      </c>
      <c r="J212" s="15">
        <v>11003000</v>
      </c>
      <c r="K212" s="14" t="s">
        <v>519</v>
      </c>
      <c r="L212" s="14" t="s">
        <v>5</v>
      </c>
      <c r="M212" s="13" t="s">
        <v>518</v>
      </c>
      <c r="N212" s="64" t="s">
        <v>517</v>
      </c>
      <c r="O212" s="64" t="s">
        <v>516</v>
      </c>
      <c r="P212" s="12">
        <v>1</v>
      </c>
      <c r="Q212" s="11">
        <v>3</v>
      </c>
      <c r="R212" s="21">
        <v>3769.3</v>
      </c>
      <c r="S212" s="21">
        <v>3753.8</v>
      </c>
      <c r="T212" s="21">
        <f>3090.1+30</f>
        <v>3120.1</v>
      </c>
      <c r="U212" s="21">
        <v>3406.9582799999998</v>
      </c>
      <c r="V212" s="21">
        <v>3787.7597999999998</v>
      </c>
      <c r="W212" s="21">
        <v>4002.9897599999999</v>
      </c>
    </row>
    <row r="213" spans="1:23" s="108" customFormat="1" ht="180.75" customHeight="1" x14ac:dyDescent="0.2">
      <c r="A213" s="112"/>
      <c r="B213" s="54">
        <v>300000000</v>
      </c>
      <c r="C213" s="54">
        <v>302000000</v>
      </c>
      <c r="D213" s="58">
        <v>302000000</v>
      </c>
      <c r="E213" s="59">
        <v>302000002</v>
      </c>
      <c r="F213" s="35" t="s">
        <v>0</v>
      </c>
      <c r="G213" s="4" t="s">
        <v>0</v>
      </c>
      <c r="H213" s="65">
        <v>11</v>
      </c>
      <c r="I213" s="4" t="s">
        <v>341</v>
      </c>
      <c r="J213" s="34">
        <v>11004000</v>
      </c>
      <c r="K213" s="2" t="s">
        <v>515</v>
      </c>
      <c r="L213" s="2" t="s">
        <v>5</v>
      </c>
      <c r="M213" s="66" t="s">
        <v>514</v>
      </c>
      <c r="N213" s="56" t="s">
        <v>513</v>
      </c>
      <c r="O213" s="56" t="s">
        <v>512</v>
      </c>
      <c r="P213" s="28">
        <v>1</v>
      </c>
      <c r="Q213" s="27">
        <v>6</v>
      </c>
      <c r="R213" s="21">
        <v>3257.2</v>
      </c>
      <c r="S213" s="21">
        <v>3243.5</v>
      </c>
      <c r="T213" s="21">
        <v>2774.8</v>
      </c>
      <c r="U213" s="21">
        <v>3728.2806</v>
      </c>
      <c r="V213" s="21">
        <v>4261.4005699999998</v>
      </c>
      <c r="W213" s="21">
        <v>4613.9524199999996</v>
      </c>
    </row>
    <row r="214" spans="1:23" s="108" customFormat="1" ht="170.25" customHeight="1" x14ac:dyDescent="0.2">
      <c r="A214" s="112"/>
      <c r="B214" s="54">
        <v>300000000</v>
      </c>
      <c r="C214" s="54">
        <v>302000000</v>
      </c>
      <c r="D214" s="58">
        <v>302000000</v>
      </c>
      <c r="E214" s="59">
        <v>302000002</v>
      </c>
      <c r="F214" s="35" t="s">
        <v>0</v>
      </c>
      <c r="G214" s="4" t="s">
        <v>0</v>
      </c>
      <c r="H214" s="65">
        <v>11</v>
      </c>
      <c r="I214" s="4" t="s">
        <v>341</v>
      </c>
      <c r="J214" s="34">
        <v>11005000</v>
      </c>
      <c r="K214" s="2" t="s">
        <v>511</v>
      </c>
      <c r="L214" s="2" t="s">
        <v>5</v>
      </c>
      <c r="M214" s="66" t="s">
        <v>510</v>
      </c>
      <c r="N214" s="56" t="s">
        <v>509</v>
      </c>
      <c r="O214" s="56" t="s">
        <v>508</v>
      </c>
      <c r="P214" s="28">
        <v>1</v>
      </c>
      <c r="Q214" s="27">
        <v>3</v>
      </c>
      <c r="R214" s="21">
        <v>4193.5</v>
      </c>
      <c r="S214" s="21">
        <v>4159.3999999999996</v>
      </c>
      <c r="T214" s="21">
        <f>3538.2+20</f>
        <v>3558.2</v>
      </c>
      <c r="U214" s="21">
        <v>3210.2309799999998</v>
      </c>
      <c r="V214" s="21">
        <v>3551.72642</v>
      </c>
      <c r="W214" s="21">
        <v>3735.7343099999998</v>
      </c>
    </row>
    <row r="215" spans="1:23" s="108" customFormat="1" ht="175.5" customHeight="1" x14ac:dyDescent="0.2">
      <c r="A215" s="112"/>
      <c r="B215" s="54">
        <v>300000000</v>
      </c>
      <c r="C215" s="54">
        <v>302000000</v>
      </c>
      <c r="D215" s="58">
        <v>302000000</v>
      </c>
      <c r="E215" s="59">
        <v>302000002</v>
      </c>
      <c r="F215" s="35" t="s">
        <v>0</v>
      </c>
      <c r="G215" s="4" t="s">
        <v>0</v>
      </c>
      <c r="H215" s="65">
        <v>11</v>
      </c>
      <c r="I215" s="4" t="s">
        <v>341</v>
      </c>
      <c r="J215" s="34">
        <v>11006000</v>
      </c>
      <c r="K215" s="2" t="s">
        <v>489</v>
      </c>
      <c r="L215" s="2" t="s">
        <v>5</v>
      </c>
      <c r="M215" s="66" t="s">
        <v>507</v>
      </c>
      <c r="N215" s="56" t="s">
        <v>506</v>
      </c>
      <c r="O215" s="56" t="s">
        <v>505</v>
      </c>
      <c r="P215" s="28">
        <v>1</v>
      </c>
      <c r="Q215" s="27">
        <v>6</v>
      </c>
      <c r="R215" s="21">
        <v>0</v>
      </c>
      <c r="S215" s="21">
        <v>0</v>
      </c>
      <c r="T215" s="21">
        <f>299.63+55</f>
        <v>354.63</v>
      </c>
      <c r="U215" s="21">
        <v>311.89999999999998</v>
      </c>
      <c r="V215" s="21">
        <v>0</v>
      </c>
      <c r="W215" s="21">
        <v>0</v>
      </c>
    </row>
    <row r="216" spans="1:23" s="108" customFormat="1" ht="185.25" customHeight="1" x14ac:dyDescent="0.2">
      <c r="A216" s="112"/>
      <c r="B216" s="54">
        <v>300000000</v>
      </c>
      <c r="C216" s="54">
        <v>302000000</v>
      </c>
      <c r="D216" s="58">
        <v>302000000</v>
      </c>
      <c r="E216" s="59">
        <v>302000002</v>
      </c>
      <c r="F216" s="35" t="s">
        <v>0</v>
      </c>
      <c r="G216" s="4" t="s">
        <v>0</v>
      </c>
      <c r="H216" s="65">
        <v>11</v>
      </c>
      <c r="I216" s="4" t="s">
        <v>341</v>
      </c>
      <c r="J216" s="34">
        <v>11008000</v>
      </c>
      <c r="K216" s="2" t="s">
        <v>504</v>
      </c>
      <c r="L216" s="2" t="s">
        <v>5</v>
      </c>
      <c r="M216" s="66" t="s">
        <v>503</v>
      </c>
      <c r="N216" s="56" t="s">
        <v>502</v>
      </c>
      <c r="O216" s="56" t="s">
        <v>501</v>
      </c>
      <c r="P216" s="28">
        <v>1</v>
      </c>
      <c r="Q216" s="27">
        <v>6</v>
      </c>
      <c r="R216" s="21">
        <v>2407.1999999999998</v>
      </c>
      <c r="S216" s="21">
        <v>2407.1999999999998</v>
      </c>
      <c r="T216" s="21">
        <f>2246.2+38</f>
        <v>2284.1999999999998</v>
      </c>
      <c r="U216" s="21">
        <v>2241.7916399999999</v>
      </c>
      <c r="V216" s="21">
        <v>2480.61132</v>
      </c>
      <c r="W216" s="21">
        <v>2609.6855399999999</v>
      </c>
    </row>
    <row r="217" spans="1:23" s="108" customFormat="1" ht="204.75" customHeight="1" x14ac:dyDescent="0.2">
      <c r="A217" s="112"/>
      <c r="B217" s="54">
        <v>300000000</v>
      </c>
      <c r="C217" s="54">
        <v>302000000</v>
      </c>
      <c r="D217" s="58">
        <v>302000000</v>
      </c>
      <c r="E217" s="59">
        <v>302000002</v>
      </c>
      <c r="F217" s="35" t="s">
        <v>0</v>
      </c>
      <c r="G217" s="4" t="s">
        <v>0</v>
      </c>
      <c r="H217" s="65">
        <v>40</v>
      </c>
      <c r="I217" s="4" t="s">
        <v>151</v>
      </c>
      <c r="J217" s="34">
        <v>40053000</v>
      </c>
      <c r="K217" s="2" t="s">
        <v>477</v>
      </c>
      <c r="L217" s="2" t="s">
        <v>5</v>
      </c>
      <c r="M217" s="66" t="s">
        <v>500</v>
      </c>
      <c r="N217" s="56" t="s">
        <v>499</v>
      </c>
      <c r="O217" s="56" t="s">
        <v>498</v>
      </c>
      <c r="P217" s="28">
        <v>1</v>
      </c>
      <c r="Q217" s="27">
        <v>2</v>
      </c>
      <c r="R217" s="21">
        <v>4920.8</v>
      </c>
      <c r="S217" s="21">
        <v>4821.8999999999996</v>
      </c>
      <c r="T217" s="21">
        <v>5258.6</v>
      </c>
      <c r="U217" s="21">
        <v>4273.0072</v>
      </c>
      <c r="V217" s="21">
        <v>4273.0072</v>
      </c>
      <c r="W217" s="21">
        <v>4273.0072</v>
      </c>
    </row>
    <row r="218" spans="1:23" s="108" customFormat="1" ht="256.5" customHeight="1" x14ac:dyDescent="0.2">
      <c r="A218" s="112"/>
      <c r="B218" s="54">
        <v>300000000</v>
      </c>
      <c r="C218" s="54">
        <v>302000000</v>
      </c>
      <c r="D218" s="58">
        <v>302000000</v>
      </c>
      <c r="E218" s="59">
        <v>302000002</v>
      </c>
      <c r="F218" s="35" t="s">
        <v>0</v>
      </c>
      <c r="G218" s="4" t="s">
        <v>0</v>
      </c>
      <c r="H218" s="65">
        <v>40</v>
      </c>
      <c r="I218" s="4" t="s">
        <v>151</v>
      </c>
      <c r="J218" s="34">
        <v>40053000</v>
      </c>
      <c r="K218" s="2" t="s">
        <v>477</v>
      </c>
      <c r="L218" s="2" t="s">
        <v>5</v>
      </c>
      <c r="M218" s="66" t="s">
        <v>500</v>
      </c>
      <c r="N218" s="56" t="s">
        <v>499</v>
      </c>
      <c r="O218" s="56" t="s">
        <v>498</v>
      </c>
      <c r="P218" s="28">
        <v>1</v>
      </c>
      <c r="Q218" s="27">
        <v>4</v>
      </c>
      <c r="R218" s="21">
        <v>167344.29999999999</v>
      </c>
      <c r="S218" s="21">
        <v>165183.70000000001</v>
      </c>
      <c r="T218" s="21">
        <v>168369</v>
      </c>
      <c r="U218" s="21">
        <v>163179.33700999999</v>
      </c>
      <c r="V218" s="21">
        <v>171442.42923000001</v>
      </c>
      <c r="W218" s="21">
        <v>171442.42923000001</v>
      </c>
    </row>
    <row r="219" spans="1:23" s="108" customFormat="1" ht="145.5" customHeight="1" x14ac:dyDescent="0.2">
      <c r="A219" s="112"/>
      <c r="B219" s="54">
        <v>300000000</v>
      </c>
      <c r="C219" s="54">
        <v>302000000</v>
      </c>
      <c r="D219" s="58">
        <v>302000000</v>
      </c>
      <c r="E219" s="59">
        <v>302000002</v>
      </c>
      <c r="F219" s="35" t="s">
        <v>0</v>
      </c>
      <c r="G219" s="4" t="s">
        <v>0</v>
      </c>
      <c r="H219" s="65">
        <v>40</v>
      </c>
      <c r="I219" s="4" t="s">
        <v>151</v>
      </c>
      <c r="J219" s="34">
        <v>40302000</v>
      </c>
      <c r="K219" s="2" t="s">
        <v>497</v>
      </c>
      <c r="L219" s="2" t="s">
        <v>5</v>
      </c>
      <c r="M219" s="66" t="s">
        <v>496</v>
      </c>
      <c r="N219" s="56" t="s">
        <v>495</v>
      </c>
      <c r="O219" s="56" t="s">
        <v>494</v>
      </c>
      <c r="P219" s="28">
        <v>1</v>
      </c>
      <c r="Q219" s="27">
        <v>4</v>
      </c>
      <c r="R219" s="21">
        <v>2137.9</v>
      </c>
      <c r="S219" s="21">
        <v>2137.9</v>
      </c>
      <c r="T219" s="21">
        <v>2520.1999999999998</v>
      </c>
      <c r="U219" s="21">
        <v>2103.1869999999999</v>
      </c>
      <c r="V219" s="21">
        <v>0</v>
      </c>
      <c r="W219" s="21">
        <v>0</v>
      </c>
    </row>
    <row r="220" spans="1:23" s="108" customFormat="1" ht="183.75" customHeight="1" x14ac:dyDescent="0.2">
      <c r="A220" s="112"/>
      <c r="B220" s="54">
        <v>300000000</v>
      </c>
      <c r="C220" s="54">
        <v>302000000</v>
      </c>
      <c r="D220" s="58">
        <v>302000000</v>
      </c>
      <c r="E220" s="59">
        <v>302000002</v>
      </c>
      <c r="F220" s="35" t="s">
        <v>0</v>
      </c>
      <c r="G220" s="4" t="s">
        <v>0</v>
      </c>
      <c r="H220" s="65">
        <v>50</v>
      </c>
      <c r="I220" s="4" t="s">
        <v>7</v>
      </c>
      <c r="J220" s="34">
        <v>50003000</v>
      </c>
      <c r="K220" s="2" t="s">
        <v>493</v>
      </c>
      <c r="L220" s="2" t="s">
        <v>5</v>
      </c>
      <c r="M220" s="66" t="s">
        <v>492</v>
      </c>
      <c r="N220" s="56" t="s">
        <v>491</v>
      </c>
      <c r="O220" s="56" t="s">
        <v>490</v>
      </c>
      <c r="P220" s="28">
        <v>1</v>
      </c>
      <c r="Q220" s="27">
        <v>6</v>
      </c>
      <c r="R220" s="21">
        <v>43134.400000000001</v>
      </c>
      <c r="S220" s="21">
        <v>43134.400000000001</v>
      </c>
      <c r="T220" s="21">
        <v>54770.8</v>
      </c>
      <c r="U220" s="21">
        <v>40666.000840000001</v>
      </c>
      <c r="V220" s="21">
        <v>43682.333939999997</v>
      </c>
      <c r="W220" s="21">
        <v>46129.111839999998</v>
      </c>
    </row>
    <row r="221" spans="1:23" s="108" customFormat="1" ht="164.25" customHeight="1" x14ac:dyDescent="0.2">
      <c r="A221" s="112"/>
      <c r="B221" s="54">
        <v>300000000</v>
      </c>
      <c r="C221" s="54">
        <v>302000000</v>
      </c>
      <c r="D221" s="58">
        <v>302000000</v>
      </c>
      <c r="E221" s="59">
        <v>302000002</v>
      </c>
      <c r="F221" s="35" t="s">
        <v>0</v>
      </c>
      <c r="G221" s="4" t="s">
        <v>0</v>
      </c>
      <c r="H221" s="65">
        <v>50</v>
      </c>
      <c r="I221" s="4" t="s">
        <v>7</v>
      </c>
      <c r="J221" s="34">
        <v>50106000</v>
      </c>
      <c r="K221" s="2" t="s">
        <v>489</v>
      </c>
      <c r="L221" s="2" t="s">
        <v>5</v>
      </c>
      <c r="M221" s="66" t="s">
        <v>488</v>
      </c>
      <c r="N221" s="56" t="s">
        <v>487</v>
      </c>
      <c r="O221" s="56" t="s">
        <v>486</v>
      </c>
      <c r="P221" s="28">
        <v>1</v>
      </c>
      <c r="Q221" s="27">
        <v>6</v>
      </c>
      <c r="R221" s="21">
        <v>0</v>
      </c>
      <c r="S221" s="21">
        <v>0</v>
      </c>
      <c r="T221" s="21">
        <v>704.78</v>
      </c>
      <c r="U221" s="21">
        <v>730.74</v>
      </c>
      <c r="V221" s="21">
        <v>0</v>
      </c>
      <c r="W221" s="21">
        <v>0</v>
      </c>
    </row>
    <row r="222" spans="1:23" s="108" customFormat="1" ht="223.5" customHeight="1" x14ac:dyDescent="0.2">
      <c r="A222" s="112"/>
      <c r="B222" s="54">
        <v>300000000</v>
      </c>
      <c r="C222" s="54">
        <v>302000000</v>
      </c>
      <c r="D222" s="58">
        <v>302000000</v>
      </c>
      <c r="E222" s="59">
        <v>302000002</v>
      </c>
      <c r="F222" s="35" t="s">
        <v>0</v>
      </c>
      <c r="G222" s="4" t="s">
        <v>0</v>
      </c>
      <c r="H222" s="65">
        <v>70</v>
      </c>
      <c r="I222" s="4" t="s">
        <v>144</v>
      </c>
      <c r="J222" s="34">
        <v>70020001</v>
      </c>
      <c r="K222" s="2" t="s">
        <v>485</v>
      </c>
      <c r="L222" s="2" t="s">
        <v>5</v>
      </c>
      <c r="M222" s="66" t="s">
        <v>484</v>
      </c>
      <c r="N222" s="56" t="s">
        <v>483</v>
      </c>
      <c r="O222" s="56" t="s">
        <v>482</v>
      </c>
      <c r="P222" s="28">
        <v>1</v>
      </c>
      <c r="Q222" s="27">
        <v>13</v>
      </c>
      <c r="R222" s="21">
        <v>25811.8</v>
      </c>
      <c r="S222" s="21">
        <v>25720.7</v>
      </c>
      <c r="T222" s="21">
        <f>27553.2+759.3</f>
        <v>28312.5</v>
      </c>
      <c r="U222" s="21">
        <v>27743.65912</v>
      </c>
      <c r="V222" s="21">
        <v>29665.106640000002</v>
      </c>
      <c r="W222" s="21">
        <v>30850.110949999998</v>
      </c>
    </row>
    <row r="223" spans="1:23" s="108" customFormat="1" ht="212.25" customHeight="1" x14ac:dyDescent="0.2">
      <c r="A223" s="112"/>
      <c r="B223" s="54">
        <v>300000000</v>
      </c>
      <c r="C223" s="54">
        <v>302000000</v>
      </c>
      <c r="D223" s="58">
        <v>302000000</v>
      </c>
      <c r="E223" s="59">
        <v>302000002</v>
      </c>
      <c r="F223" s="35" t="s">
        <v>0</v>
      </c>
      <c r="G223" s="4" t="s">
        <v>0</v>
      </c>
      <c r="H223" s="65">
        <v>231</v>
      </c>
      <c r="I223" s="4" t="s">
        <v>8</v>
      </c>
      <c r="J223" s="34">
        <v>231231172</v>
      </c>
      <c r="K223" s="2" t="s">
        <v>481</v>
      </c>
      <c r="L223" s="2" t="s">
        <v>5</v>
      </c>
      <c r="M223" s="66" t="s">
        <v>480</v>
      </c>
      <c r="N223" s="56" t="s">
        <v>479</v>
      </c>
      <c r="O223" s="56" t="s">
        <v>478</v>
      </c>
      <c r="P223" s="28">
        <v>7</v>
      </c>
      <c r="Q223" s="27">
        <v>9</v>
      </c>
      <c r="R223" s="21">
        <v>32690.6</v>
      </c>
      <c r="S223" s="21">
        <v>32690.6</v>
      </c>
      <c r="T223" s="21">
        <v>34218.400000000001</v>
      </c>
      <c r="U223" s="21">
        <v>31249.306420000001</v>
      </c>
      <c r="V223" s="21">
        <v>32977.785080000001</v>
      </c>
      <c r="W223" s="21">
        <v>34158.714569999996</v>
      </c>
    </row>
    <row r="224" spans="1:23" s="108" customFormat="1" ht="180.75" customHeight="1" x14ac:dyDescent="0.2">
      <c r="A224" s="112"/>
      <c r="B224" s="54">
        <v>300000000</v>
      </c>
      <c r="C224" s="54">
        <v>302000000</v>
      </c>
      <c r="D224" s="58">
        <v>302000000</v>
      </c>
      <c r="E224" s="59">
        <v>302000002</v>
      </c>
      <c r="F224" s="35" t="s">
        <v>0</v>
      </c>
      <c r="G224" s="4" t="s">
        <v>0</v>
      </c>
      <c r="H224" s="65">
        <v>241</v>
      </c>
      <c r="I224" s="4" t="s">
        <v>350</v>
      </c>
      <c r="J224" s="34">
        <v>241241136</v>
      </c>
      <c r="K224" s="2" t="s">
        <v>477</v>
      </c>
      <c r="L224" s="2" t="s">
        <v>5</v>
      </c>
      <c r="M224" s="66" t="s">
        <v>476</v>
      </c>
      <c r="N224" s="56" t="s">
        <v>475</v>
      </c>
      <c r="O224" s="56" t="s">
        <v>474</v>
      </c>
      <c r="P224" s="28">
        <v>8</v>
      </c>
      <c r="Q224" s="27">
        <v>4</v>
      </c>
      <c r="R224" s="21">
        <v>17520.8</v>
      </c>
      <c r="S224" s="21">
        <v>17417.3</v>
      </c>
      <c r="T224" s="21">
        <v>19050.900000000001</v>
      </c>
      <c r="U224" s="21">
        <v>18794.462080000001</v>
      </c>
      <c r="V224" s="21">
        <v>17022.510050000001</v>
      </c>
      <c r="W224" s="21">
        <v>17183.557400000002</v>
      </c>
    </row>
    <row r="225" spans="1:23" s="108" customFormat="1" ht="178.5" customHeight="1" x14ac:dyDescent="0.2">
      <c r="A225" s="112"/>
      <c r="B225" s="54">
        <v>300000000</v>
      </c>
      <c r="C225" s="54">
        <v>302000000</v>
      </c>
      <c r="D225" s="58">
        <v>302000000</v>
      </c>
      <c r="E225" s="59">
        <v>302000002</v>
      </c>
      <c r="F225" s="35" t="s">
        <v>0</v>
      </c>
      <c r="G225" s="4" t="s">
        <v>0</v>
      </c>
      <c r="H225" s="65">
        <v>481</v>
      </c>
      <c r="I225" s="4" t="s">
        <v>138</v>
      </c>
      <c r="J225" s="34">
        <v>481481505</v>
      </c>
      <c r="K225" s="2" t="s">
        <v>473</v>
      </c>
      <c r="L225" s="2" t="s">
        <v>5</v>
      </c>
      <c r="M225" s="66" t="s">
        <v>472</v>
      </c>
      <c r="N225" s="56" t="s">
        <v>471</v>
      </c>
      <c r="O225" s="56" t="s">
        <v>470</v>
      </c>
      <c r="P225" s="28">
        <v>4</v>
      </c>
      <c r="Q225" s="27">
        <v>12</v>
      </c>
      <c r="R225" s="21">
        <v>0</v>
      </c>
      <c r="S225" s="21">
        <v>0</v>
      </c>
      <c r="T225" s="21">
        <v>1883.9359999999999</v>
      </c>
      <c r="U225" s="21">
        <v>1883.9359999999999</v>
      </c>
      <c r="V225" s="21">
        <v>0</v>
      </c>
      <c r="W225" s="21">
        <v>0</v>
      </c>
    </row>
    <row r="226" spans="1:23" s="108" customFormat="1" ht="231.75" customHeight="1" x14ac:dyDescent="0.2">
      <c r="A226" s="112"/>
      <c r="B226" s="55">
        <v>300000000</v>
      </c>
      <c r="C226" s="55">
        <v>302000000</v>
      </c>
      <c r="D226" s="10">
        <v>302000000</v>
      </c>
      <c r="E226" s="60">
        <v>302000002</v>
      </c>
      <c r="F226" s="33" t="s">
        <v>0</v>
      </c>
      <c r="G226" s="32" t="s">
        <v>0</v>
      </c>
      <c r="H226" s="68">
        <v>481</v>
      </c>
      <c r="I226" s="32" t="s">
        <v>138</v>
      </c>
      <c r="J226" s="31">
        <v>481481690</v>
      </c>
      <c r="K226" s="30" t="s">
        <v>469</v>
      </c>
      <c r="L226" s="30" t="s">
        <v>5</v>
      </c>
      <c r="M226" s="69" t="s">
        <v>468</v>
      </c>
      <c r="N226" s="57" t="s">
        <v>467</v>
      </c>
      <c r="O226" s="57" t="s">
        <v>466</v>
      </c>
      <c r="P226" s="28">
        <v>4</v>
      </c>
      <c r="Q226" s="27">
        <v>12</v>
      </c>
      <c r="R226" s="21">
        <v>25774.799999999999</v>
      </c>
      <c r="S226" s="21">
        <v>24816.3</v>
      </c>
      <c r="T226" s="21">
        <v>24702.400000000001</v>
      </c>
      <c r="U226" s="21">
        <v>24601.58525</v>
      </c>
      <c r="V226" s="21">
        <v>26477.719000000001</v>
      </c>
      <c r="W226" s="21">
        <v>26538.843840000001</v>
      </c>
    </row>
    <row r="227" spans="1:23" s="108" customFormat="1" ht="102" customHeight="1" x14ac:dyDescent="0.2">
      <c r="A227" s="112"/>
      <c r="B227" s="71">
        <v>302000004</v>
      </c>
      <c r="C227" s="71"/>
      <c r="D227" s="71"/>
      <c r="E227" s="72"/>
      <c r="F227" s="25">
        <v>302000004</v>
      </c>
      <c r="G227" s="67" t="s">
        <v>465</v>
      </c>
      <c r="H227" s="73"/>
      <c r="I227" s="73"/>
      <c r="J227" s="73"/>
      <c r="K227" s="66"/>
      <c r="L227" s="74"/>
      <c r="M227" s="74"/>
      <c r="N227" s="74"/>
      <c r="O227" s="75"/>
      <c r="P227" s="24" t="s">
        <v>0</v>
      </c>
      <c r="Q227" s="23" t="s">
        <v>0</v>
      </c>
      <c r="R227" s="21">
        <f>R228</f>
        <v>3000</v>
      </c>
      <c r="S227" s="21">
        <f>S228</f>
        <v>0</v>
      </c>
      <c r="T227" s="21">
        <f>T228</f>
        <v>3000</v>
      </c>
      <c r="U227" s="21">
        <f t="shared" ref="U227:W227" si="37">U228</f>
        <v>3000</v>
      </c>
      <c r="V227" s="21">
        <f t="shared" si="37"/>
        <v>3000</v>
      </c>
      <c r="W227" s="21">
        <f t="shared" si="37"/>
        <v>3000</v>
      </c>
    </row>
    <row r="228" spans="1:23" s="108" customFormat="1" ht="135.75" customHeight="1" x14ac:dyDescent="0.2">
      <c r="A228" s="112"/>
      <c r="B228" s="45">
        <v>300000000</v>
      </c>
      <c r="C228" s="45">
        <v>302000000</v>
      </c>
      <c r="D228" s="44">
        <v>302000000</v>
      </c>
      <c r="E228" s="43">
        <v>302000004</v>
      </c>
      <c r="F228" s="42" t="s">
        <v>0</v>
      </c>
      <c r="G228" s="40" t="s">
        <v>0</v>
      </c>
      <c r="H228" s="41">
        <v>50</v>
      </c>
      <c r="I228" s="40" t="s">
        <v>7</v>
      </c>
      <c r="J228" s="39">
        <v>50005000</v>
      </c>
      <c r="K228" s="38" t="s">
        <v>464</v>
      </c>
      <c r="L228" s="38" t="s">
        <v>5</v>
      </c>
      <c r="M228" s="37" t="s">
        <v>463</v>
      </c>
      <c r="N228" s="36" t="s">
        <v>462</v>
      </c>
      <c r="O228" s="36" t="s">
        <v>461</v>
      </c>
      <c r="P228" s="12">
        <v>13</v>
      </c>
      <c r="Q228" s="11">
        <v>1</v>
      </c>
      <c r="R228" s="21">
        <v>3000</v>
      </c>
      <c r="S228" s="21">
        <v>0</v>
      </c>
      <c r="T228" s="21">
        <v>3000</v>
      </c>
      <c r="U228" s="21">
        <v>3000</v>
      </c>
      <c r="V228" s="21">
        <v>3000</v>
      </c>
      <c r="W228" s="21">
        <v>3000</v>
      </c>
    </row>
    <row r="229" spans="1:23" s="108" customFormat="1" ht="186.75" customHeight="1" x14ac:dyDescent="0.2">
      <c r="A229" s="112"/>
      <c r="B229" s="71">
        <v>302000008</v>
      </c>
      <c r="C229" s="71"/>
      <c r="D229" s="71"/>
      <c r="E229" s="72"/>
      <c r="F229" s="25">
        <v>302000008</v>
      </c>
      <c r="G229" s="67" t="s">
        <v>460</v>
      </c>
      <c r="H229" s="73"/>
      <c r="I229" s="73"/>
      <c r="J229" s="73"/>
      <c r="K229" s="66"/>
      <c r="L229" s="74"/>
      <c r="M229" s="74"/>
      <c r="N229" s="74"/>
      <c r="O229" s="75"/>
      <c r="P229" s="24" t="s">
        <v>0</v>
      </c>
      <c r="Q229" s="23" t="s">
        <v>0</v>
      </c>
      <c r="R229" s="21">
        <f>SUM(R230:R238)</f>
        <v>551658.79999999993</v>
      </c>
      <c r="S229" s="21">
        <f>SUM(S230:S238)</f>
        <v>542287.4</v>
      </c>
      <c r="T229" s="21">
        <f>SUM(T230:T238)</f>
        <v>534917.69999999995</v>
      </c>
      <c r="U229" s="21">
        <f>SUM(U230:U238)</f>
        <v>547061.42685000005</v>
      </c>
      <c r="V229" s="21">
        <f>SUM(V230:V238)</f>
        <v>566286.43955000001</v>
      </c>
      <c r="W229" s="21">
        <f>SUM(W230:W238)</f>
        <v>579184.90201000008</v>
      </c>
    </row>
    <row r="230" spans="1:23" s="108" customFormat="1" ht="253.5" customHeight="1" x14ac:dyDescent="0.2">
      <c r="A230" s="112"/>
      <c r="B230" s="62">
        <v>300000000</v>
      </c>
      <c r="C230" s="62">
        <v>302000000</v>
      </c>
      <c r="D230" s="19">
        <v>302000000</v>
      </c>
      <c r="E230" s="61">
        <v>302000008</v>
      </c>
      <c r="F230" s="6" t="s">
        <v>0</v>
      </c>
      <c r="G230" s="16" t="s">
        <v>0</v>
      </c>
      <c r="H230" s="17">
        <v>40</v>
      </c>
      <c r="I230" s="16" t="s">
        <v>151</v>
      </c>
      <c r="J230" s="15">
        <v>40001000</v>
      </c>
      <c r="K230" s="14" t="s">
        <v>459</v>
      </c>
      <c r="L230" s="14" t="s">
        <v>5</v>
      </c>
      <c r="M230" s="13" t="s">
        <v>458</v>
      </c>
      <c r="N230" s="64" t="s">
        <v>457</v>
      </c>
      <c r="O230" s="64" t="s">
        <v>456</v>
      </c>
      <c r="P230" s="12">
        <v>4</v>
      </c>
      <c r="Q230" s="11">
        <v>12</v>
      </c>
      <c r="R230" s="21">
        <v>9.9</v>
      </c>
      <c r="S230" s="21">
        <v>9.9</v>
      </c>
      <c r="T230" s="21">
        <v>31</v>
      </c>
      <c r="U230" s="21">
        <v>22</v>
      </c>
      <c r="V230" s="21">
        <v>22</v>
      </c>
      <c r="W230" s="21">
        <v>22</v>
      </c>
    </row>
    <row r="231" spans="1:23" s="108" customFormat="1" ht="362.25" customHeight="1" x14ac:dyDescent="0.2">
      <c r="A231" s="112"/>
      <c r="B231" s="54">
        <v>300000000</v>
      </c>
      <c r="C231" s="54">
        <v>302000000</v>
      </c>
      <c r="D231" s="58">
        <v>302000000</v>
      </c>
      <c r="E231" s="59">
        <v>302000008</v>
      </c>
      <c r="F231" s="35" t="s">
        <v>0</v>
      </c>
      <c r="G231" s="4" t="s">
        <v>0</v>
      </c>
      <c r="H231" s="65">
        <v>40</v>
      </c>
      <c r="I231" s="4" t="s">
        <v>151</v>
      </c>
      <c r="J231" s="34">
        <v>40044000</v>
      </c>
      <c r="K231" s="2" t="s">
        <v>455</v>
      </c>
      <c r="L231" s="2" t="s">
        <v>5</v>
      </c>
      <c r="M231" s="66" t="s">
        <v>454</v>
      </c>
      <c r="N231" s="56" t="s">
        <v>453</v>
      </c>
      <c r="O231" s="56" t="s">
        <v>452</v>
      </c>
      <c r="P231" s="28">
        <v>1</v>
      </c>
      <c r="Q231" s="27">
        <v>13</v>
      </c>
      <c r="R231" s="21">
        <v>48207</v>
      </c>
      <c r="S231" s="21">
        <v>46504.7</v>
      </c>
      <c r="T231" s="21">
        <v>53936.7</v>
      </c>
      <c r="U231" s="21">
        <v>65908.733999999997</v>
      </c>
      <c r="V231" s="21">
        <v>61200.552009999999</v>
      </c>
      <c r="W231" s="21">
        <v>72150.552009999999</v>
      </c>
    </row>
    <row r="232" spans="1:23" s="108" customFormat="1" ht="323.25" customHeight="1" x14ac:dyDescent="0.2">
      <c r="A232" s="112"/>
      <c r="B232" s="54">
        <v>300000000</v>
      </c>
      <c r="C232" s="54">
        <v>302000000</v>
      </c>
      <c r="D232" s="58">
        <v>302000000</v>
      </c>
      <c r="E232" s="59">
        <v>302000008</v>
      </c>
      <c r="F232" s="35" t="s">
        <v>0</v>
      </c>
      <c r="G232" s="4" t="s">
        <v>0</v>
      </c>
      <c r="H232" s="65">
        <v>40</v>
      </c>
      <c r="I232" s="4" t="s">
        <v>151</v>
      </c>
      <c r="J232" s="34">
        <v>40400051</v>
      </c>
      <c r="K232" s="2" t="s">
        <v>451</v>
      </c>
      <c r="L232" s="2" t="s">
        <v>5</v>
      </c>
      <c r="M232" s="66" t="s">
        <v>450</v>
      </c>
      <c r="N232" s="56" t="s">
        <v>449</v>
      </c>
      <c r="O232" s="56" t="s">
        <v>448</v>
      </c>
      <c r="P232" s="28">
        <v>1</v>
      </c>
      <c r="Q232" s="27">
        <v>13</v>
      </c>
      <c r="R232" s="21">
        <v>183710.5</v>
      </c>
      <c r="S232" s="21">
        <v>182116.8</v>
      </c>
      <c r="T232" s="21">
        <v>181129.4</v>
      </c>
      <c r="U232" s="21">
        <v>182335.68314000001</v>
      </c>
      <c r="V232" s="21">
        <v>203021.83421999999</v>
      </c>
      <c r="W232" s="21">
        <v>199762.96421999999</v>
      </c>
    </row>
    <row r="233" spans="1:23" s="108" customFormat="1" ht="336" customHeight="1" x14ac:dyDescent="0.2">
      <c r="A233" s="112"/>
      <c r="B233" s="54">
        <v>300000000</v>
      </c>
      <c r="C233" s="54">
        <v>302000000</v>
      </c>
      <c r="D233" s="58">
        <v>302000000</v>
      </c>
      <c r="E233" s="59">
        <v>302000008</v>
      </c>
      <c r="F233" s="35" t="s">
        <v>0</v>
      </c>
      <c r="G233" s="4" t="s">
        <v>0</v>
      </c>
      <c r="H233" s="65">
        <v>40</v>
      </c>
      <c r="I233" s="4" t="s">
        <v>151</v>
      </c>
      <c r="J233" s="34">
        <v>40460423</v>
      </c>
      <c r="K233" s="2" t="s">
        <v>447</v>
      </c>
      <c r="L233" s="2" t="s">
        <v>5</v>
      </c>
      <c r="M233" s="66" t="s">
        <v>446</v>
      </c>
      <c r="N233" s="56" t="s">
        <v>445</v>
      </c>
      <c r="O233" s="56" t="s">
        <v>444</v>
      </c>
      <c r="P233" s="28">
        <v>3</v>
      </c>
      <c r="Q233" s="27">
        <v>9</v>
      </c>
      <c r="R233" s="21">
        <v>43804.9</v>
      </c>
      <c r="S233" s="21">
        <v>43121.599999999999</v>
      </c>
      <c r="T233" s="21">
        <v>35762.300000000003</v>
      </c>
      <c r="U233" s="21">
        <v>29563.496459999998</v>
      </c>
      <c r="V233" s="21">
        <v>31040.866460000001</v>
      </c>
      <c r="W233" s="21">
        <v>32130.13046</v>
      </c>
    </row>
    <row r="234" spans="1:23" s="108" customFormat="1" ht="367.5" customHeight="1" x14ac:dyDescent="0.2">
      <c r="A234" s="112"/>
      <c r="B234" s="54"/>
      <c r="C234" s="54"/>
      <c r="D234" s="58"/>
      <c r="E234" s="59"/>
      <c r="F234" s="35"/>
      <c r="G234" s="4"/>
      <c r="H234" s="65">
        <v>40</v>
      </c>
      <c r="I234" s="4" t="s">
        <v>151</v>
      </c>
      <c r="J234" s="34">
        <v>40460423</v>
      </c>
      <c r="K234" s="2" t="s">
        <v>447</v>
      </c>
      <c r="L234" s="2" t="s">
        <v>5</v>
      </c>
      <c r="M234" s="66" t="s">
        <v>446</v>
      </c>
      <c r="N234" s="56" t="s">
        <v>445</v>
      </c>
      <c r="O234" s="56" t="s">
        <v>444</v>
      </c>
      <c r="P234" s="28">
        <v>4</v>
      </c>
      <c r="Q234" s="27">
        <v>10</v>
      </c>
      <c r="R234" s="21">
        <v>2609.6999999999998</v>
      </c>
      <c r="S234" s="21">
        <v>2609.6999999999998</v>
      </c>
      <c r="T234" s="21">
        <v>0</v>
      </c>
      <c r="U234" s="21">
        <v>0</v>
      </c>
      <c r="V234" s="21">
        <v>0</v>
      </c>
      <c r="W234" s="21">
        <v>0</v>
      </c>
    </row>
    <row r="235" spans="1:23" s="108" customFormat="1" ht="409.6" customHeight="1" x14ac:dyDescent="0.2">
      <c r="A235" s="112"/>
      <c r="B235" s="54">
        <v>300000000</v>
      </c>
      <c r="C235" s="54">
        <v>302000000</v>
      </c>
      <c r="D235" s="58">
        <v>302000000</v>
      </c>
      <c r="E235" s="59">
        <v>302000008</v>
      </c>
      <c r="F235" s="35" t="s">
        <v>0</v>
      </c>
      <c r="G235" s="4" t="s">
        <v>0</v>
      </c>
      <c r="H235" s="65">
        <v>40</v>
      </c>
      <c r="I235" s="4" t="s">
        <v>151</v>
      </c>
      <c r="J235" s="34">
        <v>40500130</v>
      </c>
      <c r="K235" s="2" t="s">
        <v>443</v>
      </c>
      <c r="L235" s="2" t="s">
        <v>5</v>
      </c>
      <c r="M235" s="66" t="s">
        <v>981</v>
      </c>
      <c r="N235" s="56" t="s">
        <v>442</v>
      </c>
      <c r="O235" s="56" t="s">
        <v>441</v>
      </c>
      <c r="P235" s="28">
        <v>1</v>
      </c>
      <c r="Q235" s="27">
        <v>13</v>
      </c>
      <c r="R235" s="21">
        <v>103228.3</v>
      </c>
      <c r="S235" s="21">
        <v>103228.3</v>
      </c>
      <c r="T235" s="21">
        <v>100699.2</v>
      </c>
      <c r="U235" s="21">
        <v>105821.1</v>
      </c>
      <c r="V235" s="21">
        <v>105821.1</v>
      </c>
      <c r="W235" s="21">
        <v>105821.1</v>
      </c>
    </row>
    <row r="236" spans="1:23" s="108" customFormat="1" ht="233.25" customHeight="1" x14ac:dyDescent="0.2">
      <c r="A236" s="112"/>
      <c r="B236" s="54">
        <v>300000000</v>
      </c>
      <c r="C236" s="54">
        <v>302000000</v>
      </c>
      <c r="D236" s="58">
        <v>302000000</v>
      </c>
      <c r="E236" s="59">
        <v>302000008</v>
      </c>
      <c r="F236" s="35" t="s">
        <v>0</v>
      </c>
      <c r="G236" s="4" t="s">
        <v>0</v>
      </c>
      <c r="H236" s="65">
        <v>231</v>
      </c>
      <c r="I236" s="4" t="s">
        <v>8</v>
      </c>
      <c r="J236" s="34">
        <v>231231011</v>
      </c>
      <c r="K236" s="2" t="s">
        <v>440</v>
      </c>
      <c r="L236" s="2" t="s">
        <v>5</v>
      </c>
      <c r="M236" s="66" t="s">
        <v>439</v>
      </c>
      <c r="N236" s="56" t="s">
        <v>438</v>
      </c>
      <c r="O236" s="56" t="s">
        <v>437</v>
      </c>
      <c r="P236" s="28">
        <v>7</v>
      </c>
      <c r="Q236" s="27">
        <v>9</v>
      </c>
      <c r="R236" s="21">
        <v>47721.3</v>
      </c>
      <c r="S236" s="21">
        <v>47240.7</v>
      </c>
      <c r="T236" s="21">
        <v>41478.300000000003</v>
      </c>
      <c r="U236" s="21">
        <v>43789.01</v>
      </c>
      <c r="V236" s="21">
        <v>42070.99</v>
      </c>
      <c r="W236" s="21">
        <v>43354.849000000002</v>
      </c>
    </row>
    <row r="237" spans="1:23" s="108" customFormat="1" ht="212.25" customHeight="1" x14ac:dyDescent="0.2">
      <c r="A237" s="112"/>
      <c r="B237" s="54">
        <v>300000000</v>
      </c>
      <c r="C237" s="54">
        <v>302000000</v>
      </c>
      <c r="D237" s="58">
        <v>302000000</v>
      </c>
      <c r="E237" s="59">
        <v>302000008</v>
      </c>
      <c r="F237" s="35" t="s">
        <v>0</v>
      </c>
      <c r="G237" s="4" t="s">
        <v>0</v>
      </c>
      <c r="H237" s="65">
        <v>241</v>
      </c>
      <c r="I237" s="4" t="s">
        <v>350</v>
      </c>
      <c r="J237" s="34">
        <v>241241131</v>
      </c>
      <c r="K237" s="2" t="s">
        <v>436</v>
      </c>
      <c r="L237" s="2" t="s">
        <v>5</v>
      </c>
      <c r="M237" s="66" t="s">
        <v>435</v>
      </c>
      <c r="N237" s="56" t="s">
        <v>434</v>
      </c>
      <c r="O237" s="56" t="s">
        <v>433</v>
      </c>
      <c r="P237" s="28">
        <v>8</v>
      </c>
      <c r="Q237" s="27">
        <v>4</v>
      </c>
      <c r="R237" s="21">
        <v>60852.800000000003</v>
      </c>
      <c r="S237" s="21">
        <v>59635.1</v>
      </c>
      <c r="T237" s="21">
        <f>64635.4-21.7</f>
        <v>64613.700000000004</v>
      </c>
      <c r="U237" s="21">
        <v>56962.297120000003</v>
      </c>
      <c r="V237" s="21">
        <v>55760.545639999997</v>
      </c>
      <c r="W237" s="21">
        <v>56114.812559999998</v>
      </c>
    </row>
    <row r="238" spans="1:23" s="108" customFormat="1" ht="307.5" customHeight="1" x14ac:dyDescent="0.2">
      <c r="A238" s="112"/>
      <c r="B238" s="55">
        <v>300000000</v>
      </c>
      <c r="C238" s="55">
        <v>302000000</v>
      </c>
      <c r="D238" s="10">
        <v>302000000</v>
      </c>
      <c r="E238" s="60">
        <v>302000008</v>
      </c>
      <c r="F238" s="33" t="s">
        <v>0</v>
      </c>
      <c r="G238" s="32" t="s">
        <v>0</v>
      </c>
      <c r="H238" s="68">
        <v>481</v>
      </c>
      <c r="I238" s="32" t="s">
        <v>138</v>
      </c>
      <c r="J238" s="31">
        <v>481481050</v>
      </c>
      <c r="K238" s="30" t="s">
        <v>432</v>
      </c>
      <c r="L238" s="30" t="s">
        <v>5</v>
      </c>
      <c r="M238" s="69" t="s">
        <v>431</v>
      </c>
      <c r="N238" s="57" t="s">
        <v>430</v>
      </c>
      <c r="O238" s="57" t="s">
        <v>429</v>
      </c>
      <c r="P238" s="28">
        <v>4</v>
      </c>
      <c r="Q238" s="27">
        <v>12</v>
      </c>
      <c r="R238" s="21">
        <v>61514.400000000001</v>
      </c>
      <c r="S238" s="21">
        <v>57820.6</v>
      </c>
      <c r="T238" s="21">
        <v>57267.1</v>
      </c>
      <c r="U238" s="21">
        <v>62659.10613</v>
      </c>
      <c r="V238" s="21">
        <v>67348.551219999994</v>
      </c>
      <c r="W238" s="21">
        <v>69828.493759999998</v>
      </c>
    </row>
    <row r="239" spans="1:23" s="108" customFormat="1" ht="150.75" customHeight="1" x14ac:dyDescent="0.2">
      <c r="A239" s="112"/>
      <c r="B239" s="71">
        <v>302000015</v>
      </c>
      <c r="C239" s="71"/>
      <c r="D239" s="71"/>
      <c r="E239" s="72"/>
      <c r="F239" s="25">
        <v>302000015</v>
      </c>
      <c r="G239" s="67" t="s">
        <v>428</v>
      </c>
      <c r="H239" s="73"/>
      <c r="I239" s="73"/>
      <c r="J239" s="73"/>
      <c r="K239" s="66"/>
      <c r="L239" s="74"/>
      <c r="M239" s="74"/>
      <c r="N239" s="74"/>
      <c r="O239" s="75"/>
      <c r="P239" s="24" t="s">
        <v>0</v>
      </c>
      <c r="Q239" s="23" t="s">
        <v>0</v>
      </c>
      <c r="R239" s="21">
        <f>R240</f>
        <v>3066.7</v>
      </c>
      <c r="S239" s="21">
        <f>S240</f>
        <v>3066.7</v>
      </c>
      <c r="T239" s="21">
        <f>T240</f>
        <v>0</v>
      </c>
      <c r="U239" s="21">
        <f t="shared" ref="U239:W239" si="38">U240</f>
        <v>0</v>
      </c>
      <c r="V239" s="21">
        <f t="shared" si="38"/>
        <v>0</v>
      </c>
      <c r="W239" s="21">
        <f t="shared" si="38"/>
        <v>0</v>
      </c>
    </row>
    <row r="240" spans="1:23" s="108" customFormat="1" ht="227.25" customHeight="1" x14ac:dyDescent="0.2">
      <c r="A240" s="112"/>
      <c r="B240" s="45">
        <v>300000000</v>
      </c>
      <c r="C240" s="45">
        <v>302000000</v>
      </c>
      <c r="D240" s="44">
        <v>302000000</v>
      </c>
      <c r="E240" s="43">
        <v>302000015</v>
      </c>
      <c r="F240" s="42" t="s">
        <v>0</v>
      </c>
      <c r="G240" s="40" t="s">
        <v>0</v>
      </c>
      <c r="H240" s="41">
        <v>40</v>
      </c>
      <c r="I240" s="40" t="s">
        <v>151</v>
      </c>
      <c r="J240" s="39">
        <v>40065000</v>
      </c>
      <c r="K240" s="38" t="s">
        <v>427</v>
      </c>
      <c r="L240" s="38" t="s">
        <v>5</v>
      </c>
      <c r="M240" s="37" t="s">
        <v>426</v>
      </c>
      <c r="N240" s="36" t="s">
        <v>425</v>
      </c>
      <c r="O240" s="36" t="s">
        <v>424</v>
      </c>
      <c r="P240" s="12">
        <v>1</v>
      </c>
      <c r="Q240" s="11">
        <v>13</v>
      </c>
      <c r="R240" s="21">
        <v>3066.7</v>
      </c>
      <c r="S240" s="21">
        <v>3066.7</v>
      </c>
      <c r="T240" s="21">
        <v>0</v>
      </c>
      <c r="U240" s="21">
        <v>0</v>
      </c>
      <c r="V240" s="21">
        <v>0</v>
      </c>
      <c r="W240" s="21">
        <v>0</v>
      </c>
    </row>
    <row r="241" spans="1:23" s="108" customFormat="1" ht="221.25" customHeight="1" x14ac:dyDescent="0.2">
      <c r="A241" s="112"/>
      <c r="B241" s="71">
        <v>302000017</v>
      </c>
      <c r="C241" s="71"/>
      <c r="D241" s="71"/>
      <c r="E241" s="72"/>
      <c r="F241" s="25">
        <v>302000017</v>
      </c>
      <c r="G241" s="67" t="s">
        <v>423</v>
      </c>
      <c r="H241" s="73"/>
      <c r="I241" s="73"/>
      <c r="J241" s="73"/>
      <c r="K241" s="66"/>
      <c r="L241" s="74"/>
      <c r="M241" s="74"/>
      <c r="N241" s="74"/>
      <c r="O241" s="75"/>
      <c r="P241" s="24" t="s">
        <v>0</v>
      </c>
      <c r="Q241" s="23" t="s">
        <v>0</v>
      </c>
      <c r="R241" s="21">
        <f>SUM(R242:R246)</f>
        <v>35495.5</v>
      </c>
      <c r="S241" s="21">
        <f>SUM(S242:S246)</f>
        <v>35482.6</v>
      </c>
      <c r="T241" s="21">
        <f>SUM(T242:T246)</f>
        <v>52355.4</v>
      </c>
      <c r="U241" s="21">
        <f t="shared" ref="U241:W241" si="39">SUM(U242:U246)</f>
        <v>52409.001210000002</v>
      </c>
      <c r="V241" s="21">
        <f t="shared" si="39"/>
        <v>52255.703009999997</v>
      </c>
      <c r="W241" s="21">
        <f t="shared" si="39"/>
        <v>52373.544860000002</v>
      </c>
    </row>
    <row r="242" spans="1:23" s="108" customFormat="1" ht="195.75" customHeight="1" x14ac:dyDescent="0.2">
      <c r="A242" s="112"/>
      <c r="B242" s="62">
        <v>300000000</v>
      </c>
      <c r="C242" s="62">
        <v>302000000</v>
      </c>
      <c r="D242" s="19">
        <v>302000000</v>
      </c>
      <c r="E242" s="61">
        <v>302000017</v>
      </c>
      <c r="F242" s="6" t="s">
        <v>0</v>
      </c>
      <c r="G242" s="16" t="s">
        <v>0</v>
      </c>
      <c r="H242" s="17">
        <v>40</v>
      </c>
      <c r="I242" s="16" t="s">
        <v>151</v>
      </c>
      <c r="J242" s="15">
        <v>40043000</v>
      </c>
      <c r="K242" s="14" t="s">
        <v>422</v>
      </c>
      <c r="L242" s="14" t="s">
        <v>5</v>
      </c>
      <c r="M242" s="13" t="s">
        <v>421</v>
      </c>
      <c r="N242" s="64" t="s">
        <v>420</v>
      </c>
      <c r="O242" s="64" t="s">
        <v>419</v>
      </c>
      <c r="P242" s="12">
        <v>4</v>
      </c>
      <c r="Q242" s="11">
        <v>10</v>
      </c>
      <c r="R242" s="21">
        <v>3002.4</v>
      </c>
      <c r="S242" s="21">
        <v>3002.4</v>
      </c>
      <c r="T242" s="21">
        <v>15146.7</v>
      </c>
      <c r="U242" s="21">
        <v>17884</v>
      </c>
      <c r="V242" s="21">
        <v>17884</v>
      </c>
      <c r="W242" s="21">
        <v>17934</v>
      </c>
    </row>
    <row r="243" spans="1:23" s="108" customFormat="1" ht="126" customHeight="1" x14ac:dyDescent="0.2">
      <c r="A243" s="112"/>
      <c r="B243" s="54">
        <v>300000000</v>
      </c>
      <c r="C243" s="54">
        <v>302000000</v>
      </c>
      <c r="D243" s="58">
        <v>302000000</v>
      </c>
      <c r="E243" s="59">
        <v>302000017</v>
      </c>
      <c r="F243" s="35" t="s">
        <v>0</v>
      </c>
      <c r="G243" s="4" t="s">
        <v>0</v>
      </c>
      <c r="H243" s="65">
        <v>231</v>
      </c>
      <c r="I243" s="4" t="s">
        <v>8</v>
      </c>
      <c r="J243" s="34">
        <v>231027000</v>
      </c>
      <c r="K243" s="2" t="s">
        <v>418</v>
      </c>
      <c r="L243" s="2" t="s">
        <v>5</v>
      </c>
      <c r="M243" s="66" t="s">
        <v>417</v>
      </c>
      <c r="N243" s="56" t="s">
        <v>416</v>
      </c>
      <c r="O243" s="56" t="s">
        <v>415</v>
      </c>
      <c r="P243" s="28">
        <v>4</v>
      </c>
      <c r="Q243" s="27">
        <v>10</v>
      </c>
      <c r="R243" s="21">
        <v>9157</v>
      </c>
      <c r="S243" s="21">
        <v>9157</v>
      </c>
      <c r="T243" s="21">
        <v>12087.6</v>
      </c>
      <c r="U243" s="21">
        <v>13200</v>
      </c>
      <c r="V243" s="21">
        <v>13200</v>
      </c>
      <c r="W243" s="21">
        <v>13200</v>
      </c>
    </row>
    <row r="244" spans="1:23" s="108" customFormat="1" ht="167.25" customHeight="1" x14ac:dyDescent="0.2">
      <c r="A244" s="112"/>
      <c r="B244" s="54">
        <v>300000000</v>
      </c>
      <c r="C244" s="54">
        <v>302000000</v>
      </c>
      <c r="D244" s="58">
        <v>302000000</v>
      </c>
      <c r="E244" s="59">
        <v>302000017</v>
      </c>
      <c r="F244" s="35" t="s">
        <v>0</v>
      </c>
      <c r="G244" s="4" t="s">
        <v>0</v>
      </c>
      <c r="H244" s="65">
        <v>241</v>
      </c>
      <c r="I244" s="4" t="s">
        <v>350</v>
      </c>
      <c r="J244" s="34">
        <v>241016000</v>
      </c>
      <c r="K244" s="2" t="s">
        <v>414</v>
      </c>
      <c r="L244" s="2" t="s">
        <v>5</v>
      </c>
      <c r="M244" s="66" t="s">
        <v>413</v>
      </c>
      <c r="N244" s="56" t="s">
        <v>412</v>
      </c>
      <c r="O244" s="56" t="s">
        <v>411</v>
      </c>
      <c r="P244" s="28">
        <v>12</v>
      </c>
      <c r="Q244" s="27">
        <v>2</v>
      </c>
      <c r="R244" s="21">
        <v>11568</v>
      </c>
      <c r="S244" s="21">
        <v>11568</v>
      </c>
      <c r="T244" s="21">
        <v>12555.4</v>
      </c>
      <c r="U244" s="21">
        <v>11625.00121</v>
      </c>
      <c r="V244" s="21">
        <v>11171.703009999999</v>
      </c>
      <c r="W244" s="21">
        <v>11239.54486</v>
      </c>
    </row>
    <row r="245" spans="1:23" s="108" customFormat="1" ht="144.75" customHeight="1" x14ac:dyDescent="0.2">
      <c r="A245" s="112"/>
      <c r="B245" s="54">
        <v>300000000</v>
      </c>
      <c r="C245" s="54">
        <v>302000000</v>
      </c>
      <c r="D245" s="58">
        <v>302000000</v>
      </c>
      <c r="E245" s="59">
        <v>302000017</v>
      </c>
      <c r="F245" s="35" t="s">
        <v>0</v>
      </c>
      <c r="G245" s="4" t="s">
        <v>0</v>
      </c>
      <c r="H245" s="65">
        <v>241</v>
      </c>
      <c r="I245" s="4" t="s">
        <v>350</v>
      </c>
      <c r="J245" s="34">
        <v>241084125</v>
      </c>
      <c r="K245" s="2" t="s">
        <v>410</v>
      </c>
      <c r="L245" s="2" t="s">
        <v>5</v>
      </c>
      <c r="M245" s="66" t="s">
        <v>409</v>
      </c>
      <c r="N245" s="56" t="s">
        <v>408</v>
      </c>
      <c r="O245" s="56" t="s">
        <v>407</v>
      </c>
      <c r="P245" s="28">
        <v>4</v>
      </c>
      <c r="Q245" s="27">
        <v>10</v>
      </c>
      <c r="R245" s="21">
        <v>8319</v>
      </c>
      <c r="S245" s="21">
        <v>8306.1</v>
      </c>
      <c r="T245" s="21">
        <v>7641.5</v>
      </c>
      <c r="U245" s="21">
        <v>4000</v>
      </c>
      <c r="V245" s="21">
        <v>4000</v>
      </c>
      <c r="W245" s="21">
        <v>4000</v>
      </c>
    </row>
    <row r="246" spans="1:23" s="108" customFormat="1" ht="177.75" customHeight="1" x14ac:dyDescent="0.2">
      <c r="A246" s="112"/>
      <c r="B246" s="55">
        <v>300000000</v>
      </c>
      <c r="C246" s="55">
        <v>302000000</v>
      </c>
      <c r="D246" s="10">
        <v>302000000</v>
      </c>
      <c r="E246" s="60">
        <v>302000017</v>
      </c>
      <c r="F246" s="33" t="s">
        <v>0</v>
      </c>
      <c r="G246" s="32" t="s">
        <v>0</v>
      </c>
      <c r="H246" s="68">
        <v>481</v>
      </c>
      <c r="I246" s="32" t="s">
        <v>138</v>
      </c>
      <c r="J246" s="31">
        <v>481481106</v>
      </c>
      <c r="K246" s="30" t="s">
        <v>406</v>
      </c>
      <c r="L246" s="30" t="s">
        <v>5</v>
      </c>
      <c r="M246" s="69" t="s">
        <v>405</v>
      </c>
      <c r="N246" s="57" t="s">
        <v>404</v>
      </c>
      <c r="O246" s="57" t="s">
        <v>403</v>
      </c>
      <c r="P246" s="28">
        <v>4</v>
      </c>
      <c r="Q246" s="27">
        <v>10</v>
      </c>
      <c r="R246" s="21">
        <v>3449.1</v>
      </c>
      <c r="S246" s="21">
        <v>3449.1</v>
      </c>
      <c r="T246" s="21">
        <v>4924.2</v>
      </c>
      <c r="U246" s="21">
        <v>5700</v>
      </c>
      <c r="V246" s="21">
        <v>6000</v>
      </c>
      <c r="W246" s="21">
        <v>6000</v>
      </c>
    </row>
    <row r="247" spans="1:23" s="108" customFormat="1" ht="250.5" customHeight="1" x14ac:dyDescent="0.2">
      <c r="A247" s="112"/>
      <c r="B247" s="71">
        <v>302000019</v>
      </c>
      <c r="C247" s="71"/>
      <c r="D247" s="71"/>
      <c r="E247" s="72"/>
      <c r="F247" s="25">
        <v>302000019</v>
      </c>
      <c r="G247" s="67" t="s">
        <v>402</v>
      </c>
      <c r="H247" s="73"/>
      <c r="I247" s="73"/>
      <c r="J247" s="73"/>
      <c r="K247" s="66"/>
      <c r="L247" s="74"/>
      <c r="M247" s="74"/>
      <c r="N247" s="74"/>
      <c r="O247" s="75"/>
      <c r="P247" s="24" t="s">
        <v>0</v>
      </c>
      <c r="Q247" s="23" t="s">
        <v>0</v>
      </c>
      <c r="R247" s="21">
        <f>SUM(R248:R260)</f>
        <v>3691.8999999999996</v>
      </c>
      <c r="S247" s="21">
        <f>SUM(S248:S260)</f>
        <v>3601.3</v>
      </c>
      <c r="T247" s="21">
        <f>SUM(T248:T260)</f>
        <v>5593.244999999999</v>
      </c>
      <c r="U247" s="21">
        <f t="shared" ref="U247:W247" si="40">SUM(U248:U260)</f>
        <v>2552.0200099999997</v>
      </c>
      <c r="V247" s="21">
        <f t="shared" si="40"/>
        <v>2582.5809899999999</v>
      </c>
      <c r="W247" s="21">
        <f t="shared" si="40"/>
        <v>2232.98099</v>
      </c>
    </row>
    <row r="248" spans="1:23" s="108" customFormat="1" ht="129.75" customHeight="1" x14ac:dyDescent="0.2">
      <c r="A248" s="112"/>
      <c r="B248" s="62">
        <v>300000000</v>
      </c>
      <c r="C248" s="62">
        <v>302000000</v>
      </c>
      <c r="D248" s="19">
        <v>302000000</v>
      </c>
      <c r="E248" s="61">
        <v>302000019</v>
      </c>
      <c r="F248" s="6" t="s">
        <v>0</v>
      </c>
      <c r="G248" s="16" t="s">
        <v>0</v>
      </c>
      <c r="H248" s="17">
        <v>11</v>
      </c>
      <c r="I248" s="16" t="s">
        <v>341</v>
      </c>
      <c r="J248" s="15">
        <v>11013000</v>
      </c>
      <c r="K248" s="14" t="s">
        <v>391</v>
      </c>
      <c r="L248" s="14" t="s">
        <v>5</v>
      </c>
      <c r="M248" s="13" t="s">
        <v>401</v>
      </c>
      <c r="N248" s="64" t="s">
        <v>400</v>
      </c>
      <c r="O248" s="64" t="s">
        <v>399</v>
      </c>
      <c r="P248" s="12">
        <v>7</v>
      </c>
      <c r="Q248" s="11">
        <v>5</v>
      </c>
      <c r="R248" s="21">
        <v>0</v>
      </c>
      <c r="S248" s="21">
        <v>0</v>
      </c>
      <c r="T248" s="21">
        <v>73</v>
      </c>
      <c r="U248" s="21">
        <v>0</v>
      </c>
      <c r="V248" s="21">
        <v>0</v>
      </c>
      <c r="W248" s="21">
        <v>0</v>
      </c>
    </row>
    <row r="249" spans="1:23" s="108" customFormat="1" ht="153.75" customHeight="1" x14ac:dyDescent="0.2">
      <c r="A249" s="112"/>
      <c r="B249" s="54">
        <v>300000000</v>
      </c>
      <c r="C249" s="54">
        <v>302000000</v>
      </c>
      <c r="D249" s="58">
        <v>302000000</v>
      </c>
      <c r="E249" s="59">
        <v>302000019</v>
      </c>
      <c r="F249" s="35" t="s">
        <v>0</v>
      </c>
      <c r="G249" s="4" t="s">
        <v>0</v>
      </c>
      <c r="H249" s="65">
        <v>40</v>
      </c>
      <c r="I249" s="4" t="s">
        <v>151</v>
      </c>
      <c r="J249" s="34">
        <v>40020004</v>
      </c>
      <c r="K249" s="2" t="s">
        <v>376</v>
      </c>
      <c r="L249" s="2" t="s">
        <v>5</v>
      </c>
      <c r="M249" s="66" t="s">
        <v>398</v>
      </c>
      <c r="N249" s="56" t="s">
        <v>397</v>
      </c>
      <c r="O249" s="56" t="s">
        <v>396</v>
      </c>
      <c r="P249" s="28">
        <v>7</v>
      </c>
      <c r="Q249" s="27">
        <v>5</v>
      </c>
      <c r="R249" s="21">
        <v>293.10000000000002</v>
      </c>
      <c r="S249" s="21">
        <v>293.10000000000002</v>
      </c>
      <c r="T249" s="21">
        <v>529.1</v>
      </c>
      <c r="U249" s="21">
        <v>639.12000999999998</v>
      </c>
      <c r="V249" s="21">
        <v>656.48099000000002</v>
      </c>
      <c r="W249" s="21">
        <v>471.48099000000002</v>
      </c>
    </row>
    <row r="250" spans="1:23" s="108" customFormat="1" ht="185.25" customHeight="1" x14ac:dyDescent="0.2">
      <c r="A250" s="112"/>
      <c r="B250" s="54">
        <v>300000000</v>
      </c>
      <c r="C250" s="54">
        <v>302000000</v>
      </c>
      <c r="D250" s="58">
        <v>302000000</v>
      </c>
      <c r="E250" s="59">
        <v>302000019</v>
      </c>
      <c r="F250" s="35" t="s">
        <v>0</v>
      </c>
      <c r="G250" s="4" t="s">
        <v>0</v>
      </c>
      <c r="H250" s="65">
        <v>50</v>
      </c>
      <c r="I250" s="4" t="s">
        <v>7</v>
      </c>
      <c r="J250" s="34">
        <v>50133000</v>
      </c>
      <c r="K250" s="2" t="s">
        <v>395</v>
      </c>
      <c r="L250" s="2" t="s">
        <v>5</v>
      </c>
      <c r="M250" s="66" t="s">
        <v>394</v>
      </c>
      <c r="N250" s="56" t="s">
        <v>393</v>
      </c>
      <c r="O250" s="56" t="s">
        <v>392</v>
      </c>
      <c r="P250" s="28">
        <v>1</v>
      </c>
      <c r="Q250" s="27">
        <v>6</v>
      </c>
      <c r="R250" s="21">
        <v>0</v>
      </c>
      <c r="S250" s="21">
        <v>0</v>
      </c>
      <c r="T250" s="21">
        <v>24.5</v>
      </c>
      <c r="U250" s="21">
        <v>0</v>
      </c>
      <c r="V250" s="21">
        <v>0</v>
      </c>
      <c r="W250" s="21">
        <v>0</v>
      </c>
    </row>
    <row r="251" spans="1:23" s="108" customFormat="1" ht="174.75" customHeight="1" x14ac:dyDescent="0.2">
      <c r="A251" s="112"/>
      <c r="B251" s="54">
        <v>300000000</v>
      </c>
      <c r="C251" s="54">
        <v>302000000</v>
      </c>
      <c r="D251" s="58">
        <v>302000000</v>
      </c>
      <c r="E251" s="59">
        <v>302000019</v>
      </c>
      <c r="F251" s="35" t="s">
        <v>0</v>
      </c>
      <c r="G251" s="4" t="s">
        <v>0</v>
      </c>
      <c r="H251" s="65">
        <v>50</v>
      </c>
      <c r="I251" s="4" t="s">
        <v>7</v>
      </c>
      <c r="J251" s="34">
        <v>50133000</v>
      </c>
      <c r="K251" s="2" t="s">
        <v>395</v>
      </c>
      <c r="L251" s="2" t="s">
        <v>5</v>
      </c>
      <c r="M251" s="66" t="s">
        <v>394</v>
      </c>
      <c r="N251" s="56" t="s">
        <v>393</v>
      </c>
      <c r="O251" s="56" t="s">
        <v>392</v>
      </c>
      <c r="P251" s="28">
        <v>1</v>
      </c>
      <c r="Q251" s="27">
        <v>13</v>
      </c>
      <c r="R251" s="21">
        <v>0</v>
      </c>
      <c r="S251" s="21">
        <v>0</v>
      </c>
      <c r="T251" s="21">
        <v>177.94</v>
      </c>
      <c r="U251" s="21">
        <v>0</v>
      </c>
      <c r="V251" s="21">
        <v>0</v>
      </c>
      <c r="W251" s="21">
        <v>0</v>
      </c>
    </row>
    <row r="252" spans="1:23" s="108" customFormat="1" ht="190.5" customHeight="1" x14ac:dyDescent="0.2">
      <c r="A252" s="112"/>
      <c r="B252" s="54">
        <v>300000000</v>
      </c>
      <c r="C252" s="54">
        <v>302000000</v>
      </c>
      <c r="D252" s="58">
        <v>302000000</v>
      </c>
      <c r="E252" s="59">
        <v>302000019</v>
      </c>
      <c r="F252" s="35" t="s">
        <v>0</v>
      </c>
      <c r="G252" s="4" t="s">
        <v>0</v>
      </c>
      <c r="H252" s="65">
        <v>50</v>
      </c>
      <c r="I252" s="4" t="s">
        <v>7</v>
      </c>
      <c r="J252" s="34">
        <v>50133000</v>
      </c>
      <c r="K252" s="2" t="s">
        <v>395</v>
      </c>
      <c r="L252" s="2" t="s">
        <v>5</v>
      </c>
      <c r="M252" s="66" t="s">
        <v>394</v>
      </c>
      <c r="N252" s="56" t="s">
        <v>393</v>
      </c>
      <c r="O252" s="56" t="s">
        <v>392</v>
      </c>
      <c r="P252" s="28">
        <v>7</v>
      </c>
      <c r="Q252" s="27">
        <v>5</v>
      </c>
      <c r="R252" s="21">
        <v>29</v>
      </c>
      <c r="S252" s="21">
        <v>28</v>
      </c>
      <c r="T252" s="21">
        <v>120</v>
      </c>
      <c r="U252" s="21">
        <v>120</v>
      </c>
      <c r="V252" s="21">
        <v>120</v>
      </c>
      <c r="W252" s="21">
        <v>120</v>
      </c>
    </row>
    <row r="253" spans="1:23" s="108" customFormat="1" ht="153" customHeight="1" x14ac:dyDescent="0.2">
      <c r="A253" s="112"/>
      <c r="B253" s="54">
        <v>300000000</v>
      </c>
      <c r="C253" s="54">
        <v>302000000</v>
      </c>
      <c r="D253" s="58">
        <v>302000000</v>
      </c>
      <c r="E253" s="59">
        <v>302000019</v>
      </c>
      <c r="F253" s="35" t="s">
        <v>0</v>
      </c>
      <c r="G253" s="4" t="s">
        <v>0</v>
      </c>
      <c r="H253" s="65">
        <v>70</v>
      </c>
      <c r="I253" s="4" t="s">
        <v>144</v>
      </c>
      <c r="J253" s="34">
        <v>70035000</v>
      </c>
      <c r="K253" s="2" t="s">
        <v>391</v>
      </c>
      <c r="L253" s="2" t="s">
        <v>5</v>
      </c>
      <c r="M253" s="66" t="s">
        <v>390</v>
      </c>
      <c r="N253" s="56" t="s">
        <v>389</v>
      </c>
      <c r="O253" s="56" t="s">
        <v>388</v>
      </c>
      <c r="P253" s="28">
        <v>1</v>
      </c>
      <c r="Q253" s="27">
        <v>13</v>
      </c>
      <c r="R253" s="21">
        <v>0</v>
      </c>
      <c r="S253" s="21">
        <v>0</v>
      </c>
      <c r="T253" s="21">
        <v>34.299999999999997</v>
      </c>
      <c r="U253" s="21">
        <v>0</v>
      </c>
      <c r="V253" s="21">
        <v>0</v>
      </c>
      <c r="W253" s="21">
        <v>0</v>
      </c>
    </row>
    <row r="254" spans="1:23" s="108" customFormat="1" ht="175.5" customHeight="1" x14ac:dyDescent="0.2">
      <c r="A254" s="112"/>
      <c r="B254" s="54">
        <v>300000000</v>
      </c>
      <c r="C254" s="54">
        <v>302000000</v>
      </c>
      <c r="D254" s="58">
        <v>302000000</v>
      </c>
      <c r="E254" s="59">
        <v>302000019</v>
      </c>
      <c r="F254" s="35" t="s">
        <v>0</v>
      </c>
      <c r="G254" s="4" t="s">
        <v>0</v>
      </c>
      <c r="H254" s="65">
        <v>70</v>
      </c>
      <c r="I254" s="4" t="s">
        <v>144</v>
      </c>
      <c r="J254" s="34">
        <v>70035000</v>
      </c>
      <c r="K254" s="2" t="s">
        <v>391</v>
      </c>
      <c r="L254" s="2" t="s">
        <v>5</v>
      </c>
      <c r="M254" s="66" t="s">
        <v>390</v>
      </c>
      <c r="N254" s="56" t="s">
        <v>389</v>
      </c>
      <c r="O254" s="56" t="s">
        <v>388</v>
      </c>
      <c r="P254" s="28">
        <v>7</v>
      </c>
      <c r="Q254" s="27">
        <v>5</v>
      </c>
      <c r="R254" s="21">
        <v>0</v>
      </c>
      <c r="S254" s="21">
        <v>0</v>
      </c>
      <c r="T254" s="21">
        <f>76+34.3</f>
        <v>110.3</v>
      </c>
      <c r="U254" s="21">
        <v>40</v>
      </c>
      <c r="V254" s="21">
        <v>40</v>
      </c>
      <c r="W254" s="21">
        <v>40</v>
      </c>
    </row>
    <row r="255" spans="1:23" s="108" customFormat="1" ht="174.75" customHeight="1" x14ac:dyDescent="0.2">
      <c r="A255" s="112"/>
      <c r="B255" s="54">
        <v>300000000</v>
      </c>
      <c r="C255" s="54">
        <v>302000000</v>
      </c>
      <c r="D255" s="58">
        <v>302000000</v>
      </c>
      <c r="E255" s="59">
        <v>302000019</v>
      </c>
      <c r="F255" s="35" t="s">
        <v>0</v>
      </c>
      <c r="G255" s="4" t="s">
        <v>0</v>
      </c>
      <c r="H255" s="65">
        <v>231</v>
      </c>
      <c r="I255" s="4" t="s">
        <v>8</v>
      </c>
      <c r="J255" s="34">
        <v>231022001</v>
      </c>
      <c r="K255" s="2" t="s">
        <v>376</v>
      </c>
      <c r="L255" s="2" t="s">
        <v>5</v>
      </c>
      <c r="M255" s="66" t="s">
        <v>387</v>
      </c>
      <c r="N255" s="56" t="s">
        <v>386</v>
      </c>
      <c r="O255" s="56" t="s">
        <v>385</v>
      </c>
      <c r="P255" s="28">
        <v>7</v>
      </c>
      <c r="Q255" s="27">
        <v>5</v>
      </c>
      <c r="R255" s="21">
        <v>2535.1</v>
      </c>
      <c r="S255" s="21">
        <v>2478.8000000000002</v>
      </c>
      <c r="T255" s="21">
        <v>3295.9</v>
      </c>
      <c r="U255" s="21">
        <v>584.20000000000005</v>
      </c>
      <c r="V255" s="21">
        <v>720.6</v>
      </c>
      <c r="W255" s="21">
        <v>556</v>
      </c>
    </row>
    <row r="256" spans="1:23" s="108" customFormat="1" ht="180" customHeight="1" x14ac:dyDescent="0.2">
      <c r="A256" s="112"/>
      <c r="B256" s="54"/>
      <c r="C256" s="54"/>
      <c r="D256" s="58"/>
      <c r="E256" s="59"/>
      <c r="F256" s="35"/>
      <c r="G256" s="4"/>
      <c r="H256" s="65">
        <v>231</v>
      </c>
      <c r="I256" s="4" t="s">
        <v>8</v>
      </c>
      <c r="J256" s="34">
        <v>231022001</v>
      </c>
      <c r="K256" s="2" t="s">
        <v>376</v>
      </c>
      <c r="L256" s="2" t="s">
        <v>5</v>
      </c>
      <c r="M256" s="66" t="s">
        <v>383</v>
      </c>
      <c r="N256" s="56" t="s">
        <v>382</v>
      </c>
      <c r="O256" s="56" t="s">
        <v>381</v>
      </c>
      <c r="P256" s="28">
        <v>7</v>
      </c>
      <c r="Q256" s="27">
        <v>9</v>
      </c>
      <c r="R256" s="21">
        <v>43.7</v>
      </c>
      <c r="S256" s="21">
        <v>43.7</v>
      </c>
      <c r="T256" s="21">
        <v>0</v>
      </c>
      <c r="U256" s="21">
        <v>0</v>
      </c>
      <c r="V256" s="21">
        <v>0</v>
      </c>
      <c r="W256" s="21">
        <v>0</v>
      </c>
    </row>
    <row r="257" spans="1:23" s="108" customFormat="1" ht="181.5" customHeight="1" x14ac:dyDescent="0.2">
      <c r="A257" s="112"/>
      <c r="B257" s="54">
        <v>300000000</v>
      </c>
      <c r="C257" s="54">
        <v>302000000</v>
      </c>
      <c r="D257" s="58">
        <v>302000000</v>
      </c>
      <c r="E257" s="59">
        <v>302000019</v>
      </c>
      <c r="F257" s="35" t="s">
        <v>0</v>
      </c>
      <c r="G257" s="4" t="s">
        <v>0</v>
      </c>
      <c r="H257" s="65">
        <v>231</v>
      </c>
      <c r="I257" s="4" t="s">
        <v>8</v>
      </c>
      <c r="J257" s="34">
        <v>231231090</v>
      </c>
      <c r="K257" s="2" t="s">
        <v>384</v>
      </c>
      <c r="L257" s="2" t="s">
        <v>5</v>
      </c>
      <c r="M257" s="66" t="s">
        <v>383</v>
      </c>
      <c r="N257" s="56" t="s">
        <v>382</v>
      </c>
      <c r="O257" s="56" t="s">
        <v>381</v>
      </c>
      <c r="P257" s="28">
        <v>7</v>
      </c>
      <c r="Q257" s="27">
        <v>5</v>
      </c>
      <c r="R257" s="21">
        <v>182.5</v>
      </c>
      <c r="S257" s="21">
        <v>182.5</v>
      </c>
      <c r="T257" s="21">
        <v>206</v>
      </c>
      <c r="U257" s="21">
        <v>214.3</v>
      </c>
      <c r="V257" s="21">
        <v>214.3</v>
      </c>
      <c r="W257" s="21">
        <v>214.3</v>
      </c>
    </row>
    <row r="258" spans="1:23" s="108" customFormat="1" ht="194.25" customHeight="1" x14ac:dyDescent="0.2">
      <c r="A258" s="112"/>
      <c r="B258" s="54">
        <v>300000000</v>
      </c>
      <c r="C258" s="54">
        <v>302000000</v>
      </c>
      <c r="D258" s="58">
        <v>302000000</v>
      </c>
      <c r="E258" s="59">
        <v>302000019</v>
      </c>
      <c r="F258" s="35" t="s">
        <v>0</v>
      </c>
      <c r="G258" s="4" t="s">
        <v>0</v>
      </c>
      <c r="H258" s="65">
        <v>231</v>
      </c>
      <c r="I258" s="4" t="s">
        <v>8</v>
      </c>
      <c r="J258" s="34">
        <v>231231090</v>
      </c>
      <c r="K258" s="2" t="s">
        <v>384</v>
      </c>
      <c r="L258" s="2" t="s">
        <v>5</v>
      </c>
      <c r="M258" s="66" t="s">
        <v>383</v>
      </c>
      <c r="N258" s="56" t="s">
        <v>382</v>
      </c>
      <c r="O258" s="56" t="s">
        <v>381</v>
      </c>
      <c r="P258" s="28">
        <v>7</v>
      </c>
      <c r="Q258" s="27">
        <v>9</v>
      </c>
      <c r="R258" s="21">
        <v>0</v>
      </c>
      <c r="S258" s="21">
        <v>0</v>
      </c>
      <c r="T258" s="21">
        <v>5.6050000000000004</v>
      </c>
      <c r="U258" s="21">
        <v>0</v>
      </c>
      <c r="V258" s="21">
        <v>0</v>
      </c>
      <c r="W258" s="21">
        <v>0</v>
      </c>
    </row>
    <row r="259" spans="1:23" s="108" customFormat="1" ht="164.25" customHeight="1" x14ac:dyDescent="0.2">
      <c r="A259" s="112"/>
      <c r="B259" s="54">
        <v>300000000</v>
      </c>
      <c r="C259" s="54">
        <v>302000000</v>
      </c>
      <c r="D259" s="58">
        <v>302000000</v>
      </c>
      <c r="E259" s="59">
        <v>302000019</v>
      </c>
      <c r="F259" s="35" t="s">
        <v>0</v>
      </c>
      <c r="G259" s="4" t="s">
        <v>0</v>
      </c>
      <c r="H259" s="65">
        <v>241</v>
      </c>
      <c r="I259" s="4" t="s">
        <v>350</v>
      </c>
      <c r="J259" s="34">
        <v>241241135</v>
      </c>
      <c r="K259" s="2" t="s">
        <v>380</v>
      </c>
      <c r="L259" s="2" t="s">
        <v>5</v>
      </c>
      <c r="M259" s="66" t="s">
        <v>379</v>
      </c>
      <c r="N259" s="56" t="s">
        <v>378</v>
      </c>
      <c r="O259" s="56" t="s">
        <v>377</v>
      </c>
      <c r="P259" s="28">
        <v>7</v>
      </c>
      <c r="Q259" s="27">
        <v>5</v>
      </c>
      <c r="R259" s="21">
        <v>474.2</v>
      </c>
      <c r="S259" s="21">
        <v>440.9</v>
      </c>
      <c r="T259" s="21">
        <v>768.2</v>
      </c>
      <c r="U259" s="21">
        <v>648.4</v>
      </c>
      <c r="V259" s="21">
        <v>525.20000000000005</v>
      </c>
      <c r="W259" s="21">
        <v>525.20000000000005</v>
      </c>
    </row>
    <row r="260" spans="1:23" s="108" customFormat="1" ht="232.5" customHeight="1" x14ac:dyDescent="0.2">
      <c r="A260" s="112"/>
      <c r="B260" s="55">
        <v>300000000</v>
      </c>
      <c r="C260" s="55">
        <v>302000000</v>
      </c>
      <c r="D260" s="10">
        <v>302000000</v>
      </c>
      <c r="E260" s="60">
        <v>302000019</v>
      </c>
      <c r="F260" s="33" t="s">
        <v>0</v>
      </c>
      <c r="G260" s="32" t="s">
        <v>0</v>
      </c>
      <c r="H260" s="68">
        <v>481</v>
      </c>
      <c r="I260" s="32" t="s">
        <v>138</v>
      </c>
      <c r="J260" s="31">
        <v>481481031</v>
      </c>
      <c r="K260" s="30" t="s">
        <v>376</v>
      </c>
      <c r="L260" s="30" t="s">
        <v>5</v>
      </c>
      <c r="M260" s="69" t="s">
        <v>375</v>
      </c>
      <c r="N260" s="57" t="s">
        <v>374</v>
      </c>
      <c r="O260" s="57" t="s">
        <v>373</v>
      </c>
      <c r="P260" s="28">
        <v>7</v>
      </c>
      <c r="Q260" s="27">
        <v>5</v>
      </c>
      <c r="R260" s="21">
        <v>134.30000000000001</v>
      </c>
      <c r="S260" s="21">
        <v>134.30000000000001</v>
      </c>
      <c r="T260" s="21">
        <v>248.4</v>
      </c>
      <c r="U260" s="21">
        <v>306</v>
      </c>
      <c r="V260" s="21">
        <v>306</v>
      </c>
      <c r="W260" s="21">
        <v>306</v>
      </c>
    </row>
    <row r="261" spans="1:23" s="108" customFormat="1" ht="190.5" customHeight="1" x14ac:dyDescent="0.2">
      <c r="A261" s="112"/>
      <c r="B261" s="71">
        <v>302000020</v>
      </c>
      <c r="C261" s="71"/>
      <c r="D261" s="71"/>
      <c r="E261" s="72"/>
      <c r="F261" s="25">
        <v>302000020</v>
      </c>
      <c r="G261" s="67" t="s">
        <v>372</v>
      </c>
      <c r="H261" s="73"/>
      <c r="I261" s="73"/>
      <c r="J261" s="73"/>
      <c r="K261" s="66"/>
      <c r="L261" s="74"/>
      <c r="M261" s="74"/>
      <c r="N261" s="74"/>
      <c r="O261" s="75"/>
      <c r="P261" s="24" t="s">
        <v>0</v>
      </c>
      <c r="Q261" s="23" t="s">
        <v>0</v>
      </c>
      <c r="R261" s="21">
        <f>R262</f>
        <v>1130</v>
      </c>
      <c r="S261" s="21">
        <f>S262</f>
        <v>595.79999999999995</v>
      </c>
      <c r="T261" s="21">
        <f>T262+T263</f>
        <v>5580.3</v>
      </c>
      <c r="U261" s="21">
        <f t="shared" ref="U261:W261" si="41">U262+U263</f>
        <v>500</v>
      </c>
      <c r="V261" s="21">
        <f t="shared" si="41"/>
        <v>500</v>
      </c>
      <c r="W261" s="21">
        <f t="shared" si="41"/>
        <v>500</v>
      </c>
    </row>
    <row r="262" spans="1:23" s="108" customFormat="1" ht="241.5" customHeight="1" x14ac:dyDescent="0.2">
      <c r="A262" s="112"/>
      <c r="B262" s="45">
        <v>300000000</v>
      </c>
      <c r="C262" s="45">
        <v>302000000</v>
      </c>
      <c r="D262" s="44">
        <v>302000000</v>
      </c>
      <c r="E262" s="43">
        <v>302000020</v>
      </c>
      <c r="F262" s="42" t="s">
        <v>0</v>
      </c>
      <c r="G262" s="40" t="s">
        <v>0</v>
      </c>
      <c r="H262" s="41">
        <v>481</v>
      </c>
      <c r="I262" s="40" t="s">
        <v>138</v>
      </c>
      <c r="J262" s="39">
        <v>481481070</v>
      </c>
      <c r="K262" s="38" t="s">
        <v>371</v>
      </c>
      <c r="L262" s="38" t="s">
        <v>5</v>
      </c>
      <c r="M262" s="37" t="s">
        <v>370</v>
      </c>
      <c r="N262" s="36" t="s">
        <v>369</v>
      </c>
      <c r="O262" s="36" t="s">
        <v>368</v>
      </c>
      <c r="P262" s="12">
        <v>5</v>
      </c>
      <c r="Q262" s="11">
        <v>1</v>
      </c>
      <c r="R262" s="26">
        <v>1130</v>
      </c>
      <c r="S262" s="21">
        <v>595.79999999999995</v>
      </c>
      <c r="T262" s="21">
        <v>64.3</v>
      </c>
      <c r="U262" s="21">
        <v>500</v>
      </c>
      <c r="V262" s="21">
        <v>500</v>
      </c>
      <c r="W262" s="21">
        <v>500</v>
      </c>
    </row>
    <row r="263" spans="1:23" s="108" customFormat="1" ht="211.5" customHeight="1" x14ac:dyDescent="0.2">
      <c r="A263" s="112"/>
      <c r="B263" s="45"/>
      <c r="C263" s="45"/>
      <c r="D263" s="44"/>
      <c r="E263" s="48"/>
      <c r="F263" s="5"/>
      <c r="G263" s="66"/>
      <c r="H263" s="65">
        <v>481</v>
      </c>
      <c r="I263" s="66" t="s">
        <v>138</v>
      </c>
      <c r="J263" s="34">
        <v>481481070</v>
      </c>
      <c r="K263" s="66" t="s">
        <v>371</v>
      </c>
      <c r="L263" s="66" t="s">
        <v>5</v>
      </c>
      <c r="M263" s="66" t="s">
        <v>370</v>
      </c>
      <c r="N263" s="56" t="s">
        <v>369</v>
      </c>
      <c r="O263" s="56" t="s">
        <v>368</v>
      </c>
      <c r="P263" s="23">
        <v>7</v>
      </c>
      <c r="Q263" s="23">
        <v>1</v>
      </c>
      <c r="R263" s="21">
        <v>0</v>
      </c>
      <c r="S263" s="21">
        <v>0</v>
      </c>
      <c r="T263" s="21">
        <v>5516</v>
      </c>
      <c r="U263" s="21">
        <v>0</v>
      </c>
      <c r="V263" s="21">
        <v>0</v>
      </c>
      <c r="W263" s="21">
        <v>0</v>
      </c>
    </row>
    <row r="264" spans="1:23" s="108" customFormat="1" ht="293.25" customHeight="1" x14ac:dyDescent="0.2">
      <c r="A264" s="112"/>
      <c r="B264" s="71">
        <v>302000021</v>
      </c>
      <c r="C264" s="71"/>
      <c r="D264" s="71"/>
      <c r="E264" s="72"/>
      <c r="F264" s="25">
        <v>302000021</v>
      </c>
      <c r="G264" s="67" t="s">
        <v>367</v>
      </c>
      <c r="H264" s="73"/>
      <c r="I264" s="73"/>
      <c r="J264" s="73"/>
      <c r="K264" s="66"/>
      <c r="L264" s="74"/>
      <c r="M264" s="74"/>
      <c r="N264" s="74"/>
      <c r="O264" s="75"/>
      <c r="P264" s="24" t="s">
        <v>0</v>
      </c>
      <c r="Q264" s="23" t="s">
        <v>0</v>
      </c>
      <c r="R264" s="21">
        <f>SUM(R265:R284)</f>
        <v>50996.499999999993</v>
      </c>
      <c r="S264" s="21">
        <f>SUM(S265:S284)</f>
        <v>50907.799999999988</v>
      </c>
      <c r="T264" s="21">
        <f>SUM(T265:T284)</f>
        <v>20930.2</v>
      </c>
      <c r="U264" s="21">
        <f t="shared" ref="U264:W264" si="42">SUM(U265:U284)</f>
        <v>26737.1</v>
      </c>
      <c r="V264" s="21">
        <f t="shared" si="42"/>
        <v>22673.4</v>
      </c>
      <c r="W264" s="21">
        <f t="shared" si="42"/>
        <v>22723.4</v>
      </c>
    </row>
    <row r="265" spans="1:23" s="108" customFormat="1" ht="147" customHeight="1" x14ac:dyDescent="0.2">
      <c r="A265" s="112"/>
      <c r="B265" s="62">
        <v>300000000</v>
      </c>
      <c r="C265" s="62">
        <v>302000000</v>
      </c>
      <c r="D265" s="19">
        <v>302000000</v>
      </c>
      <c r="E265" s="61">
        <v>302000021</v>
      </c>
      <c r="F265" s="6" t="s">
        <v>0</v>
      </c>
      <c r="G265" s="16" t="s">
        <v>0</v>
      </c>
      <c r="H265" s="17">
        <v>11</v>
      </c>
      <c r="I265" s="16" t="s">
        <v>341</v>
      </c>
      <c r="J265" s="15">
        <v>11011000</v>
      </c>
      <c r="K265" s="14" t="s">
        <v>346</v>
      </c>
      <c r="L265" s="14" t="s">
        <v>5</v>
      </c>
      <c r="M265" s="13" t="s">
        <v>366</v>
      </c>
      <c r="N265" s="64" t="s">
        <v>365</v>
      </c>
      <c r="O265" s="64" t="s">
        <v>364</v>
      </c>
      <c r="P265" s="12">
        <v>1</v>
      </c>
      <c r="Q265" s="11">
        <v>3</v>
      </c>
      <c r="R265" s="21">
        <v>306.60000000000002</v>
      </c>
      <c r="S265" s="21">
        <v>306.60000000000002</v>
      </c>
      <c r="T265" s="21">
        <v>67.8</v>
      </c>
      <c r="U265" s="21">
        <v>80</v>
      </c>
      <c r="V265" s="21">
        <v>300</v>
      </c>
      <c r="W265" s="21">
        <v>90</v>
      </c>
    </row>
    <row r="266" spans="1:23" s="108" customFormat="1" ht="154.5" customHeight="1" x14ac:dyDescent="0.2">
      <c r="A266" s="112"/>
      <c r="B266" s="54">
        <v>300000000</v>
      </c>
      <c r="C266" s="54">
        <v>302000000</v>
      </c>
      <c r="D266" s="58">
        <v>302000000</v>
      </c>
      <c r="E266" s="59">
        <v>302000021</v>
      </c>
      <c r="F266" s="35" t="s">
        <v>0</v>
      </c>
      <c r="G266" s="4" t="s">
        <v>0</v>
      </c>
      <c r="H266" s="65">
        <v>11</v>
      </c>
      <c r="I266" s="4" t="s">
        <v>341</v>
      </c>
      <c r="J266" s="34">
        <v>11011000</v>
      </c>
      <c r="K266" s="2" t="s">
        <v>346</v>
      </c>
      <c r="L266" s="2" t="s">
        <v>5</v>
      </c>
      <c r="M266" s="66" t="s">
        <v>366</v>
      </c>
      <c r="N266" s="56" t="s">
        <v>365</v>
      </c>
      <c r="O266" s="56" t="s">
        <v>364</v>
      </c>
      <c r="P266" s="28">
        <v>1</v>
      </c>
      <c r="Q266" s="27">
        <v>6</v>
      </c>
      <c r="R266" s="21">
        <v>0</v>
      </c>
      <c r="S266" s="21">
        <v>0</v>
      </c>
      <c r="T266" s="21">
        <v>0</v>
      </c>
      <c r="U266" s="21">
        <v>145</v>
      </c>
      <c r="V266" s="21">
        <v>430</v>
      </c>
      <c r="W266" s="21">
        <v>250</v>
      </c>
    </row>
    <row r="267" spans="1:23" s="108" customFormat="1" ht="152.25" customHeight="1" x14ac:dyDescent="0.2">
      <c r="A267" s="112"/>
      <c r="B267" s="54">
        <v>300000000</v>
      </c>
      <c r="C267" s="54">
        <v>302000000</v>
      </c>
      <c r="D267" s="58">
        <v>302000000</v>
      </c>
      <c r="E267" s="59">
        <v>302000021</v>
      </c>
      <c r="F267" s="35" t="s">
        <v>0</v>
      </c>
      <c r="G267" s="4" t="s">
        <v>0</v>
      </c>
      <c r="H267" s="65">
        <v>11</v>
      </c>
      <c r="I267" s="4" t="s">
        <v>341</v>
      </c>
      <c r="J267" s="34">
        <v>11011000</v>
      </c>
      <c r="K267" s="2" t="s">
        <v>346</v>
      </c>
      <c r="L267" s="2" t="s">
        <v>5</v>
      </c>
      <c r="M267" s="66" t="s">
        <v>366</v>
      </c>
      <c r="N267" s="56" t="s">
        <v>365</v>
      </c>
      <c r="O267" s="56" t="s">
        <v>364</v>
      </c>
      <c r="P267" s="28">
        <v>1</v>
      </c>
      <c r="Q267" s="27">
        <v>13</v>
      </c>
      <c r="R267" s="21">
        <v>0</v>
      </c>
      <c r="S267" s="21">
        <v>0</v>
      </c>
      <c r="T267" s="21">
        <v>176</v>
      </c>
      <c r="U267" s="21">
        <v>0</v>
      </c>
      <c r="V267" s="21">
        <v>0</v>
      </c>
      <c r="W267" s="21">
        <v>0</v>
      </c>
    </row>
    <row r="268" spans="1:23" s="108" customFormat="1" ht="116.25" customHeight="1" x14ac:dyDescent="0.2">
      <c r="A268" s="112"/>
      <c r="B268" s="54"/>
      <c r="C268" s="54"/>
      <c r="D268" s="58"/>
      <c r="E268" s="59"/>
      <c r="F268" s="35"/>
      <c r="G268" s="4"/>
      <c r="H268" s="65">
        <v>40</v>
      </c>
      <c r="I268" s="4" t="s">
        <v>151</v>
      </c>
      <c r="J268" s="34">
        <v>40061000</v>
      </c>
      <c r="K268" s="2" t="s">
        <v>363</v>
      </c>
      <c r="L268" s="2" t="s">
        <v>5</v>
      </c>
      <c r="M268" s="66" t="s">
        <v>366</v>
      </c>
      <c r="N268" s="56" t="s">
        <v>365</v>
      </c>
      <c r="O268" s="56" t="s">
        <v>364</v>
      </c>
      <c r="P268" s="28">
        <v>1</v>
      </c>
      <c r="Q268" s="27">
        <v>2</v>
      </c>
      <c r="R268" s="21">
        <v>0</v>
      </c>
      <c r="S268" s="21">
        <v>0</v>
      </c>
      <c r="T268" s="21">
        <v>31.9</v>
      </c>
      <c r="U268" s="21">
        <v>0</v>
      </c>
      <c r="V268" s="21">
        <v>0</v>
      </c>
      <c r="W268" s="21">
        <v>0</v>
      </c>
    </row>
    <row r="269" spans="1:23" s="108" customFormat="1" ht="209.25" customHeight="1" x14ac:dyDescent="0.2">
      <c r="A269" s="112"/>
      <c r="B269" s="54">
        <v>300000000</v>
      </c>
      <c r="C269" s="54">
        <v>302000000</v>
      </c>
      <c r="D269" s="58">
        <v>302000000</v>
      </c>
      <c r="E269" s="59">
        <v>302000021</v>
      </c>
      <c r="F269" s="35" t="s">
        <v>0</v>
      </c>
      <c r="G269" s="4" t="s">
        <v>0</v>
      </c>
      <c r="H269" s="65">
        <v>40</v>
      </c>
      <c r="I269" s="4" t="s">
        <v>151</v>
      </c>
      <c r="J269" s="34">
        <v>40061000</v>
      </c>
      <c r="K269" s="2" t="s">
        <v>363</v>
      </c>
      <c r="L269" s="2" t="s">
        <v>5</v>
      </c>
      <c r="M269" s="66" t="s">
        <v>362</v>
      </c>
      <c r="N269" s="56" t="s">
        <v>361</v>
      </c>
      <c r="O269" s="56" t="s">
        <v>360</v>
      </c>
      <c r="P269" s="28">
        <v>1</v>
      </c>
      <c r="Q269" s="27">
        <v>4</v>
      </c>
      <c r="R269" s="21">
        <v>0</v>
      </c>
      <c r="S269" s="21">
        <v>0</v>
      </c>
      <c r="T269" s="21">
        <v>0</v>
      </c>
      <c r="U269" s="21">
        <v>4925</v>
      </c>
      <c r="V269" s="21">
        <v>4225</v>
      </c>
      <c r="W269" s="21">
        <v>4225</v>
      </c>
    </row>
    <row r="270" spans="1:23" s="108" customFormat="1" ht="193.5" customHeight="1" x14ac:dyDescent="0.2">
      <c r="A270" s="112"/>
      <c r="B270" s="54">
        <v>300000000</v>
      </c>
      <c r="C270" s="54">
        <v>302000000</v>
      </c>
      <c r="D270" s="58">
        <v>302000000</v>
      </c>
      <c r="E270" s="59">
        <v>302000021</v>
      </c>
      <c r="F270" s="35" t="s">
        <v>0</v>
      </c>
      <c r="G270" s="4" t="s">
        <v>0</v>
      </c>
      <c r="H270" s="65">
        <v>40</v>
      </c>
      <c r="I270" s="4" t="s">
        <v>151</v>
      </c>
      <c r="J270" s="34">
        <v>40061000</v>
      </c>
      <c r="K270" s="2" t="s">
        <v>363</v>
      </c>
      <c r="L270" s="2" t="s">
        <v>5</v>
      </c>
      <c r="M270" s="66" t="s">
        <v>362</v>
      </c>
      <c r="N270" s="56" t="s">
        <v>361</v>
      </c>
      <c r="O270" s="56" t="s">
        <v>360</v>
      </c>
      <c r="P270" s="28">
        <v>1</v>
      </c>
      <c r="Q270" s="27">
        <v>13</v>
      </c>
      <c r="R270" s="21">
        <v>19310.3</v>
      </c>
      <c r="S270" s="21">
        <v>19223.8</v>
      </c>
      <c r="T270" s="21">
        <v>8464.2999999999993</v>
      </c>
      <c r="U270" s="21">
        <v>4180</v>
      </c>
      <c r="V270" s="21">
        <v>3660</v>
      </c>
      <c r="W270" s="21">
        <v>4100</v>
      </c>
    </row>
    <row r="271" spans="1:23" s="108" customFormat="1" ht="176.25" customHeight="1" x14ac:dyDescent="0.2">
      <c r="A271" s="112"/>
      <c r="B271" s="54">
        <v>300000000</v>
      </c>
      <c r="C271" s="54">
        <v>302000000</v>
      </c>
      <c r="D271" s="58">
        <v>302000000</v>
      </c>
      <c r="E271" s="59">
        <v>302000021</v>
      </c>
      <c r="F271" s="35" t="s">
        <v>0</v>
      </c>
      <c r="G271" s="4" t="s">
        <v>0</v>
      </c>
      <c r="H271" s="65">
        <v>40</v>
      </c>
      <c r="I271" s="4" t="s">
        <v>151</v>
      </c>
      <c r="J271" s="34">
        <v>40061000</v>
      </c>
      <c r="K271" s="2" t="s">
        <v>363</v>
      </c>
      <c r="L271" s="2" t="s">
        <v>5</v>
      </c>
      <c r="M271" s="66" t="s">
        <v>362</v>
      </c>
      <c r="N271" s="56" t="s">
        <v>361</v>
      </c>
      <c r="O271" s="56" t="s">
        <v>360</v>
      </c>
      <c r="P271" s="28">
        <v>3</v>
      </c>
      <c r="Q271" s="27">
        <v>9</v>
      </c>
      <c r="R271" s="21">
        <v>864.1</v>
      </c>
      <c r="S271" s="21">
        <v>864.1</v>
      </c>
      <c r="T271" s="21">
        <v>528.79999999999995</v>
      </c>
      <c r="U271" s="21">
        <v>870</v>
      </c>
      <c r="V271" s="21">
        <v>870</v>
      </c>
      <c r="W271" s="21">
        <v>870</v>
      </c>
    </row>
    <row r="272" spans="1:23" s="108" customFormat="1" ht="155.25" customHeight="1" x14ac:dyDescent="0.2">
      <c r="A272" s="112"/>
      <c r="B272" s="54">
        <v>300000000</v>
      </c>
      <c r="C272" s="54">
        <v>302000000</v>
      </c>
      <c r="D272" s="58">
        <v>302000000</v>
      </c>
      <c r="E272" s="59">
        <v>302000021</v>
      </c>
      <c r="F272" s="35" t="s">
        <v>0</v>
      </c>
      <c r="G272" s="4" t="s">
        <v>0</v>
      </c>
      <c r="H272" s="65">
        <v>50</v>
      </c>
      <c r="I272" s="4" t="s">
        <v>7</v>
      </c>
      <c r="J272" s="34">
        <v>50119000</v>
      </c>
      <c r="K272" s="2" t="s">
        <v>346</v>
      </c>
      <c r="L272" s="2" t="s">
        <v>5</v>
      </c>
      <c r="M272" s="66" t="s">
        <v>359</v>
      </c>
      <c r="N272" s="56" t="s">
        <v>358</v>
      </c>
      <c r="O272" s="56" t="s">
        <v>357</v>
      </c>
      <c r="P272" s="28">
        <v>1</v>
      </c>
      <c r="Q272" s="27">
        <v>6</v>
      </c>
      <c r="R272" s="21">
        <v>0</v>
      </c>
      <c r="S272" s="21">
        <v>0</v>
      </c>
      <c r="T272" s="21">
        <v>0</v>
      </c>
      <c r="U272" s="21">
        <v>1350</v>
      </c>
      <c r="V272" s="21">
        <v>1350</v>
      </c>
      <c r="W272" s="21">
        <v>1350</v>
      </c>
    </row>
    <row r="273" spans="1:23" s="108" customFormat="1" ht="153" customHeight="1" x14ac:dyDescent="0.2">
      <c r="A273" s="112"/>
      <c r="B273" s="54">
        <v>300000000</v>
      </c>
      <c r="C273" s="54">
        <v>302000000</v>
      </c>
      <c r="D273" s="58">
        <v>302000000</v>
      </c>
      <c r="E273" s="59">
        <v>302000021</v>
      </c>
      <c r="F273" s="35" t="s">
        <v>0</v>
      </c>
      <c r="G273" s="4" t="s">
        <v>0</v>
      </c>
      <c r="H273" s="65">
        <v>50</v>
      </c>
      <c r="I273" s="4" t="s">
        <v>7</v>
      </c>
      <c r="J273" s="34">
        <v>50119000</v>
      </c>
      <c r="K273" s="2" t="s">
        <v>346</v>
      </c>
      <c r="L273" s="2" t="s">
        <v>5</v>
      </c>
      <c r="M273" s="66" t="s">
        <v>359</v>
      </c>
      <c r="N273" s="56" t="s">
        <v>358</v>
      </c>
      <c r="O273" s="56" t="s">
        <v>357</v>
      </c>
      <c r="P273" s="28">
        <v>1</v>
      </c>
      <c r="Q273" s="27">
        <v>13</v>
      </c>
      <c r="R273" s="21">
        <v>3222.8</v>
      </c>
      <c r="S273" s="21">
        <v>3222.8</v>
      </c>
      <c r="T273" s="21">
        <v>1030.8</v>
      </c>
      <c r="U273" s="21">
        <v>0</v>
      </c>
      <c r="V273" s="21">
        <v>0</v>
      </c>
      <c r="W273" s="21">
        <v>0</v>
      </c>
    </row>
    <row r="274" spans="1:23" s="108" customFormat="1" ht="178.5" customHeight="1" x14ac:dyDescent="0.2">
      <c r="A274" s="112"/>
      <c r="B274" s="54">
        <v>300000000</v>
      </c>
      <c r="C274" s="54">
        <v>302000000</v>
      </c>
      <c r="D274" s="58">
        <v>302000000</v>
      </c>
      <c r="E274" s="59">
        <v>302000021</v>
      </c>
      <c r="F274" s="35" t="s">
        <v>0</v>
      </c>
      <c r="G274" s="4" t="s">
        <v>0</v>
      </c>
      <c r="H274" s="65">
        <v>70</v>
      </c>
      <c r="I274" s="4" t="s">
        <v>144</v>
      </c>
      <c r="J274" s="34">
        <v>70002000</v>
      </c>
      <c r="K274" s="2" t="s">
        <v>346</v>
      </c>
      <c r="L274" s="2" t="s">
        <v>5</v>
      </c>
      <c r="M274" s="66" t="s">
        <v>356</v>
      </c>
      <c r="N274" s="56" t="s">
        <v>355</v>
      </c>
      <c r="O274" s="56" t="s">
        <v>354</v>
      </c>
      <c r="P274" s="28">
        <v>1</v>
      </c>
      <c r="Q274" s="27">
        <v>13</v>
      </c>
      <c r="R274" s="21">
        <v>1033.5999999999999</v>
      </c>
      <c r="S274" s="21">
        <v>1033.5999999999999</v>
      </c>
      <c r="T274" s="21">
        <f>1510.8-715.2</f>
        <v>795.59999999999991</v>
      </c>
      <c r="U274" s="21">
        <v>2310</v>
      </c>
      <c r="V274" s="21">
        <v>2310</v>
      </c>
      <c r="W274" s="21">
        <v>2310</v>
      </c>
    </row>
    <row r="275" spans="1:23" s="108" customFormat="1" ht="189.75" customHeight="1" x14ac:dyDescent="0.2">
      <c r="A275" s="112"/>
      <c r="B275" s="54">
        <v>300000000</v>
      </c>
      <c r="C275" s="54">
        <v>302000000</v>
      </c>
      <c r="D275" s="58">
        <v>302000000</v>
      </c>
      <c r="E275" s="59">
        <v>302000021</v>
      </c>
      <c r="F275" s="35" t="s">
        <v>0</v>
      </c>
      <c r="G275" s="4" t="s">
        <v>0</v>
      </c>
      <c r="H275" s="65">
        <v>231</v>
      </c>
      <c r="I275" s="4" t="s">
        <v>8</v>
      </c>
      <c r="J275" s="34">
        <v>231231171</v>
      </c>
      <c r="K275" s="2" t="s">
        <v>346</v>
      </c>
      <c r="L275" s="2" t="s">
        <v>5</v>
      </c>
      <c r="M275" s="66" t="s">
        <v>353</v>
      </c>
      <c r="N275" s="56" t="s">
        <v>352</v>
      </c>
      <c r="O275" s="56" t="s">
        <v>351</v>
      </c>
      <c r="P275" s="28">
        <v>7</v>
      </c>
      <c r="Q275" s="27">
        <v>9</v>
      </c>
      <c r="R275" s="21">
        <v>1852.7</v>
      </c>
      <c r="S275" s="21">
        <v>1852.7</v>
      </c>
      <c r="T275" s="21">
        <v>924.1</v>
      </c>
      <c r="U275" s="21">
        <v>2460</v>
      </c>
      <c r="V275" s="21">
        <v>2460</v>
      </c>
      <c r="W275" s="21">
        <v>2460</v>
      </c>
    </row>
    <row r="276" spans="1:23" s="108" customFormat="1" ht="159.75" customHeight="1" x14ac:dyDescent="0.2">
      <c r="A276" s="112"/>
      <c r="B276" s="54"/>
      <c r="C276" s="54"/>
      <c r="D276" s="58"/>
      <c r="E276" s="59"/>
      <c r="F276" s="35"/>
      <c r="G276" s="4"/>
      <c r="H276" s="65">
        <v>231</v>
      </c>
      <c r="I276" s="4" t="s">
        <v>8</v>
      </c>
      <c r="J276" s="34">
        <v>231231171</v>
      </c>
      <c r="K276" s="2" t="s">
        <v>346</v>
      </c>
      <c r="L276" s="2" t="s">
        <v>5</v>
      </c>
      <c r="M276" s="66" t="s">
        <v>349</v>
      </c>
      <c r="N276" s="56" t="s">
        <v>348</v>
      </c>
      <c r="O276" s="56" t="s">
        <v>347</v>
      </c>
      <c r="P276" s="28">
        <v>7</v>
      </c>
      <c r="Q276" s="27">
        <v>1</v>
      </c>
      <c r="R276" s="21">
        <v>9998</v>
      </c>
      <c r="S276" s="21">
        <v>9998</v>
      </c>
      <c r="T276" s="21">
        <v>0</v>
      </c>
      <c r="U276" s="21">
        <v>0</v>
      </c>
      <c r="V276" s="21">
        <v>0</v>
      </c>
      <c r="W276" s="21">
        <v>0</v>
      </c>
    </row>
    <row r="277" spans="1:23" s="108" customFormat="1" ht="213" customHeight="1" x14ac:dyDescent="0.2">
      <c r="A277" s="112"/>
      <c r="B277" s="54"/>
      <c r="C277" s="54"/>
      <c r="D277" s="58"/>
      <c r="E277" s="59"/>
      <c r="F277" s="35"/>
      <c r="G277" s="4"/>
      <c r="H277" s="65">
        <v>231</v>
      </c>
      <c r="I277" s="4" t="s">
        <v>8</v>
      </c>
      <c r="J277" s="34">
        <v>231231171</v>
      </c>
      <c r="K277" s="2" t="s">
        <v>346</v>
      </c>
      <c r="L277" s="2" t="s">
        <v>5</v>
      </c>
      <c r="M277" s="66" t="s">
        <v>349</v>
      </c>
      <c r="N277" s="56" t="s">
        <v>348</v>
      </c>
      <c r="O277" s="56" t="s">
        <v>347</v>
      </c>
      <c r="P277" s="28">
        <v>7</v>
      </c>
      <c r="Q277" s="27">
        <v>2</v>
      </c>
      <c r="R277" s="21">
        <v>12384.5</v>
      </c>
      <c r="S277" s="21">
        <v>12384.5</v>
      </c>
      <c r="T277" s="21">
        <v>0</v>
      </c>
      <c r="U277" s="21">
        <v>0</v>
      </c>
      <c r="V277" s="21">
        <v>0</v>
      </c>
      <c r="W277" s="21">
        <v>0</v>
      </c>
    </row>
    <row r="278" spans="1:23" s="108" customFormat="1" ht="169.5" customHeight="1" x14ac:dyDescent="0.2">
      <c r="A278" s="112"/>
      <c r="B278" s="54"/>
      <c r="C278" s="54"/>
      <c r="D278" s="58"/>
      <c r="E278" s="59"/>
      <c r="F278" s="35"/>
      <c r="G278" s="4"/>
      <c r="H278" s="65">
        <v>231</v>
      </c>
      <c r="I278" s="4" t="s">
        <v>8</v>
      </c>
      <c r="J278" s="34">
        <v>231231171</v>
      </c>
      <c r="K278" s="2" t="s">
        <v>346</v>
      </c>
      <c r="L278" s="2" t="s">
        <v>5</v>
      </c>
      <c r="M278" s="66" t="s">
        <v>349</v>
      </c>
      <c r="N278" s="56" t="s">
        <v>348</v>
      </c>
      <c r="O278" s="56" t="s">
        <v>347</v>
      </c>
      <c r="P278" s="28">
        <v>7</v>
      </c>
      <c r="Q278" s="27">
        <v>3</v>
      </c>
      <c r="R278" s="21">
        <v>992.1</v>
      </c>
      <c r="S278" s="21">
        <v>992.1</v>
      </c>
      <c r="T278" s="21">
        <v>0</v>
      </c>
      <c r="U278" s="21">
        <v>0</v>
      </c>
      <c r="V278" s="21">
        <v>0</v>
      </c>
      <c r="W278" s="21">
        <v>0</v>
      </c>
    </row>
    <row r="279" spans="1:23" s="108" customFormat="1" ht="182.25" customHeight="1" x14ac:dyDescent="0.2">
      <c r="A279" s="112"/>
      <c r="B279" s="54">
        <v>300000000</v>
      </c>
      <c r="C279" s="54">
        <v>302000000</v>
      </c>
      <c r="D279" s="58">
        <v>302000000</v>
      </c>
      <c r="E279" s="59">
        <v>302000021</v>
      </c>
      <c r="F279" s="35" t="s">
        <v>0</v>
      </c>
      <c r="G279" s="4" t="s">
        <v>0</v>
      </c>
      <c r="H279" s="65">
        <v>241</v>
      </c>
      <c r="I279" s="4" t="s">
        <v>350</v>
      </c>
      <c r="J279" s="34">
        <v>241003000</v>
      </c>
      <c r="K279" s="2" t="s">
        <v>346</v>
      </c>
      <c r="L279" s="2" t="s">
        <v>5</v>
      </c>
      <c r="M279" s="66" t="s">
        <v>349</v>
      </c>
      <c r="N279" s="56" t="s">
        <v>348</v>
      </c>
      <c r="O279" s="56" t="s">
        <v>347</v>
      </c>
      <c r="P279" s="28">
        <v>7</v>
      </c>
      <c r="Q279" s="27">
        <v>3</v>
      </c>
      <c r="R279" s="21">
        <v>0</v>
      </c>
      <c r="S279" s="21">
        <v>0</v>
      </c>
      <c r="T279" s="21">
        <v>1570</v>
      </c>
      <c r="U279" s="21">
        <v>1000</v>
      </c>
      <c r="V279" s="21">
        <v>1000</v>
      </c>
      <c r="W279" s="21">
        <v>1000</v>
      </c>
    </row>
    <row r="280" spans="1:23" s="108" customFormat="1" ht="138.75" customHeight="1" x14ac:dyDescent="0.2">
      <c r="A280" s="112"/>
      <c r="B280" s="54">
        <v>300000000</v>
      </c>
      <c r="C280" s="54">
        <v>302000000</v>
      </c>
      <c r="D280" s="58">
        <v>302000000</v>
      </c>
      <c r="E280" s="59">
        <v>302000021</v>
      </c>
      <c r="F280" s="35" t="s">
        <v>0</v>
      </c>
      <c r="G280" s="4" t="s">
        <v>0</v>
      </c>
      <c r="H280" s="65">
        <v>241</v>
      </c>
      <c r="I280" s="4" t="s">
        <v>350</v>
      </c>
      <c r="J280" s="34">
        <v>241003000</v>
      </c>
      <c r="K280" s="2" t="s">
        <v>346</v>
      </c>
      <c r="L280" s="2" t="s">
        <v>5</v>
      </c>
      <c r="M280" s="66" t="s">
        <v>349</v>
      </c>
      <c r="N280" s="56" t="s">
        <v>348</v>
      </c>
      <c r="O280" s="56" t="s">
        <v>347</v>
      </c>
      <c r="P280" s="28">
        <v>8</v>
      </c>
      <c r="Q280" s="27">
        <v>1</v>
      </c>
      <c r="R280" s="21">
        <v>0</v>
      </c>
      <c r="S280" s="21">
        <v>0</v>
      </c>
      <c r="T280" s="21">
        <f>2653.4</f>
        <v>2653.4</v>
      </c>
      <c r="U280" s="21">
        <v>2770</v>
      </c>
      <c r="V280" s="21">
        <v>1000</v>
      </c>
      <c r="W280" s="21">
        <v>1000</v>
      </c>
    </row>
    <row r="281" spans="1:23" s="108" customFormat="1" ht="162.75" customHeight="1" x14ac:dyDescent="0.2">
      <c r="A281" s="112"/>
      <c r="B281" s="54">
        <v>300000000</v>
      </c>
      <c r="C281" s="54">
        <v>302000000</v>
      </c>
      <c r="D281" s="58">
        <v>302000000</v>
      </c>
      <c r="E281" s="59">
        <v>302000021</v>
      </c>
      <c r="F281" s="35" t="s">
        <v>0</v>
      </c>
      <c r="G281" s="4" t="s">
        <v>0</v>
      </c>
      <c r="H281" s="65">
        <v>241</v>
      </c>
      <c r="I281" s="4" t="s">
        <v>350</v>
      </c>
      <c r="J281" s="34">
        <v>241003000</v>
      </c>
      <c r="K281" s="2" t="s">
        <v>346</v>
      </c>
      <c r="L281" s="2" t="s">
        <v>5</v>
      </c>
      <c r="M281" s="66" t="s">
        <v>349</v>
      </c>
      <c r="N281" s="56" t="s">
        <v>348</v>
      </c>
      <c r="O281" s="56" t="s">
        <v>347</v>
      </c>
      <c r="P281" s="28">
        <v>8</v>
      </c>
      <c r="Q281" s="27">
        <v>4</v>
      </c>
      <c r="R281" s="21">
        <v>0</v>
      </c>
      <c r="S281" s="21">
        <v>0</v>
      </c>
      <c r="T281" s="21">
        <v>2168.6</v>
      </c>
      <c r="U281" s="21">
        <v>2465</v>
      </c>
      <c r="V281" s="21">
        <v>2080</v>
      </c>
      <c r="W281" s="21">
        <v>2080</v>
      </c>
    </row>
    <row r="282" spans="1:23" s="108" customFormat="1" ht="157.5" customHeight="1" x14ac:dyDescent="0.2">
      <c r="A282" s="112"/>
      <c r="B282" s="54">
        <v>300000000</v>
      </c>
      <c r="C282" s="54">
        <v>302000000</v>
      </c>
      <c r="D282" s="58">
        <v>302000000</v>
      </c>
      <c r="E282" s="59">
        <v>302000021</v>
      </c>
      <c r="F282" s="35" t="s">
        <v>0</v>
      </c>
      <c r="G282" s="4" t="s">
        <v>0</v>
      </c>
      <c r="H282" s="65">
        <v>241</v>
      </c>
      <c r="I282" s="4" t="s">
        <v>350</v>
      </c>
      <c r="J282" s="34">
        <v>241003000</v>
      </c>
      <c r="K282" s="2" t="s">
        <v>346</v>
      </c>
      <c r="L282" s="2" t="s">
        <v>5</v>
      </c>
      <c r="M282" s="66" t="s">
        <v>349</v>
      </c>
      <c r="N282" s="56" t="s">
        <v>348</v>
      </c>
      <c r="O282" s="56" t="s">
        <v>347</v>
      </c>
      <c r="P282" s="28">
        <v>11</v>
      </c>
      <c r="Q282" s="27">
        <v>1</v>
      </c>
      <c r="R282" s="21">
        <v>0</v>
      </c>
      <c r="S282" s="21">
        <v>0</v>
      </c>
      <c r="T282" s="21">
        <v>1163.2</v>
      </c>
      <c r="U282" s="21">
        <v>2227.1</v>
      </c>
      <c r="V282" s="21">
        <v>1033.4000000000001</v>
      </c>
      <c r="W282" s="21">
        <v>1033.4000000000001</v>
      </c>
    </row>
    <row r="283" spans="1:23" s="108" customFormat="1" ht="160.5" customHeight="1" x14ac:dyDescent="0.2">
      <c r="A283" s="112"/>
      <c r="B283" s="54">
        <v>300000000</v>
      </c>
      <c r="C283" s="54">
        <v>302000000</v>
      </c>
      <c r="D283" s="58">
        <v>302000000</v>
      </c>
      <c r="E283" s="59">
        <v>302000021</v>
      </c>
      <c r="F283" s="35" t="s">
        <v>0</v>
      </c>
      <c r="G283" s="4" t="s">
        <v>0</v>
      </c>
      <c r="H283" s="65">
        <v>241</v>
      </c>
      <c r="I283" s="4" t="s">
        <v>350</v>
      </c>
      <c r="J283" s="34">
        <v>241003000</v>
      </c>
      <c r="K283" s="2" t="s">
        <v>346</v>
      </c>
      <c r="L283" s="2" t="s">
        <v>5</v>
      </c>
      <c r="M283" s="66" t="s">
        <v>349</v>
      </c>
      <c r="N283" s="56" t="s">
        <v>348</v>
      </c>
      <c r="O283" s="56" t="s">
        <v>347</v>
      </c>
      <c r="P283" s="28">
        <v>12</v>
      </c>
      <c r="Q283" s="27">
        <v>2</v>
      </c>
      <c r="R283" s="21">
        <v>0</v>
      </c>
      <c r="S283" s="21">
        <v>0</v>
      </c>
      <c r="T283" s="21">
        <v>180</v>
      </c>
      <c r="U283" s="21">
        <v>315</v>
      </c>
      <c r="V283" s="21">
        <v>315</v>
      </c>
      <c r="W283" s="21">
        <v>315</v>
      </c>
    </row>
    <row r="284" spans="1:23" s="108" customFormat="1" ht="138.75" customHeight="1" x14ac:dyDescent="0.2">
      <c r="A284" s="112"/>
      <c r="B284" s="55">
        <v>300000000</v>
      </c>
      <c r="C284" s="55">
        <v>302000000</v>
      </c>
      <c r="D284" s="10">
        <v>302000000</v>
      </c>
      <c r="E284" s="60">
        <v>302000021</v>
      </c>
      <c r="F284" s="33" t="s">
        <v>0</v>
      </c>
      <c r="G284" s="32" t="s">
        <v>0</v>
      </c>
      <c r="H284" s="68">
        <v>481</v>
      </c>
      <c r="I284" s="32" t="s">
        <v>138</v>
      </c>
      <c r="J284" s="31">
        <v>481481700</v>
      </c>
      <c r="K284" s="30" t="s">
        <v>346</v>
      </c>
      <c r="L284" s="30" t="s">
        <v>5</v>
      </c>
      <c r="M284" s="69" t="s">
        <v>345</v>
      </c>
      <c r="N284" s="57" t="s">
        <v>344</v>
      </c>
      <c r="O284" s="57" t="s">
        <v>343</v>
      </c>
      <c r="P284" s="28">
        <v>4</v>
      </c>
      <c r="Q284" s="27">
        <v>12</v>
      </c>
      <c r="R284" s="21">
        <v>1031.8</v>
      </c>
      <c r="S284" s="21">
        <v>1029.5999999999999</v>
      </c>
      <c r="T284" s="21">
        <v>1175.7</v>
      </c>
      <c r="U284" s="21">
        <v>1640</v>
      </c>
      <c r="V284" s="21">
        <v>1640</v>
      </c>
      <c r="W284" s="21">
        <v>1640</v>
      </c>
    </row>
    <row r="285" spans="1:23" s="108" customFormat="1" ht="144" customHeight="1" x14ac:dyDescent="0.2">
      <c r="A285" s="112"/>
      <c r="B285" s="71">
        <v>302000023</v>
      </c>
      <c r="C285" s="71"/>
      <c r="D285" s="71"/>
      <c r="E285" s="72"/>
      <c r="F285" s="25">
        <v>302000023</v>
      </c>
      <c r="G285" s="67" t="s">
        <v>342</v>
      </c>
      <c r="H285" s="73"/>
      <c r="I285" s="73"/>
      <c r="J285" s="73"/>
      <c r="K285" s="66"/>
      <c r="L285" s="74"/>
      <c r="M285" s="74"/>
      <c r="N285" s="74"/>
      <c r="O285" s="75"/>
      <c r="P285" s="24" t="s">
        <v>0</v>
      </c>
      <c r="Q285" s="23" t="s">
        <v>0</v>
      </c>
      <c r="R285" s="21">
        <f>SUM(R286:R290)</f>
        <v>13867.099999999999</v>
      </c>
      <c r="S285" s="21">
        <f>SUM(S286:S290)</f>
        <v>13858.599999999999</v>
      </c>
      <c r="T285" s="21">
        <f>SUM(T286:T290)</f>
        <v>14957.5</v>
      </c>
      <c r="U285" s="21">
        <f t="shared" ref="U285:W285" si="43">SUM(U286:U290)</f>
        <v>16943.3069</v>
      </c>
      <c r="V285" s="21">
        <f t="shared" si="43"/>
        <v>15742.0879</v>
      </c>
      <c r="W285" s="21">
        <f t="shared" si="43"/>
        <v>15742.0879</v>
      </c>
    </row>
    <row r="286" spans="1:23" s="108" customFormat="1" ht="170.25" customHeight="1" x14ac:dyDescent="0.2">
      <c r="A286" s="112"/>
      <c r="B286" s="62">
        <v>300000000</v>
      </c>
      <c r="C286" s="62">
        <v>302000000</v>
      </c>
      <c r="D286" s="19">
        <v>302000000</v>
      </c>
      <c r="E286" s="61">
        <v>302000023</v>
      </c>
      <c r="F286" s="6" t="s">
        <v>0</v>
      </c>
      <c r="G286" s="16" t="s">
        <v>0</v>
      </c>
      <c r="H286" s="17">
        <v>11</v>
      </c>
      <c r="I286" s="16" t="s">
        <v>341</v>
      </c>
      <c r="J286" s="15">
        <v>11012000</v>
      </c>
      <c r="K286" s="14" t="s">
        <v>328</v>
      </c>
      <c r="L286" s="14" t="s">
        <v>5</v>
      </c>
      <c r="M286" s="13" t="s">
        <v>340</v>
      </c>
      <c r="N286" s="64" t="s">
        <v>339</v>
      </c>
      <c r="O286" s="64" t="s">
        <v>338</v>
      </c>
      <c r="P286" s="12">
        <v>10</v>
      </c>
      <c r="Q286" s="11">
        <v>1</v>
      </c>
      <c r="R286" s="21">
        <v>0</v>
      </c>
      <c r="S286" s="21">
        <v>0</v>
      </c>
      <c r="T286" s="21">
        <v>0</v>
      </c>
      <c r="U286" s="21">
        <v>451.01231999999999</v>
      </c>
      <c r="V286" s="21">
        <v>0</v>
      </c>
      <c r="W286" s="21">
        <v>0</v>
      </c>
    </row>
    <row r="287" spans="1:23" s="108" customFormat="1" ht="242.25" customHeight="1" x14ac:dyDescent="0.2">
      <c r="A287" s="112"/>
      <c r="B287" s="54">
        <v>300000000</v>
      </c>
      <c r="C287" s="54">
        <v>302000000</v>
      </c>
      <c r="D287" s="58">
        <v>302000000</v>
      </c>
      <c r="E287" s="59">
        <v>302000023</v>
      </c>
      <c r="F287" s="35" t="s">
        <v>0</v>
      </c>
      <c r="G287" s="4" t="s">
        <v>0</v>
      </c>
      <c r="H287" s="65">
        <v>40</v>
      </c>
      <c r="I287" s="4" t="s">
        <v>151</v>
      </c>
      <c r="J287" s="34">
        <v>40000005</v>
      </c>
      <c r="K287" s="2" t="s">
        <v>299</v>
      </c>
      <c r="L287" s="2" t="s">
        <v>5</v>
      </c>
      <c r="M287" s="66" t="s">
        <v>337</v>
      </c>
      <c r="N287" s="56" t="s">
        <v>336</v>
      </c>
      <c r="O287" s="56" t="s">
        <v>335</v>
      </c>
      <c r="P287" s="28">
        <v>10</v>
      </c>
      <c r="Q287" s="27">
        <v>1</v>
      </c>
      <c r="R287" s="21">
        <v>12699.8</v>
      </c>
      <c r="S287" s="21">
        <v>12691.3</v>
      </c>
      <c r="T287" s="21">
        <v>14077.1</v>
      </c>
      <c r="U287" s="21">
        <v>16221.959639999999</v>
      </c>
      <c r="V287" s="21">
        <v>15742.0879</v>
      </c>
      <c r="W287" s="21">
        <v>15742.0879</v>
      </c>
    </row>
    <row r="288" spans="1:23" s="108" customFormat="1" ht="135.75" customHeight="1" x14ac:dyDescent="0.2">
      <c r="A288" s="112"/>
      <c r="B288" s="54">
        <v>300000000</v>
      </c>
      <c r="C288" s="54">
        <v>302000000</v>
      </c>
      <c r="D288" s="58">
        <v>302000000</v>
      </c>
      <c r="E288" s="59">
        <v>302000023</v>
      </c>
      <c r="F288" s="35" t="s">
        <v>0</v>
      </c>
      <c r="G288" s="4" t="s">
        <v>0</v>
      </c>
      <c r="H288" s="65">
        <v>50</v>
      </c>
      <c r="I288" s="4" t="s">
        <v>7</v>
      </c>
      <c r="J288" s="34">
        <v>50131000</v>
      </c>
      <c r="K288" s="2" t="s">
        <v>334</v>
      </c>
      <c r="L288" s="2" t="s">
        <v>5</v>
      </c>
      <c r="M288" s="66" t="s">
        <v>331</v>
      </c>
      <c r="N288" s="56" t="s">
        <v>333</v>
      </c>
      <c r="O288" s="56" t="s">
        <v>329</v>
      </c>
      <c r="P288" s="28">
        <v>10</v>
      </c>
      <c r="Q288" s="27">
        <v>1</v>
      </c>
      <c r="R288" s="21">
        <v>398.9</v>
      </c>
      <c r="S288" s="21">
        <v>398.9</v>
      </c>
      <c r="T288" s="21">
        <v>605.6</v>
      </c>
      <c r="U288" s="21">
        <v>0</v>
      </c>
      <c r="V288" s="21">
        <v>0</v>
      </c>
      <c r="W288" s="21">
        <v>0</v>
      </c>
    </row>
    <row r="289" spans="1:23" s="108" customFormat="1" ht="161.25" customHeight="1" x14ac:dyDescent="0.2">
      <c r="A289" s="112"/>
      <c r="B289" s="54">
        <v>300000000</v>
      </c>
      <c r="C289" s="54">
        <v>302000000</v>
      </c>
      <c r="D289" s="58">
        <v>302000000</v>
      </c>
      <c r="E289" s="59">
        <v>302000023</v>
      </c>
      <c r="F289" s="35" t="s">
        <v>0</v>
      </c>
      <c r="G289" s="4" t="s">
        <v>0</v>
      </c>
      <c r="H289" s="65">
        <v>231</v>
      </c>
      <c r="I289" s="4" t="s">
        <v>8</v>
      </c>
      <c r="J289" s="34">
        <v>231231220</v>
      </c>
      <c r="K289" s="2" t="s">
        <v>332</v>
      </c>
      <c r="L289" s="2" t="s">
        <v>5</v>
      </c>
      <c r="M289" s="66" t="s">
        <v>331</v>
      </c>
      <c r="N289" s="56" t="s">
        <v>330</v>
      </c>
      <c r="O289" s="56" t="s">
        <v>329</v>
      </c>
      <c r="P289" s="28">
        <v>10</v>
      </c>
      <c r="Q289" s="27">
        <v>1</v>
      </c>
      <c r="R289" s="21">
        <v>768.4</v>
      </c>
      <c r="S289" s="21">
        <v>768.4</v>
      </c>
      <c r="T289" s="21"/>
      <c r="U289" s="21">
        <v>0</v>
      </c>
      <c r="V289" s="21">
        <v>0</v>
      </c>
      <c r="W289" s="21">
        <v>0</v>
      </c>
    </row>
    <row r="290" spans="1:23" s="108" customFormat="1" ht="150.75" customHeight="1" x14ac:dyDescent="0.2">
      <c r="A290" s="112"/>
      <c r="B290" s="55">
        <v>300000000</v>
      </c>
      <c r="C290" s="55">
        <v>302000000</v>
      </c>
      <c r="D290" s="10">
        <v>302000000</v>
      </c>
      <c r="E290" s="60">
        <v>302000023</v>
      </c>
      <c r="F290" s="33" t="s">
        <v>0</v>
      </c>
      <c r="G290" s="32" t="s">
        <v>0</v>
      </c>
      <c r="H290" s="68">
        <v>481</v>
      </c>
      <c r="I290" s="32" t="s">
        <v>138</v>
      </c>
      <c r="J290" s="31">
        <v>481058000</v>
      </c>
      <c r="K290" s="30" t="s">
        <v>328</v>
      </c>
      <c r="L290" s="30" t="s">
        <v>5</v>
      </c>
      <c r="M290" s="69" t="s">
        <v>327</v>
      </c>
      <c r="N290" s="57" t="s">
        <v>326</v>
      </c>
      <c r="O290" s="57" t="s">
        <v>325</v>
      </c>
      <c r="P290" s="28">
        <v>10</v>
      </c>
      <c r="Q290" s="27">
        <v>1</v>
      </c>
      <c r="R290" s="21">
        <v>0</v>
      </c>
      <c r="S290" s="21">
        <v>0</v>
      </c>
      <c r="T290" s="21">
        <v>274.8</v>
      </c>
      <c r="U290" s="21">
        <v>270.33494000000002</v>
      </c>
      <c r="V290" s="21">
        <v>0</v>
      </c>
      <c r="W290" s="21">
        <v>0</v>
      </c>
    </row>
    <row r="291" spans="1:23" s="108" customFormat="1" ht="322.5" customHeight="1" x14ac:dyDescent="0.2">
      <c r="A291" s="112"/>
      <c r="B291" s="76">
        <v>303000000</v>
      </c>
      <c r="C291" s="76"/>
      <c r="D291" s="76"/>
      <c r="E291" s="77"/>
      <c r="F291" s="99">
        <v>303000000</v>
      </c>
      <c r="G291" s="100" t="s">
        <v>324</v>
      </c>
      <c r="H291" s="101"/>
      <c r="I291" s="101"/>
      <c r="J291" s="101"/>
      <c r="K291" s="102"/>
      <c r="L291" s="103"/>
      <c r="M291" s="103"/>
      <c r="N291" s="103"/>
      <c r="O291" s="104"/>
      <c r="P291" s="105" t="s">
        <v>0</v>
      </c>
      <c r="Q291" s="106" t="s">
        <v>0</v>
      </c>
      <c r="R291" s="110">
        <f>R292+R302</f>
        <v>596715</v>
      </c>
      <c r="S291" s="110">
        <f>S292+S302</f>
        <v>115829.4</v>
      </c>
      <c r="T291" s="110">
        <f t="shared" ref="T291:W291" si="44">T292+T302</f>
        <v>565782.4</v>
      </c>
      <c r="U291" s="110">
        <f t="shared" si="44"/>
        <v>85059.398719999997</v>
      </c>
      <c r="V291" s="110">
        <f t="shared" si="44"/>
        <v>90747.577720000001</v>
      </c>
      <c r="W291" s="110">
        <f t="shared" si="44"/>
        <v>120706.98471999999</v>
      </c>
    </row>
    <row r="292" spans="1:23" s="108" customFormat="1" ht="180.75" customHeight="1" x14ac:dyDescent="0.2">
      <c r="A292" s="112"/>
      <c r="B292" s="76">
        <v>303010000</v>
      </c>
      <c r="C292" s="76"/>
      <c r="D292" s="76"/>
      <c r="E292" s="77"/>
      <c r="F292" s="29">
        <v>303010000</v>
      </c>
      <c r="G292" s="70" t="s">
        <v>323</v>
      </c>
      <c r="H292" s="78"/>
      <c r="I292" s="78"/>
      <c r="J292" s="78"/>
      <c r="K292" s="69"/>
      <c r="L292" s="79"/>
      <c r="M292" s="79"/>
      <c r="N292" s="79"/>
      <c r="O292" s="80"/>
      <c r="P292" s="28" t="s">
        <v>0</v>
      </c>
      <c r="Q292" s="27" t="s">
        <v>0</v>
      </c>
      <c r="R292" s="21">
        <f>R293+R297</f>
        <v>1766.4</v>
      </c>
      <c r="S292" s="21">
        <f t="shared" ref="S292" si="45">S293+S297</f>
        <v>1765</v>
      </c>
      <c r="T292" s="21">
        <f t="shared" ref="T292" si="46">T293+T297</f>
        <v>225</v>
      </c>
      <c r="U292" s="21">
        <v>0</v>
      </c>
      <c r="V292" s="21">
        <v>0</v>
      </c>
      <c r="W292" s="21">
        <v>0</v>
      </c>
    </row>
    <row r="293" spans="1:23" s="108" customFormat="1" ht="71.25" customHeight="1" x14ac:dyDescent="0.2">
      <c r="A293" s="112"/>
      <c r="B293" s="71">
        <v>303010006</v>
      </c>
      <c r="C293" s="71"/>
      <c r="D293" s="71"/>
      <c r="E293" s="72"/>
      <c r="F293" s="25">
        <v>303010006</v>
      </c>
      <c r="G293" s="67" t="s">
        <v>322</v>
      </c>
      <c r="H293" s="73"/>
      <c r="I293" s="73"/>
      <c r="J293" s="73"/>
      <c r="K293" s="66"/>
      <c r="L293" s="74"/>
      <c r="M293" s="74"/>
      <c r="N293" s="74"/>
      <c r="O293" s="75"/>
      <c r="P293" s="24" t="s">
        <v>0</v>
      </c>
      <c r="Q293" s="23" t="s">
        <v>0</v>
      </c>
      <c r="R293" s="21">
        <f>R294+R295+R296</f>
        <v>1476.4</v>
      </c>
      <c r="S293" s="21">
        <f>S294+S295+S296</f>
        <v>1476.2</v>
      </c>
      <c r="T293" s="21">
        <v>0</v>
      </c>
      <c r="U293" s="21">
        <v>0</v>
      </c>
      <c r="V293" s="21">
        <v>0</v>
      </c>
      <c r="W293" s="21">
        <v>0</v>
      </c>
    </row>
    <row r="294" spans="1:23" s="108" customFormat="1" ht="358.5" customHeight="1" x14ac:dyDescent="0.2">
      <c r="A294" s="112"/>
      <c r="B294" s="62">
        <v>300000000</v>
      </c>
      <c r="C294" s="62">
        <v>303000000</v>
      </c>
      <c r="D294" s="19">
        <v>303010000</v>
      </c>
      <c r="E294" s="61">
        <v>303010006</v>
      </c>
      <c r="F294" s="6" t="s">
        <v>0</v>
      </c>
      <c r="G294" s="16" t="s">
        <v>0</v>
      </c>
      <c r="H294" s="17">
        <v>40</v>
      </c>
      <c r="I294" s="16" t="s">
        <v>151</v>
      </c>
      <c r="J294" s="15">
        <v>40057000</v>
      </c>
      <c r="K294" s="14" t="s">
        <v>314</v>
      </c>
      <c r="L294" s="14" t="s">
        <v>5</v>
      </c>
      <c r="M294" s="13" t="s">
        <v>321</v>
      </c>
      <c r="N294" s="64" t="s">
        <v>320</v>
      </c>
      <c r="O294" s="64" t="s">
        <v>319</v>
      </c>
      <c r="P294" s="12">
        <v>4</v>
      </c>
      <c r="Q294" s="11">
        <v>12</v>
      </c>
      <c r="R294" s="21">
        <v>556.4</v>
      </c>
      <c r="S294" s="21">
        <v>556.4</v>
      </c>
      <c r="T294" s="21">
        <v>0</v>
      </c>
      <c r="U294" s="21">
        <v>0</v>
      </c>
      <c r="V294" s="21">
        <v>0</v>
      </c>
      <c r="W294" s="21">
        <v>0</v>
      </c>
    </row>
    <row r="295" spans="1:23" s="108" customFormat="1" ht="136.5" customHeight="1" x14ac:dyDescent="0.2">
      <c r="A295" s="112"/>
      <c r="B295" s="54">
        <v>300000000</v>
      </c>
      <c r="C295" s="54">
        <v>303000000</v>
      </c>
      <c r="D295" s="58">
        <v>303010000</v>
      </c>
      <c r="E295" s="59">
        <v>303010006</v>
      </c>
      <c r="F295" s="35" t="s">
        <v>0</v>
      </c>
      <c r="G295" s="4" t="s">
        <v>0</v>
      </c>
      <c r="H295" s="65">
        <v>231</v>
      </c>
      <c r="I295" s="4" t="s">
        <v>8</v>
      </c>
      <c r="J295" s="34">
        <v>231231012</v>
      </c>
      <c r="K295" s="2" t="s">
        <v>318</v>
      </c>
      <c r="L295" s="2" t="s">
        <v>5</v>
      </c>
      <c r="M295" s="66" t="s">
        <v>317</v>
      </c>
      <c r="N295" s="56" t="s">
        <v>316</v>
      </c>
      <c r="O295" s="56" t="s">
        <v>315</v>
      </c>
      <c r="P295" s="28">
        <v>7</v>
      </c>
      <c r="Q295" s="27">
        <v>9</v>
      </c>
      <c r="R295" s="21">
        <v>720</v>
      </c>
      <c r="S295" s="21">
        <v>720</v>
      </c>
      <c r="T295" s="21">
        <v>0</v>
      </c>
      <c r="U295" s="21">
        <v>0</v>
      </c>
      <c r="V295" s="21">
        <v>0</v>
      </c>
      <c r="W295" s="21">
        <v>0</v>
      </c>
    </row>
    <row r="296" spans="1:23" s="108" customFormat="1" ht="148.5" customHeight="1" x14ac:dyDescent="0.2">
      <c r="A296" s="112"/>
      <c r="B296" s="55">
        <v>300000000</v>
      </c>
      <c r="C296" s="55">
        <v>303000000</v>
      </c>
      <c r="D296" s="10">
        <v>303010000</v>
      </c>
      <c r="E296" s="60">
        <v>303010006</v>
      </c>
      <c r="F296" s="33" t="s">
        <v>0</v>
      </c>
      <c r="G296" s="32" t="s">
        <v>0</v>
      </c>
      <c r="H296" s="68">
        <v>481</v>
      </c>
      <c r="I296" s="32" t="s">
        <v>138</v>
      </c>
      <c r="J296" s="31">
        <v>481057000</v>
      </c>
      <c r="K296" s="30" t="s">
        <v>314</v>
      </c>
      <c r="L296" s="30" t="s">
        <v>5</v>
      </c>
      <c r="M296" s="69" t="s">
        <v>313</v>
      </c>
      <c r="N296" s="57" t="s">
        <v>312</v>
      </c>
      <c r="O296" s="57" t="s">
        <v>311</v>
      </c>
      <c r="P296" s="28">
        <v>4</v>
      </c>
      <c r="Q296" s="27">
        <v>12</v>
      </c>
      <c r="R296" s="21">
        <v>200</v>
      </c>
      <c r="S296" s="21">
        <v>199.8</v>
      </c>
      <c r="T296" s="21">
        <v>0</v>
      </c>
      <c r="U296" s="21">
        <v>0</v>
      </c>
      <c r="V296" s="21">
        <v>0</v>
      </c>
      <c r="W296" s="21">
        <v>0</v>
      </c>
    </row>
    <row r="297" spans="1:23" s="108" customFormat="1" ht="147" customHeight="1" x14ac:dyDescent="0.2">
      <c r="A297" s="112"/>
      <c r="B297" s="71">
        <v>303010012</v>
      </c>
      <c r="C297" s="71"/>
      <c r="D297" s="71"/>
      <c r="E297" s="72"/>
      <c r="F297" s="25">
        <v>303010012</v>
      </c>
      <c r="G297" s="67" t="s">
        <v>310</v>
      </c>
      <c r="H297" s="73"/>
      <c r="I297" s="73"/>
      <c r="J297" s="73"/>
      <c r="K297" s="66"/>
      <c r="L297" s="74"/>
      <c r="M297" s="74"/>
      <c r="N297" s="74"/>
      <c r="O297" s="75"/>
      <c r="P297" s="24" t="s">
        <v>0</v>
      </c>
      <c r="Q297" s="23" t="s">
        <v>0</v>
      </c>
      <c r="R297" s="21">
        <f>R298+R300</f>
        <v>290</v>
      </c>
      <c r="S297" s="21">
        <f>S298+S300</f>
        <v>288.8</v>
      </c>
      <c r="T297" s="21">
        <f>T298+T299+T300+T301</f>
        <v>225</v>
      </c>
      <c r="U297" s="21">
        <v>0</v>
      </c>
      <c r="V297" s="21">
        <v>0</v>
      </c>
      <c r="W297" s="21">
        <v>0</v>
      </c>
    </row>
    <row r="298" spans="1:23" s="108" customFormat="1" ht="225.75" customHeight="1" x14ac:dyDescent="0.2">
      <c r="A298" s="112"/>
      <c r="B298" s="62">
        <v>300000000</v>
      </c>
      <c r="C298" s="62">
        <v>303000000</v>
      </c>
      <c r="D298" s="19">
        <v>303010000</v>
      </c>
      <c r="E298" s="61">
        <v>303010012</v>
      </c>
      <c r="F298" s="6" t="s">
        <v>0</v>
      </c>
      <c r="G298" s="16" t="s">
        <v>0</v>
      </c>
      <c r="H298" s="17">
        <v>40</v>
      </c>
      <c r="I298" s="16" t="s">
        <v>151</v>
      </c>
      <c r="J298" s="15">
        <v>40006900</v>
      </c>
      <c r="K298" s="14" t="s">
        <v>309</v>
      </c>
      <c r="L298" s="14" t="s">
        <v>5</v>
      </c>
      <c r="M298" s="13" t="s">
        <v>308</v>
      </c>
      <c r="N298" s="64" t="s">
        <v>307</v>
      </c>
      <c r="O298" s="64" t="s">
        <v>306</v>
      </c>
      <c r="P298" s="23">
        <v>3</v>
      </c>
      <c r="Q298" s="23">
        <v>14</v>
      </c>
      <c r="R298" s="21">
        <v>35</v>
      </c>
      <c r="S298" s="21">
        <v>35</v>
      </c>
      <c r="T298" s="21">
        <v>0</v>
      </c>
      <c r="U298" s="21">
        <v>0</v>
      </c>
      <c r="V298" s="21">
        <v>0</v>
      </c>
      <c r="W298" s="21">
        <v>0</v>
      </c>
    </row>
    <row r="299" spans="1:23" s="108" customFormat="1" ht="224.25" customHeight="1" x14ac:dyDescent="0.2">
      <c r="A299" s="112"/>
      <c r="B299" s="45"/>
      <c r="C299" s="45"/>
      <c r="D299" s="48"/>
      <c r="E299" s="43"/>
      <c r="F299" s="42"/>
      <c r="G299" s="49"/>
      <c r="H299" s="17">
        <v>40</v>
      </c>
      <c r="I299" s="16" t="s">
        <v>151</v>
      </c>
      <c r="J299" s="15">
        <v>40006900</v>
      </c>
      <c r="K299" s="14" t="s">
        <v>309</v>
      </c>
      <c r="L299" s="14" t="s">
        <v>5</v>
      </c>
      <c r="M299" s="13" t="s">
        <v>308</v>
      </c>
      <c r="N299" s="64" t="s">
        <v>307</v>
      </c>
      <c r="O299" s="64" t="s">
        <v>306</v>
      </c>
      <c r="P299" s="12">
        <v>1</v>
      </c>
      <c r="Q299" s="11">
        <v>13</v>
      </c>
      <c r="R299" s="21">
        <v>0</v>
      </c>
      <c r="S299" s="21">
        <v>0</v>
      </c>
      <c r="T299" s="21">
        <v>75</v>
      </c>
      <c r="U299" s="21">
        <v>0</v>
      </c>
      <c r="V299" s="21">
        <v>0</v>
      </c>
      <c r="W299" s="21">
        <v>0</v>
      </c>
    </row>
    <row r="300" spans="1:23" s="108" customFormat="1" ht="267" customHeight="1" x14ac:dyDescent="0.2">
      <c r="A300" s="112"/>
      <c r="B300" s="55">
        <v>300000000</v>
      </c>
      <c r="C300" s="55">
        <v>303000000</v>
      </c>
      <c r="D300" s="10">
        <v>303010000</v>
      </c>
      <c r="E300" s="60">
        <v>303010012</v>
      </c>
      <c r="F300" s="33" t="s">
        <v>0</v>
      </c>
      <c r="G300" s="32" t="s">
        <v>0</v>
      </c>
      <c r="H300" s="68">
        <v>40</v>
      </c>
      <c r="I300" s="32" t="s">
        <v>151</v>
      </c>
      <c r="J300" s="34">
        <v>40060000</v>
      </c>
      <c r="K300" s="66" t="s">
        <v>305</v>
      </c>
      <c r="L300" s="66" t="s">
        <v>5</v>
      </c>
      <c r="M300" s="66" t="s">
        <v>304</v>
      </c>
      <c r="N300" s="56" t="s">
        <v>303</v>
      </c>
      <c r="O300" s="56" t="s">
        <v>302</v>
      </c>
      <c r="P300" s="23">
        <v>3</v>
      </c>
      <c r="Q300" s="27">
        <v>14</v>
      </c>
      <c r="R300" s="21">
        <v>255</v>
      </c>
      <c r="S300" s="21">
        <v>253.8</v>
      </c>
      <c r="T300" s="21">
        <v>0</v>
      </c>
      <c r="U300" s="21">
        <v>0</v>
      </c>
      <c r="V300" s="21">
        <v>0</v>
      </c>
      <c r="W300" s="21">
        <v>0</v>
      </c>
    </row>
    <row r="301" spans="1:23" s="108" customFormat="1" ht="231.75" customHeight="1" x14ac:dyDescent="0.2">
      <c r="A301" s="112"/>
      <c r="B301" s="55"/>
      <c r="C301" s="55"/>
      <c r="D301" s="10"/>
      <c r="E301" s="10"/>
      <c r="F301" s="5"/>
      <c r="G301" s="66"/>
      <c r="H301" s="68">
        <v>231</v>
      </c>
      <c r="I301" s="51" t="s">
        <v>8</v>
      </c>
      <c r="J301" s="137" t="s">
        <v>1000</v>
      </c>
      <c r="K301" s="138" t="s">
        <v>1001</v>
      </c>
      <c r="L301" s="14" t="s">
        <v>5</v>
      </c>
      <c r="M301" s="13" t="s">
        <v>308</v>
      </c>
      <c r="N301" s="64" t="s">
        <v>307</v>
      </c>
      <c r="O301" s="64" t="s">
        <v>306</v>
      </c>
      <c r="P301" s="98">
        <v>1</v>
      </c>
      <c r="Q301" s="23">
        <v>13</v>
      </c>
      <c r="R301" s="21">
        <v>0</v>
      </c>
      <c r="S301" s="21">
        <v>0</v>
      </c>
      <c r="T301" s="21">
        <v>150</v>
      </c>
      <c r="U301" s="21">
        <v>0</v>
      </c>
      <c r="V301" s="21">
        <v>0</v>
      </c>
      <c r="W301" s="21">
        <v>0</v>
      </c>
    </row>
    <row r="302" spans="1:23" s="108" customFormat="1" ht="169.5" customHeight="1" x14ac:dyDescent="0.2">
      <c r="A302" s="112"/>
      <c r="B302" s="76">
        <v>303030000</v>
      </c>
      <c r="C302" s="76"/>
      <c r="D302" s="76"/>
      <c r="E302" s="77"/>
      <c r="F302" s="29">
        <v>303030000</v>
      </c>
      <c r="G302" s="70" t="s">
        <v>301</v>
      </c>
      <c r="H302" s="78"/>
      <c r="I302" s="78"/>
      <c r="J302" s="78"/>
      <c r="K302" s="69"/>
      <c r="L302" s="79"/>
      <c r="M302" s="79"/>
      <c r="N302" s="79"/>
      <c r="O302" s="80"/>
      <c r="P302" s="28" t="s">
        <v>0</v>
      </c>
      <c r="Q302" s="27" t="s">
        <v>0</v>
      </c>
      <c r="R302" s="21">
        <f>R303</f>
        <v>594948.6</v>
      </c>
      <c r="S302" s="21">
        <f t="shared" ref="S302" si="47">S303</f>
        <v>114064.4</v>
      </c>
      <c r="T302" s="21">
        <f>T303</f>
        <v>565557.4</v>
      </c>
      <c r="U302" s="21">
        <v>85059.398719999997</v>
      </c>
      <c r="V302" s="21">
        <v>90747.577720000001</v>
      </c>
      <c r="W302" s="21">
        <v>120706.98471999999</v>
      </c>
    </row>
    <row r="303" spans="1:23" s="108" customFormat="1" ht="123.75" customHeight="1" x14ac:dyDescent="0.2">
      <c r="A303" s="112"/>
      <c r="B303" s="71">
        <v>303030002</v>
      </c>
      <c r="C303" s="71"/>
      <c r="D303" s="71"/>
      <c r="E303" s="72"/>
      <c r="F303" s="25">
        <v>303030002</v>
      </c>
      <c r="G303" s="67" t="s">
        <v>300</v>
      </c>
      <c r="H303" s="73"/>
      <c r="I303" s="73"/>
      <c r="J303" s="73"/>
      <c r="K303" s="66"/>
      <c r="L303" s="74"/>
      <c r="M303" s="74"/>
      <c r="N303" s="74"/>
      <c r="O303" s="75"/>
      <c r="P303" s="24" t="s">
        <v>0</v>
      </c>
      <c r="Q303" s="23" t="s">
        <v>0</v>
      </c>
      <c r="R303" s="21">
        <f>R304+R306+R307+R308</f>
        <v>594948.6</v>
      </c>
      <c r="S303" s="21">
        <f>S304+S306+S307+S308</f>
        <v>114064.4</v>
      </c>
      <c r="T303" s="21">
        <f>SUM(T304:T308)</f>
        <v>565557.4</v>
      </c>
      <c r="U303" s="21">
        <v>85059.398719999997</v>
      </c>
      <c r="V303" s="21">
        <v>90747.577720000001</v>
      </c>
      <c r="W303" s="21">
        <v>120706.98471999999</v>
      </c>
    </row>
    <row r="304" spans="1:23" s="108" customFormat="1" ht="169.5" customHeight="1" x14ac:dyDescent="0.2">
      <c r="A304" s="112"/>
      <c r="B304" s="62">
        <v>300000000</v>
      </c>
      <c r="C304" s="62">
        <v>303000000</v>
      </c>
      <c r="D304" s="19">
        <v>303030000</v>
      </c>
      <c r="E304" s="61">
        <v>303030002</v>
      </c>
      <c r="F304" s="6" t="s">
        <v>0</v>
      </c>
      <c r="G304" s="16" t="s">
        <v>0</v>
      </c>
      <c r="H304" s="17">
        <v>40</v>
      </c>
      <c r="I304" s="16" t="s">
        <v>151</v>
      </c>
      <c r="J304" s="15">
        <v>40500141</v>
      </c>
      <c r="K304" s="14" t="s">
        <v>299</v>
      </c>
      <c r="L304" s="14" t="s">
        <v>5</v>
      </c>
      <c r="M304" s="13" t="s">
        <v>298</v>
      </c>
      <c r="N304" s="64" t="s">
        <v>297</v>
      </c>
      <c r="O304" s="64" t="s">
        <v>296</v>
      </c>
      <c r="P304" s="23">
        <v>10</v>
      </c>
      <c r="Q304" s="23">
        <v>3</v>
      </c>
      <c r="R304" s="21">
        <v>179</v>
      </c>
      <c r="S304" s="21">
        <v>179</v>
      </c>
      <c r="T304" s="21">
        <v>180</v>
      </c>
      <c r="U304" s="21">
        <v>400</v>
      </c>
      <c r="V304" s="21">
        <v>0</v>
      </c>
      <c r="W304" s="21">
        <v>0</v>
      </c>
    </row>
    <row r="305" spans="1:23" s="108" customFormat="1" ht="98.25" customHeight="1" x14ac:dyDescent="0.2">
      <c r="A305" s="112"/>
      <c r="B305" s="62"/>
      <c r="C305" s="62"/>
      <c r="D305" s="19"/>
      <c r="E305" s="61"/>
      <c r="F305" s="6"/>
      <c r="G305" s="16"/>
      <c r="H305" s="17">
        <v>40</v>
      </c>
      <c r="I305" s="16" t="s">
        <v>151</v>
      </c>
      <c r="J305" s="52" t="s">
        <v>1002</v>
      </c>
      <c r="K305" s="53" t="s">
        <v>1003</v>
      </c>
      <c r="L305" s="14"/>
      <c r="M305" s="13"/>
      <c r="N305" s="64"/>
      <c r="O305" s="64"/>
      <c r="P305" s="12">
        <v>10</v>
      </c>
      <c r="Q305" s="11">
        <v>3</v>
      </c>
      <c r="R305" s="21">
        <v>0</v>
      </c>
      <c r="S305" s="21">
        <v>0</v>
      </c>
      <c r="T305" s="21">
        <v>3882.5</v>
      </c>
      <c r="U305" s="21">
        <v>0</v>
      </c>
      <c r="V305" s="21">
        <v>0</v>
      </c>
      <c r="W305" s="21">
        <v>0</v>
      </c>
    </row>
    <row r="306" spans="1:23" s="108" customFormat="1" ht="127.5" customHeight="1" x14ac:dyDescent="0.2">
      <c r="A306" s="112"/>
      <c r="B306" s="54">
        <v>300000000</v>
      </c>
      <c r="C306" s="54">
        <v>303000000</v>
      </c>
      <c r="D306" s="58">
        <v>303030000</v>
      </c>
      <c r="E306" s="59">
        <v>303030002</v>
      </c>
      <c r="F306" s="35" t="s">
        <v>0</v>
      </c>
      <c r="G306" s="4" t="s">
        <v>0</v>
      </c>
      <c r="H306" s="65">
        <v>70</v>
      </c>
      <c r="I306" s="4" t="s">
        <v>144</v>
      </c>
      <c r="J306" s="34">
        <v>70006000</v>
      </c>
      <c r="K306" s="2" t="s">
        <v>295</v>
      </c>
      <c r="L306" s="2" t="s">
        <v>5</v>
      </c>
      <c r="M306" s="66" t="s">
        <v>288</v>
      </c>
      <c r="N306" s="56" t="s">
        <v>294</v>
      </c>
      <c r="O306" s="56" t="s">
        <v>286</v>
      </c>
      <c r="P306" s="28">
        <v>10</v>
      </c>
      <c r="Q306" s="27">
        <v>3</v>
      </c>
      <c r="R306" s="21">
        <v>594769.6</v>
      </c>
      <c r="S306" s="21">
        <v>113885.4</v>
      </c>
      <c r="T306" s="21">
        <v>552315.69999999995</v>
      </c>
      <c r="U306" s="21">
        <v>79751.391000000003</v>
      </c>
      <c r="V306" s="21">
        <v>84153.54</v>
      </c>
      <c r="W306" s="21">
        <v>116725.04700000001</v>
      </c>
    </row>
    <row r="307" spans="1:23" s="108" customFormat="1" ht="123" customHeight="1" x14ac:dyDescent="0.2">
      <c r="A307" s="112"/>
      <c r="B307" s="54">
        <v>300000000</v>
      </c>
      <c r="C307" s="54">
        <v>303000000</v>
      </c>
      <c r="D307" s="58">
        <v>303030000</v>
      </c>
      <c r="E307" s="59">
        <v>303030002</v>
      </c>
      <c r="F307" s="35" t="s">
        <v>0</v>
      </c>
      <c r="G307" s="4" t="s">
        <v>0</v>
      </c>
      <c r="H307" s="65">
        <v>70</v>
      </c>
      <c r="I307" s="4" t="s">
        <v>144</v>
      </c>
      <c r="J307" s="34">
        <v>70023000</v>
      </c>
      <c r="K307" s="2" t="s">
        <v>293</v>
      </c>
      <c r="L307" s="2" t="s">
        <v>5</v>
      </c>
      <c r="M307" s="66" t="s">
        <v>292</v>
      </c>
      <c r="N307" s="56" t="s">
        <v>291</v>
      </c>
      <c r="O307" s="56" t="s">
        <v>290</v>
      </c>
      <c r="P307" s="28">
        <v>10</v>
      </c>
      <c r="Q307" s="27">
        <v>3</v>
      </c>
      <c r="R307" s="21">
        <v>0</v>
      </c>
      <c r="S307" s="21">
        <v>0</v>
      </c>
      <c r="T307" s="21">
        <v>8254.4</v>
      </c>
      <c r="U307" s="21">
        <v>3536.37</v>
      </c>
      <c r="V307" s="21">
        <v>5222.8999999999996</v>
      </c>
      <c r="W307" s="21">
        <v>2581.8000000000002</v>
      </c>
    </row>
    <row r="308" spans="1:23" s="108" customFormat="1" ht="130.5" customHeight="1" x14ac:dyDescent="0.2">
      <c r="A308" s="112"/>
      <c r="B308" s="55">
        <v>300000000</v>
      </c>
      <c r="C308" s="55">
        <v>303000000</v>
      </c>
      <c r="D308" s="10">
        <v>303030000</v>
      </c>
      <c r="E308" s="60">
        <v>303030002</v>
      </c>
      <c r="F308" s="33" t="s">
        <v>0</v>
      </c>
      <c r="G308" s="32" t="s">
        <v>0</v>
      </c>
      <c r="H308" s="68">
        <v>70</v>
      </c>
      <c r="I308" s="32" t="s">
        <v>144</v>
      </c>
      <c r="J308" s="31">
        <v>70070040</v>
      </c>
      <c r="K308" s="30" t="s">
        <v>289</v>
      </c>
      <c r="L308" s="30" t="s">
        <v>5</v>
      </c>
      <c r="M308" s="69" t="s">
        <v>288</v>
      </c>
      <c r="N308" s="57" t="s">
        <v>287</v>
      </c>
      <c r="O308" s="57" t="s">
        <v>286</v>
      </c>
      <c r="P308" s="28">
        <v>10</v>
      </c>
      <c r="Q308" s="27">
        <v>4</v>
      </c>
      <c r="R308" s="21">
        <v>0</v>
      </c>
      <c r="S308" s="21">
        <v>0</v>
      </c>
      <c r="T308" s="21">
        <v>924.8</v>
      </c>
      <c r="U308" s="21">
        <v>1371.6377199999999</v>
      </c>
      <c r="V308" s="21">
        <v>1371.1377199999999</v>
      </c>
      <c r="W308" s="21">
        <v>1400.1377199999999</v>
      </c>
    </row>
    <row r="309" spans="1:23" s="108" customFormat="1" ht="293.25" customHeight="1" x14ac:dyDescent="0.2">
      <c r="A309" s="112"/>
      <c r="B309" s="76">
        <v>304000000</v>
      </c>
      <c r="C309" s="76"/>
      <c r="D309" s="76"/>
      <c r="E309" s="77"/>
      <c r="F309" s="99">
        <v>304000000</v>
      </c>
      <c r="G309" s="100" t="s">
        <v>285</v>
      </c>
      <c r="H309" s="101"/>
      <c r="I309" s="101"/>
      <c r="J309" s="101"/>
      <c r="K309" s="102"/>
      <c r="L309" s="103"/>
      <c r="M309" s="103"/>
      <c r="N309" s="103"/>
      <c r="O309" s="104"/>
      <c r="P309" s="105" t="s">
        <v>0</v>
      </c>
      <c r="Q309" s="106" t="s">
        <v>0</v>
      </c>
      <c r="R309" s="110">
        <f t="shared" ref="R309:W309" si="48">R310+R320+R374</f>
        <v>1490823.1599999997</v>
      </c>
      <c r="S309" s="110">
        <f t="shared" si="48"/>
        <v>1483611.02</v>
      </c>
      <c r="T309" s="110">
        <f t="shared" si="48"/>
        <v>1585985.8700000003</v>
      </c>
      <c r="U309" s="110">
        <f t="shared" si="48"/>
        <v>1629845.38</v>
      </c>
      <c r="V309" s="110">
        <f t="shared" si="48"/>
        <v>1619194.28</v>
      </c>
      <c r="W309" s="110">
        <f t="shared" si="48"/>
        <v>1604961.88</v>
      </c>
    </row>
    <row r="310" spans="1:23" s="108" customFormat="1" ht="84.75" customHeight="1" x14ac:dyDescent="0.2">
      <c r="A310" s="112"/>
      <c r="B310" s="76">
        <v>304010000</v>
      </c>
      <c r="C310" s="76"/>
      <c r="D310" s="76"/>
      <c r="E310" s="77"/>
      <c r="F310" s="99">
        <v>304010000</v>
      </c>
      <c r="G310" s="100" t="s">
        <v>284</v>
      </c>
      <c r="H310" s="101"/>
      <c r="I310" s="101"/>
      <c r="J310" s="101"/>
      <c r="K310" s="102"/>
      <c r="L310" s="103"/>
      <c r="M310" s="103"/>
      <c r="N310" s="103"/>
      <c r="O310" s="104"/>
      <c r="P310" s="105" t="s">
        <v>0</v>
      </c>
      <c r="Q310" s="106" t="s">
        <v>0</v>
      </c>
      <c r="R310" s="110">
        <f>R311+R313+R315</f>
        <v>15168.66</v>
      </c>
      <c r="S310" s="110">
        <f>S311+S313+S315</f>
        <v>14246.900000000001</v>
      </c>
      <c r="T310" s="110">
        <f>T311+T313+T315+T317</f>
        <v>11708.3</v>
      </c>
      <c r="U310" s="110">
        <v>17095.900000000001</v>
      </c>
      <c r="V310" s="110">
        <v>16437.3</v>
      </c>
      <c r="W310" s="110">
        <v>16601.2</v>
      </c>
    </row>
    <row r="311" spans="1:23" s="108" customFormat="1" ht="64.5" customHeight="1" x14ac:dyDescent="0.2">
      <c r="A311" s="112"/>
      <c r="B311" s="71">
        <v>304010001</v>
      </c>
      <c r="C311" s="71"/>
      <c r="D311" s="71"/>
      <c r="E311" s="72"/>
      <c r="F311" s="25">
        <v>304010001</v>
      </c>
      <c r="G311" s="67" t="s">
        <v>283</v>
      </c>
      <c r="H311" s="73"/>
      <c r="I311" s="73"/>
      <c r="J311" s="73"/>
      <c r="K311" s="66"/>
      <c r="L311" s="74"/>
      <c r="M311" s="74"/>
      <c r="N311" s="74"/>
      <c r="O311" s="75"/>
      <c r="P311" s="24" t="s">
        <v>0</v>
      </c>
      <c r="Q311" s="23" t="s">
        <v>0</v>
      </c>
      <c r="R311" s="21">
        <f>R312</f>
        <v>4837.6000000000004</v>
      </c>
      <c r="S311" s="21">
        <f>S312</f>
        <v>4837.6000000000004</v>
      </c>
      <c r="T311" s="21">
        <v>4540.3999999999996</v>
      </c>
      <c r="U311" s="21">
        <v>3161</v>
      </c>
      <c r="V311" s="21">
        <v>3198</v>
      </c>
      <c r="W311" s="21">
        <v>3323</v>
      </c>
    </row>
    <row r="312" spans="1:23" s="108" customFormat="1" ht="409.6" customHeight="1" x14ac:dyDescent="0.2">
      <c r="A312" s="112"/>
      <c r="B312" s="45">
        <v>300000000</v>
      </c>
      <c r="C312" s="45">
        <v>304000000</v>
      </c>
      <c r="D312" s="44">
        <v>304010000</v>
      </c>
      <c r="E312" s="43">
        <v>304010001</v>
      </c>
      <c r="F312" s="42" t="s">
        <v>0</v>
      </c>
      <c r="G312" s="40" t="s">
        <v>0</v>
      </c>
      <c r="H312" s="41">
        <v>40</v>
      </c>
      <c r="I312" s="40" t="s">
        <v>151</v>
      </c>
      <c r="J312" s="39">
        <v>40022000</v>
      </c>
      <c r="K312" s="38" t="s">
        <v>282</v>
      </c>
      <c r="L312" s="38" t="s">
        <v>5</v>
      </c>
      <c r="M312" s="37" t="s">
        <v>983</v>
      </c>
      <c r="N312" s="36" t="s">
        <v>281</v>
      </c>
      <c r="O312" s="36" t="s">
        <v>280</v>
      </c>
      <c r="P312" s="12">
        <v>3</v>
      </c>
      <c r="Q312" s="11">
        <v>4</v>
      </c>
      <c r="R312" s="21">
        <v>4837.6000000000004</v>
      </c>
      <c r="S312" s="21">
        <v>4837.6000000000004</v>
      </c>
      <c r="T312" s="21">
        <v>4540.3999999999996</v>
      </c>
      <c r="U312" s="21">
        <v>3161</v>
      </c>
      <c r="V312" s="21">
        <v>3198</v>
      </c>
      <c r="W312" s="21">
        <v>3323</v>
      </c>
    </row>
    <row r="313" spans="1:23" s="108" customFormat="1" ht="85.5" customHeight="1" x14ac:dyDescent="0.2">
      <c r="A313" s="112"/>
      <c r="B313" s="71">
        <v>304010002</v>
      </c>
      <c r="C313" s="71"/>
      <c r="D313" s="71"/>
      <c r="E313" s="72"/>
      <c r="F313" s="25">
        <v>304010002</v>
      </c>
      <c r="G313" s="67" t="s">
        <v>279</v>
      </c>
      <c r="H313" s="73"/>
      <c r="I313" s="73"/>
      <c r="J313" s="73"/>
      <c r="K313" s="66"/>
      <c r="L313" s="74"/>
      <c r="M313" s="74"/>
      <c r="N313" s="74"/>
      <c r="O313" s="75"/>
      <c r="P313" s="24" t="s">
        <v>0</v>
      </c>
      <c r="Q313" s="23" t="s">
        <v>0</v>
      </c>
      <c r="R313" s="21">
        <f>R314</f>
        <v>35.4</v>
      </c>
      <c r="S313" s="21">
        <f>S314</f>
        <v>1.8</v>
      </c>
      <c r="T313" s="21">
        <v>5.6</v>
      </c>
      <c r="U313" s="21">
        <v>6.5</v>
      </c>
      <c r="V313" s="21">
        <v>9</v>
      </c>
      <c r="W313" s="21">
        <v>47.9</v>
      </c>
    </row>
    <row r="314" spans="1:23" s="108" customFormat="1" ht="289.5" customHeight="1" x14ac:dyDescent="0.2">
      <c r="A314" s="112"/>
      <c r="B314" s="45">
        <v>300000000</v>
      </c>
      <c r="C314" s="45">
        <v>304000000</v>
      </c>
      <c r="D314" s="44">
        <v>304010000</v>
      </c>
      <c r="E314" s="43">
        <v>304010002</v>
      </c>
      <c r="F314" s="42" t="s">
        <v>0</v>
      </c>
      <c r="G314" s="40" t="s">
        <v>0</v>
      </c>
      <c r="H314" s="41">
        <v>40</v>
      </c>
      <c r="I314" s="40" t="s">
        <v>151</v>
      </c>
      <c r="J314" s="39">
        <v>40028000</v>
      </c>
      <c r="K314" s="38" t="s">
        <v>278</v>
      </c>
      <c r="L314" s="38" t="s">
        <v>277</v>
      </c>
      <c r="M314" s="37" t="s">
        <v>276</v>
      </c>
      <c r="N314" s="36" t="s">
        <v>275</v>
      </c>
      <c r="O314" s="36" t="s">
        <v>274</v>
      </c>
      <c r="P314" s="12">
        <v>1</v>
      </c>
      <c r="Q314" s="11">
        <v>5</v>
      </c>
      <c r="R314" s="21">
        <v>35.4</v>
      </c>
      <c r="S314" s="21">
        <v>1.8</v>
      </c>
      <c r="T314" s="21">
        <v>5.6</v>
      </c>
      <c r="U314" s="21">
        <v>6.5</v>
      </c>
      <c r="V314" s="21">
        <v>9</v>
      </c>
      <c r="W314" s="21">
        <v>47.9</v>
      </c>
    </row>
    <row r="315" spans="1:23" s="108" customFormat="1" ht="192.75" customHeight="1" x14ac:dyDescent="0.2">
      <c r="A315" s="112"/>
      <c r="B315" s="71">
        <v>304010015</v>
      </c>
      <c r="C315" s="71"/>
      <c r="D315" s="71"/>
      <c r="E315" s="72"/>
      <c r="F315" s="25">
        <v>304010015</v>
      </c>
      <c r="G315" s="67" t="s">
        <v>273</v>
      </c>
      <c r="H315" s="73"/>
      <c r="I315" s="73"/>
      <c r="J315" s="73"/>
      <c r="K315" s="66"/>
      <c r="L315" s="74"/>
      <c r="M315" s="74"/>
      <c r="N315" s="74"/>
      <c r="O315" s="75"/>
      <c r="P315" s="24" t="s">
        <v>0</v>
      </c>
      <c r="Q315" s="23" t="s">
        <v>0</v>
      </c>
      <c r="R315" s="21">
        <f>R316</f>
        <v>10295.66</v>
      </c>
      <c r="S315" s="21">
        <f>S316</f>
        <v>9407.5</v>
      </c>
      <c r="T315" s="21">
        <v>7162.3</v>
      </c>
      <c r="U315" s="21">
        <v>13230.3</v>
      </c>
      <c r="V315" s="21">
        <v>13230.3</v>
      </c>
      <c r="W315" s="21">
        <v>13230.3</v>
      </c>
    </row>
    <row r="316" spans="1:23" s="108" customFormat="1" ht="167.25" customHeight="1" x14ac:dyDescent="0.2">
      <c r="A316" s="112"/>
      <c r="B316" s="45">
        <v>300000000</v>
      </c>
      <c r="C316" s="45">
        <v>304000000</v>
      </c>
      <c r="D316" s="44">
        <v>304010000</v>
      </c>
      <c r="E316" s="43">
        <v>304010015</v>
      </c>
      <c r="F316" s="42" t="s">
        <v>0</v>
      </c>
      <c r="G316" s="40" t="s">
        <v>0</v>
      </c>
      <c r="H316" s="41">
        <v>70</v>
      </c>
      <c r="I316" s="40" t="s">
        <v>144</v>
      </c>
      <c r="J316" s="39">
        <v>70012000</v>
      </c>
      <c r="K316" s="38" t="s">
        <v>272</v>
      </c>
      <c r="L316" s="38" t="s">
        <v>5</v>
      </c>
      <c r="M316" s="37" t="s">
        <v>271</v>
      </c>
      <c r="N316" s="36" t="s">
        <v>270</v>
      </c>
      <c r="O316" s="36" t="s">
        <v>269</v>
      </c>
      <c r="P316" s="12">
        <v>10</v>
      </c>
      <c r="Q316" s="11">
        <v>3</v>
      </c>
      <c r="R316" s="21">
        <v>10295.66</v>
      </c>
      <c r="S316" s="21">
        <v>9407.5</v>
      </c>
      <c r="T316" s="21">
        <v>7162.3</v>
      </c>
      <c r="U316" s="21">
        <v>13230.3</v>
      </c>
      <c r="V316" s="21">
        <v>13230.3</v>
      </c>
      <c r="W316" s="21">
        <v>13230.3</v>
      </c>
    </row>
    <row r="317" spans="1:23" s="108" customFormat="1" ht="77.25" customHeight="1" x14ac:dyDescent="0.2">
      <c r="A317" s="112"/>
      <c r="B317" s="71">
        <v>304010021</v>
      </c>
      <c r="C317" s="71"/>
      <c r="D317" s="71"/>
      <c r="E317" s="72"/>
      <c r="F317" s="25">
        <v>304010021</v>
      </c>
      <c r="G317" s="67" t="s">
        <v>265</v>
      </c>
      <c r="H317" s="73"/>
      <c r="I317" s="73"/>
      <c r="J317" s="73"/>
      <c r="K317" s="66"/>
      <c r="L317" s="74"/>
      <c r="M317" s="74"/>
      <c r="N317" s="74"/>
      <c r="O317" s="75"/>
      <c r="P317" s="24" t="s">
        <v>0</v>
      </c>
      <c r="Q317" s="23" t="s">
        <v>0</v>
      </c>
      <c r="R317" s="21">
        <v>0</v>
      </c>
      <c r="S317" s="21">
        <v>0</v>
      </c>
      <c r="T317" s="21">
        <v>0</v>
      </c>
      <c r="U317" s="21">
        <v>698.1</v>
      </c>
      <c r="V317" s="21">
        <v>0</v>
      </c>
      <c r="W317" s="21">
        <v>0</v>
      </c>
    </row>
    <row r="318" spans="1:23" s="108" customFormat="1" ht="68.25" customHeight="1" x14ac:dyDescent="0.2">
      <c r="A318" s="112"/>
      <c r="B318" s="62">
        <v>300000000</v>
      </c>
      <c r="C318" s="62">
        <v>304000000</v>
      </c>
      <c r="D318" s="19">
        <v>304010000</v>
      </c>
      <c r="E318" s="61">
        <v>304010021</v>
      </c>
      <c r="F318" s="6" t="s">
        <v>0</v>
      </c>
      <c r="G318" s="16" t="s">
        <v>0</v>
      </c>
      <c r="H318" s="17">
        <v>40</v>
      </c>
      <c r="I318" s="16" t="s">
        <v>151</v>
      </c>
      <c r="J318" s="15">
        <v>40500180</v>
      </c>
      <c r="K318" s="14" t="s">
        <v>265</v>
      </c>
      <c r="L318" s="14" t="s">
        <v>5</v>
      </c>
      <c r="M318" s="13" t="s">
        <v>268</v>
      </c>
      <c r="N318" s="64" t="s">
        <v>267</v>
      </c>
      <c r="O318" s="64" t="s">
        <v>266</v>
      </c>
      <c r="P318" s="12">
        <v>1</v>
      </c>
      <c r="Q318" s="11">
        <v>13</v>
      </c>
      <c r="R318" s="21">
        <v>0</v>
      </c>
      <c r="S318" s="21">
        <v>0</v>
      </c>
      <c r="T318" s="21">
        <v>0</v>
      </c>
      <c r="U318" s="21">
        <v>150.30000000000001</v>
      </c>
      <c r="V318" s="21">
        <v>0</v>
      </c>
      <c r="W318" s="21">
        <v>0</v>
      </c>
    </row>
    <row r="319" spans="1:23" s="108" customFormat="1" ht="132.75" customHeight="1" x14ac:dyDescent="0.2">
      <c r="A319" s="112"/>
      <c r="B319" s="55">
        <v>300000000</v>
      </c>
      <c r="C319" s="55">
        <v>304000000</v>
      </c>
      <c r="D319" s="10">
        <v>304010000</v>
      </c>
      <c r="E319" s="60">
        <v>304010021</v>
      </c>
      <c r="F319" s="33" t="s">
        <v>0</v>
      </c>
      <c r="G319" s="32" t="s">
        <v>0</v>
      </c>
      <c r="H319" s="68">
        <v>481</v>
      </c>
      <c r="I319" s="32" t="s">
        <v>138</v>
      </c>
      <c r="J319" s="31">
        <v>481481780</v>
      </c>
      <c r="K319" s="30" t="s">
        <v>265</v>
      </c>
      <c r="L319" s="30" t="s">
        <v>5</v>
      </c>
      <c r="M319" s="69" t="s">
        <v>264</v>
      </c>
      <c r="N319" s="57" t="s">
        <v>263</v>
      </c>
      <c r="O319" s="57" t="s">
        <v>262</v>
      </c>
      <c r="P319" s="28">
        <v>1</v>
      </c>
      <c r="Q319" s="27">
        <v>13</v>
      </c>
      <c r="R319" s="21">
        <v>0</v>
      </c>
      <c r="S319" s="21">
        <v>0</v>
      </c>
      <c r="T319" s="21">
        <v>0</v>
      </c>
      <c r="U319" s="21">
        <v>547.79999999999995</v>
      </c>
      <c r="V319" s="21">
        <v>0</v>
      </c>
      <c r="W319" s="21">
        <v>0</v>
      </c>
    </row>
    <row r="320" spans="1:23" s="115" customFormat="1" ht="124.5" customHeight="1" x14ac:dyDescent="0.2">
      <c r="A320" s="114"/>
      <c r="B320" s="83">
        <v>304020000</v>
      </c>
      <c r="C320" s="83"/>
      <c r="D320" s="83"/>
      <c r="E320" s="84"/>
      <c r="F320" s="99">
        <v>304020000</v>
      </c>
      <c r="G320" s="100" t="s">
        <v>261</v>
      </c>
      <c r="H320" s="101"/>
      <c r="I320" s="101"/>
      <c r="J320" s="101"/>
      <c r="K320" s="102"/>
      <c r="L320" s="103"/>
      <c r="M320" s="103"/>
      <c r="N320" s="103"/>
      <c r="O320" s="104"/>
      <c r="P320" s="105" t="s">
        <v>0</v>
      </c>
      <c r="Q320" s="106" t="s">
        <v>0</v>
      </c>
      <c r="R320" s="110">
        <f>R321+R328+R341+R343+R345+R347+R350+R352+R354+R358+R360+R362+R364+R366+R368+R370</f>
        <v>1470529.0999999999</v>
      </c>
      <c r="S320" s="110">
        <f>S321+S328+S341+S343+S345+S347+S350+S352+S354+S358+S360+S362+S364+S366+S368+S370</f>
        <v>1464284.02</v>
      </c>
      <c r="T320" s="110">
        <f>T321+T328+T341+T343+T345+T347+T350+T352+T354+T358+T360+T362+T364+T366+T368+T370</f>
        <v>1569927.5700000003</v>
      </c>
      <c r="U320" s="110">
        <v>1610108.08</v>
      </c>
      <c r="V320" s="110">
        <v>1600115.58</v>
      </c>
      <c r="W320" s="110">
        <v>1585719.28</v>
      </c>
    </row>
    <row r="321" spans="1:23" s="108" customFormat="1" ht="135.75" customHeight="1" x14ac:dyDescent="0.2">
      <c r="A321" s="112"/>
      <c r="B321" s="71">
        <v>304020001</v>
      </c>
      <c r="C321" s="71"/>
      <c r="D321" s="71"/>
      <c r="E321" s="72"/>
      <c r="F321" s="25">
        <v>304020001</v>
      </c>
      <c r="G321" s="67" t="s">
        <v>260</v>
      </c>
      <c r="H321" s="73"/>
      <c r="I321" s="73"/>
      <c r="J321" s="73"/>
      <c r="K321" s="66"/>
      <c r="L321" s="74"/>
      <c r="M321" s="74"/>
      <c r="N321" s="74"/>
      <c r="O321" s="75"/>
      <c r="P321" s="24" t="s">
        <v>0</v>
      </c>
      <c r="Q321" s="23" t="s">
        <v>0</v>
      </c>
      <c r="R321" s="21">
        <f>SUM(R322:R327)</f>
        <v>10748.970000000001</v>
      </c>
      <c r="S321" s="21">
        <f>SUM(S322:S327)</f>
        <v>10668.070000000002</v>
      </c>
      <c r="T321" s="21">
        <f>SUM(T322:T327)</f>
        <v>11726.07</v>
      </c>
      <c r="U321" s="21">
        <v>12225.67685</v>
      </c>
      <c r="V321" s="21">
        <v>12296.476849999999</v>
      </c>
      <c r="W321" s="21">
        <v>12231.27685</v>
      </c>
    </row>
    <row r="322" spans="1:23" s="108" customFormat="1" ht="309.75" customHeight="1" x14ac:dyDescent="0.2">
      <c r="A322" s="112"/>
      <c r="B322" s="62">
        <v>300000000</v>
      </c>
      <c r="C322" s="62">
        <v>304000000</v>
      </c>
      <c r="D322" s="19">
        <v>304020000</v>
      </c>
      <c r="E322" s="61">
        <v>304020001</v>
      </c>
      <c r="F322" s="6" t="s">
        <v>0</v>
      </c>
      <c r="G322" s="16" t="s">
        <v>0</v>
      </c>
      <c r="H322" s="17">
        <v>40</v>
      </c>
      <c r="I322" s="16" t="s">
        <v>151</v>
      </c>
      <c r="J322" s="15">
        <v>40058000</v>
      </c>
      <c r="K322" s="14" t="s">
        <v>259</v>
      </c>
      <c r="L322" s="14" t="s">
        <v>5</v>
      </c>
      <c r="M322" s="13" t="s">
        <v>258</v>
      </c>
      <c r="N322" s="64" t="s">
        <v>257</v>
      </c>
      <c r="O322" s="64" t="s">
        <v>256</v>
      </c>
      <c r="P322" s="12">
        <v>8</v>
      </c>
      <c r="Q322" s="11">
        <v>4</v>
      </c>
      <c r="R322" s="21">
        <v>177.8</v>
      </c>
      <c r="S322" s="21">
        <v>177.8</v>
      </c>
      <c r="T322" s="21">
        <v>179.6</v>
      </c>
      <c r="U322" s="21">
        <v>213.8</v>
      </c>
      <c r="V322" s="21">
        <v>216.6</v>
      </c>
      <c r="W322" s="21">
        <v>219.4</v>
      </c>
    </row>
    <row r="323" spans="1:23" s="108" customFormat="1" ht="325.5" customHeight="1" x14ac:dyDescent="0.2">
      <c r="A323" s="112"/>
      <c r="B323" s="54">
        <v>300000000</v>
      </c>
      <c r="C323" s="54">
        <v>304000000</v>
      </c>
      <c r="D323" s="58">
        <v>304020000</v>
      </c>
      <c r="E323" s="59">
        <v>304020001</v>
      </c>
      <c r="F323" s="35" t="s">
        <v>0</v>
      </c>
      <c r="G323" s="4" t="s">
        <v>0</v>
      </c>
      <c r="H323" s="65">
        <v>40</v>
      </c>
      <c r="I323" s="4" t="s">
        <v>151</v>
      </c>
      <c r="J323" s="34">
        <v>40500138</v>
      </c>
      <c r="K323" s="2" t="s">
        <v>255</v>
      </c>
      <c r="L323" s="2" t="s">
        <v>5</v>
      </c>
      <c r="M323" s="66" t="s">
        <v>254</v>
      </c>
      <c r="N323" s="56" t="s">
        <v>253</v>
      </c>
      <c r="O323" s="56" t="s">
        <v>252</v>
      </c>
      <c r="P323" s="28">
        <v>1</v>
      </c>
      <c r="Q323" s="27">
        <v>13</v>
      </c>
      <c r="R323" s="21">
        <f>4814.3-62.9</f>
        <v>4751.4000000000005</v>
      </c>
      <c r="S323" s="21">
        <f>4803.4-62.9</f>
        <v>4740.5</v>
      </c>
      <c r="T323" s="21">
        <v>5224.53</v>
      </c>
      <c r="U323" s="21">
        <v>5109.1605600000003</v>
      </c>
      <c r="V323" s="21">
        <v>5147.1605600000003</v>
      </c>
      <c r="W323" s="21">
        <v>5109.1605600000003</v>
      </c>
    </row>
    <row r="324" spans="1:23" s="108" customFormat="1" ht="309.75" customHeight="1" x14ac:dyDescent="0.2">
      <c r="A324" s="112"/>
      <c r="B324" s="54">
        <v>300000000</v>
      </c>
      <c r="C324" s="54">
        <v>304000000</v>
      </c>
      <c r="D324" s="58">
        <v>304020000</v>
      </c>
      <c r="E324" s="59">
        <v>304020001</v>
      </c>
      <c r="F324" s="35" t="s">
        <v>0</v>
      </c>
      <c r="G324" s="4" t="s">
        <v>0</v>
      </c>
      <c r="H324" s="65">
        <v>40</v>
      </c>
      <c r="I324" s="4" t="s">
        <v>151</v>
      </c>
      <c r="J324" s="34">
        <v>40500138</v>
      </c>
      <c r="K324" s="2" t="s">
        <v>255</v>
      </c>
      <c r="L324" s="2" t="s">
        <v>5</v>
      </c>
      <c r="M324" s="66" t="s">
        <v>254</v>
      </c>
      <c r="N324" s="56" t="s">
        <v>253</v>
      </c>
      <c r="O324" s="56" t="s">
        <v>252</v>
      </c>
      <c r="P324" s="28">
        <v>3</v>
      </c>
      <c r="Q324" s="27">
        <v>4</v>
      </c>
      <c r="R324" s="21">
        <f>152.59</f>
        <v>152.59</v>
      </c>
      <c r="S324" s="21">
        <v>82.6</v>
      </c>
      <c r="T324" s="21">
        <v>209.28</v>
      </c>
      <c r="U324" s="21">
        <v>173.69884999999999</v>
      </c>
      <c r="V324" s="21">
        <v>173.69884999999999</v>
      </c>
      <c r="W324" s="21">
        <v>173.69884999999999</v>
      </c>
    </row>
    <row r="325" spans="1:23" s="108" customFormat="1" ht="268.5" customHeight="1" x14ac:dyDescent="0.2">
      <c r="A325" s="112"/>
      <c r="B325" s="54">
        <v>300000000</v>
      </c>
      <c r="C325" s="54">
        <v>304000000</v>
      </c>
      <c r="D325" s="58">
        <v>304020000</v>
      </c>
      <c r="E325" s="59">
        <v>304020001</v>
      </c>
      <c r="F325" s="35" t="s">
        <v>0</v>
      </c>
      <c r="G325" s="4" t="s">
        <v>0</v>
      </c>
      <c r="H325" s="65">
        <v>40</v>
      </c>
      <c r="I325" s="4" t="s">
        <v>151</v>
      </c>
      <c r="J325" s="34">
        <v>40500138</v>
      </c>
      <c r="K325" s="2" t="s">
        <v>255</v>
      </c>
      <c r="L325" s="2" t="s">
        <v>5</v>
      </c>
      <c r="M325" s="66" t="s">
        <v>254</v>
      </c>
      <c r="N325" s="56" t="s">
        <v>253</v>
      </c>
      <c r="O325" s="56" t="s">
        <v>252</v>
      </c>
      <c r="P325" s="28">
        <v>4</v>
      </c>
      <c r="Q325" s="27">
        <v>12</v>
      </c>
      <c r="R325" s="21">
        <f>1373.98-86.4</f>
        <v>1287.58</v>
      </c>
      <c r="S325" s="21">
        <f>1373.98-86.4</f>
        <v>1287.58</v>
      </c>
      <c r="T325" s="21">
        <v>881.91</v>
      </c>
      <c r="U325" s="21">
        <v>793.98648000000003</v>
      </c>
      <c r="V325" s="21">
        <v>823.98648000000003</v>
      </c>
      <c r="W325" s="21">
        <v>793.98648000000003</v>
      </c>
    </row>
    <row r="326" spans="1:23" s="108" customFormat="1" ht="312.75" customHeight="1" x14ac:dyDescent="0.2">
      <c r="A326" s="112"/>
      <c r="B326" s="54">
        <v>300000000</v>
      </c>
      <c r="C326" s="54">
        <v>304000000</v>
      </c>
      <c r="D326" s="58">
        <v>304020000</v>
      </c>
      <c r="E326" s="59">
        <v>304020001</v>
      </c>
      <c r="F326" s="35" t="s">
        <v>0</v>
      </c>
      <c r="G326" s="4" t="s">
        <v>0</v>
      </c>
      <c r="H326" s="65">
        <v>40</v>
      </c>
      <c r="I326" s="4" t="s">
        <v>151</v>
      </c>
      <c r="J326" s="34">
        <v>40500138</v>
      </c>
      <c r="K326" s="2" t="s">
        <v>255</v>
      </c>
      <c r="L326" s="2" t="s">
        <v>5</v>
      </c>
      <c r="M326" s="66" t="s">
        <v>254</v>
      </c>
      <c r="N326" s="56" t="s">
        <v>253</v>
      </c>
      <c r="O326" s="56" t="s">
        <v>252</v>
      </c>
      <c r="P326" s="28">
        <v>10</v>
      </c>
      <c r="Q326" s="27">
        <v>6</v>
      </c>
      <c r="R326" s="21">
        <v>4333.3999999999996</v>
      </c>
      <c r="S326" s="21">
        <v>4333.3999999999996</v>
      </c>
      <c r="T326" s="21">
        <f>5241.33-63.6</f>
        <v>5177.7299999999996</v>
      </c>
      <c r="U326" s="21">
        <v>5860.1849599999996</v>
      </c>
      <c r="V326" s="21">
        <v>5860.1849599999996</v>
      </c>
      <c r="W326" s="21">
        <v>5860.1849599999996</v>
      </c>
    </row>
    <row r="327" spans="1:23" s="108" customFormat="1" ht="180.75" customHeight="1" x14ac:dyDescent="0.2">
      <c r="A327" s="112"/>
      <c r="B327" s="55">
        <v>300000000</v>
      </c>
      <c r="C327" s="55">
        <v>304000000</v>
      </c>
      <c r="D327" s="10">
        <v>304020000</v>
      </c>
      <c r="E327" s="60">
        <v>304020001</v>
      </c>
      <c r="F327" s="33" t="s">
        <v>0</v>
      </c>
      <c r="G327" s="32" t="s">
        <v>0</v>
      </c>
      <c r="H327" s="68">
        <v>231</v>
      </c>
      <c r="I327" s="32" t="s">
        <v>8</v>
      </c>
      <c r="J327" s="31">
        <v>231231230</v>
      </c>
      <c r="K327" s="30" t="s">
        <v>251</v>
      </c>
      <c r="L327" s="30" t="s">
        <v>5</v>
      </c>
      <c r="M327" s="69" t="s">
        <v>232</v>
      </c>
      <c r="N327" s="57" t="s">
        <v>231</v>
      </c>
      <c r="O327" s="57" t="s">
        <v>230</v>
      </c>
      <c r="P327" s="28">
        <v>7</v>
      </c>
      <c r="Q327" s="27">
        <v>9</v>
      </c>
      <c r="R327" s="21">
        <v>46.2</v>
      </c>
      <c r="S327" s="21">
        <v>46.19</v>
      </c>
      <c r="T327" s="21">
        <v>53.02</v>
      </c>
      <c r="U327" s="21">
        <v>74.846000000000004</v>
      </c>
      <c r="V327" s="21">
        <v>74.846000000000004</v>
      </c>
      <c r="W327" s="21">
        <v>74.846000000000004</v>
      </c>
    </row>
    <row r="328" spans="1:23" s="108" customFormat="1" ht="135.75" customHeight="1" x14ac:dyDescent="0.2">
      <c r="A328" s="112"/>
      <c r="B328" s="71">
        <v>304020002</v>
      </c>
      <c r="C328" s="71"/>
      <c r="D328" s="71"/>
      <c r="E328" s="72"/>
      <c r="F328" s="25">
        <v>304020002</v>
      </c>
      <c r="G328" s="67" t="s">
        <v>250</v>
      </c>
      <c r="H328" s="73"/>
      <c r="I328" s="73"/>
      <c r="J328" s="73"/>
      <c r="K328" s="66"/>
      <c r="L328" s="74"/>
      <c r="M328" s="74"/>
      <c r="N328" s="74"/>
      <c r="O328" s="75"/>
      <c r="P328" s="24" t="s">
        <v>0</v>
      </c>
      <c r="Q328" s="23" t="s">
        <v>0</v>
      </c>
      <c r="R328" s="21">
        <f>SUM(R329:R340)</f>
        <v>21952.550000000003</v>
      </c>
      <c r="S328" s="21">
        <f t="shared" ref="S328:T328" si="49">SUM(S329:S340)</f>
        <v>21732.530000000002</v>
      </c>
      <c r="T328" s="21">
        <f t="shared" si="49"/>
        <v>21392.81</v>
      </c>
      <c r="U328" s="21">
        <v>24808.583149999999</v>
      </c>
      <c r="V328" s="21">
        <v>24808.583149999999</v>
      </c>
      <c r="W328" s="21">
        <v>24808.583149999999</v>
      </c>
    </row>
    <row r="329" spans="1:23" s="108" customFormat="1" ht="217.5" customHeight="1" x14ac:dyDescent="0.2">
      <c r="A329" s="112"/>
      <c r="B329" s="62">
        <v>300000000</v>
      </c>
      <c r="C329" s="62">
        <v>304000000</v>
      </c>
      <c r="D329" s="19">
        <v>304020000</v>
      </c>
      <c r="E329" s="61">
        <v>304020002</v>
      </c>
      <c r="F329" s="6" t="s">
        <v>0</v>
      </c>
      <c r="G329" s="16" t="s">
        <v>0</v>
      </c>
      <c r="H329" s="17">
        <v>40</v>
      </c>
      <c r="I329" s="16" t="s">
        <v>151</v>
      </c>
      <c r="J329" s="15">
        <v>40151000</v>
      </c>
      <c r="K329" s="14" t="s">
        <v>249</v>
      </c>
      <c r="L329" s="14" t="s">
        <v>5</v>
      </c>
      <c r="M329" s="13" t="s">
        <v>248</v>
      </c>
      <c r="N329" s="64" t="s">
        <v>247</v>
      </c>
      <c r="O329" s="64" t="s">
        <v>246</v>
      </c>
      <c r="P329" s="12">
        <v>10</v>
      </c>
      <c r="Q329" s="11">
        <v>6</v>
      </c>
      <c r="R329" s="21">
        <v>0</v>
      </c>
      <c r="S329" s="21">
        <v>0</v>
      </c>
      <c r="T329" s="21">
        <v>0</v>
      </c>
      <c r="U329" s="21">
        <v>130</v>
      </c>
      <c r="V329" s="21">
        <v>130</v>
      </c>
      <c r="W329" s="21">
        <v>130</v>
      </c>
    </row>
    <row r="330" spans="1:23" s="108" customFormat="1" ht="387.75" customHeight="1" x14ac:dyDescent="0.2">
      <c r="A330" s="112"/>
      <c r="B330" s="54">
        <v>300000000</v>
      </c>
      <c r="C330" s="54">
        <v>304000000</v>
      </c>
      <c r="D330" s="58">
        <v>304020000</v>
      </c>
      <c r="E330" s="59">
        <v>304020002</v>
      </c>
      <c r="F330" s="35" t="s">
        <v>0</v>
      </c>
      <c r="G330" s="4" t="s">
        <v>0</v>
      </c>
      <c r="H330" s="65">
        <v>40</v>
      </c>
      <c r="I330" s="4" t="s">
        <v>151</v>
      </c>
      <c r="J330" s="34">
        <v>40500137</v>
      </c>
      <c r="K330" s="2" t="s">
        <v>245</v>
      </c>
      <c r="L330" s="2" t="s">
        <v>5</v>
      </c>
      <c r="M330" s="66" t="s">
        <v>244</v>
      </c>
      <c r="N330" s="56" t="s">
        <v>243</v>
      </c>
      <c r="O330" s="56" t="s">
        <v>242</v>
      </c>
      <c r="P330" s="28">
        <v>1</v>
      </c>
      <c r="Q330" s="27">
        <v>13</v>
      </c>
      <c r="R330" s="21">
        <v>9088.39</v>
      </c>
      <c r="S330" s="21">
        <v>9088.39</v>
      </c>
      <c r="T330" s="21">
        <v>8759.31</v>
      </c>
      <c r="U330" s="21">
        <v>9738.0394400000005</v>
      </c>
      <c r="V330" s="21">
        <v>9738.0394400000005</v>
      </c>
      <c r="W330" s="21">
        <v>9738.0394400000005</v>
      </c>
    </row>
    <row r="331" spans="1:23" s="108" customFormat="1" ht="409.6" customHeight="1" x14ac:dyDescent="0.2">
      <c r="A331" s="112"/>
      <c r="B331" s="54">
        <v>300000000</v>
      </c>
      <c r="C331" s="54">
        <v>304000000</v>
      </c>
      <c r="D331" s="58">
        <v>304020000</v>
      </c>
      <c r="E331" s="59">
        <v>304020002</v>
      </c>
      <c r="F331" s="35" t="s">
        <v>0</v>
      </c>
      <c r="G331" s="4" t="s">
        <v>0</v>
      </c>
      <c r="H331" s="65">
        <v>40</v>
      </c>
      <c r="I331" s="4" t="s">
        <v>151</v>
      </c>
      <c r="J331" s="34">
        <v>40500137</v>
      </c>
      <c r="K331" s="2" t="s">
        <v>245</v>
      </c>
      <c r="L331" s="2" t="s">
        <v>5</v>
      </c>
      <c r="M331" s="66" t="s">
        <v>244</v>
      </c>
      <c r="N331" s="56" t="s">
        <v>243</v>
      </c>
      <c r="O331" s="56" t="s">
        <v>242</v>
      </c>
      <c r="P331" s="28">
        <v>3</v>
      </c>
      <c r="Q331" s="27">
        <v>4</v>
      </c>
      <c r="R331" s="21">
        <v>457.21</v>
      </c>
      <c r="S331" s="21">
        <v>237.2</v>
      </c>
      <c r="T331" s="21">
        <v>584.22</v>
      </c>
      <c r="U331" s="21">
        <v>622.10114999999996</v>
      </c>
      <c r="V331" s="21">
        <v>622.10114999999996</v>
      </c>
      <c r="W331" s="21">
        <v>622.10114999999996</v>
      </c>
    </row>
    <row r="332" spans="1:23" s="108" customFormat="1" ht="409.6" customHeight="1" x14ac:dyDescent="0.2">
      <c r="A332" s="112"/>
      <c r="B332" s="54">
        <v>300000000</v>
      </c>
      <c r="C332" s="54">
        <v>304000000</v>
      </c>
      <c r="D332" s="58">
        <v>304020000</v>
      </c>
      <c r="E332" s="59">
        <v>304020002</v>
      </c>
      <c r="F332" s="35" t="s">
        <v>0</v>
      </c>
      <c r="G332" s="4" t="s">
        <v>0</v>
      </c>
      <c r="H332" s="65">
        <v>40</v>
      </c>
      <c r="I332" s="4" t="s">
        <v>151</v>
      </c>
      <c r="J332" s="34">
        <v>40500137</v>
      </c>
      <c r="K332" s="2" t="s">
        <v>245</v>
      </c>
      <c r="L332" s="2" t="s">
        <v>5</v>
      </c>
      <c r="M332" s="66" t="s">
        <v>244</v>
      </c>
      <c r="N332" s="56" t="s">
        <v>243</v>
      </c>
      <c r="O332" s="56" t="s">
        <v>242</v>
      </c>
      <c r="P332" s="28">
        <v>4</v>
      </c>
      <c r="Q332" s="27">
        <v>12</v>
      </c>
      <c r="R332" s="21">
        <v>1925.61</v>
      </c>
      <c r="S332" s="21">
        <v>1925.61</v>
      </c>
      <c r="T332" s="21">
        <v>1979.22</v>
      </c>
      <c r="U332" s="21">
        <v>2318.1135199999999</v>
      </c>
      <c r="V332" s="21">
        <v>2318.1135199999999</v>
      </c>
      <c r="W332" s="21">
        <v>2318.1135199999999</v>
      </c>
    </row>
    <row r="333" spans="1:23" s="108" customFormat="1" ht="268.5" customHeight="1" x14ac:dyDescent="0.2">
      <c r="A333" s="112"/>
      <c r="B333" s="54">
        <v>300000000</v>
      </c>
      <c r="C333" s="54">
        <v>304000000</v>
      </c>
      <c r="D333" s="58">
        <v>304020000</v>
      </c>
      <c r="E333" s="59">
        <v>304020002</v>
      </c>
      <c r="F333" s="35" t="s">
        <v>0</v>
      </c>
      <c r="G333" s="4" t="s">
        <v>0</v>
      </c>
      <c r="H333" s="65">
        <v>40</v>
      </c>
      <c r="I333" s="4" t="s">
        <v>151</v>
      </c>
      <c r="J333" s="34">
        <v>40500137</v>
      </c>
      <c r="K333" s="2" t="s">
        <v>245</v>
      </c>
      <c r="L333" s="2" t="s">
        <v>5</v>
      </c>
      <c r="M333" s="66" t="s">
        <v>244</v>
      </c>
      <c r="N333" s="56" t="s">
        <v>243</v>
      </c>
      <c r="O333" s="56" t="s">
        <v>242</v>
      </c>
      <c r="P333" s="28">
        <v>10</v>
      </c>
      <c r="Q333" s="27">
        <v>6</v>
      </c>
      <c r="R333" s="21">
        <v>10016.66</v>
      </c>
      <c r="S333" s="21">
        <v>10016.66</v>
      </c>
      <c r="T333" s="21">
        <f>9696.86-136.4</f>
        <v>9560.4600000000009</v>
      </c>
      <c r="U333" s="21">
        <v>10952.715039999999</v>
      </c>
      <c r="V333" s="21">
        <v>10952.715039999999</v>
      </c>
      <c r="W333" s="21">
        <v>10952.715039999999</v>
      </c>
    </row>
    <row r="334" spans="1:23" s="108" customFormat="1" ht="109.5" customHeight="1" x14ac:dyDescent="0.2">
      <c r="A334" s="112"/>
      <c r="B334" s="54"/>
      <c r="C334" s="54"/>
      <c r="D334" s="58"/>
      <c r="E334" s="59"/>
      <c r="F334" s="35"/>
      <c r="G334" s="4"/>
      <c r="H334" s="65">
        <v>40</v>
      </c>
      <c r="I334" s="4" t="s">
        <v>151</v>
      </c>
      <c r="J334" s="34">
        <v>40500137</v>
      </c>
      <c r="K334" s="2" t="s">
        <v>245</v>
      </c>
      <c r="L334" s="2" t="s">
        <v>5</v>
      </c>
      <c r="M334" s="66" t="s">
        <v>240</v>
      </c>
      <c r="N334" s="56" t="s">
        <v>239</v>
      </c>
      <c r="O334" s="56" t="s">
        <v>238</v>
      </c>
      <c r="P334" s="28">
        <v>4</v>
      </c>
      <c r="Q334" s="27">
        <v>5</v>
      </c>
      <c r="R334" s="21">
        <v>146.9</v>
      </c>
      <c r="S334" s="21">
        <v>146.9</v>
      </c>
      <c r="T334" s="21">
        <v>109.93</v>
      </c>
      <c r="U334" s="21">
        <v>0</v>
      </c>
      <c r="V334" s="21">
        <v>0</v>
      </c>
      <c r="W334" s="21">
        <v>0</v>
      </c>
    </row>
    <row r="335" spans="1:23" s="108" customFormat="1" ht="110.25" customHeight="1" x14ac:dyDescent="0.2">
      <c r="A335" s="112"/>
      <c r="B335" s="54">
        <v>300000000</v>
      </c>
      <c r="C335" s="54">
        <v>304000000</v>
      </c>
      <c r="D335" s="58">
        <v>304020000</v>
      </c>
      <c r="E335" s="59">
        <v>304020002</v>
      </c>
      <c r="F335" s="35" t="s">
        <v>0</v>
      </c>
      <c r="G335" s="4" t="s">
        <v>0</v>
      </c>
      <c r="H335" s="65">
        <v>50</v>
      </c>
      <c r="I335" s="4" t="s">
        <v>7</v>
      </c>
      <c r="J335" s="34">
        <v>50137000</v>
      </c>
      <c r="K335" s="2" t="s">
        <v>241</v>
      </c>
      <c r="L335" s="2" t="s">
        <v>5</v>
      </c>
      <c r="M335" s="66" t="s">
        <v>240</v>
      </c>
      <c r="N335" s="56" t="s">
        <v>239</v>
      </c>
      <c r="O335" s="56" t="s">
        <v>238</v>
      </c>
      <c r="P335" s="28">
        <v>1</v>
      </c>
      <c r="Q335" s="27">
        <v>6</v>
      </c>
      <c r="R335" s="21">
        <v>0</v>
      </c>
      <c r="S335" s="21">
        <v>0</v>
      </c>
      <c r="T335" s="21">
        <v>0</v>
      </c>
      <c r="U335" s="21">
        <v>666.4</v>
      </c>
      <c r="V335" s="21">
        <v>666.4</v>
      </c>
      <c r="W335" s="21">
        <v>666.4</v>
      </c>
    </row>
    <row r="336" spans="1:23" s="108" customFormat="1" ht="125.25" customHeight="1" x14ac:dyDescent="0.2">
      <c r="A336" s="112"/>
      <c r="B336" s="54">
        <v>300000000</v>
      </c>
      <c r="C336" s="54">
        <v>304000000</v>
      </c>
      <c r="D336" s="58">
        <v>304020000</v>
      </c>
      <c r="E336" s="59">
        <v>304020002</v>
      </c>
      <c r="F336" s="35" t="s">
        <v>0</v>
      </c>
      <c r="G336" s="4" t="s">
        <v>0</v>
      </c>
      <c r="H336" s="65">
        <v>70</v>
      </c>
      <c r="I336" s="4" t="s">
        <v>144</v>
      </c>
      <c r="J336" s="34">
        <v>70160000</v>
      </c>
      <c r="K336" s="2" t="s">
        <v>237</v>
      </c>
      <c r="L336" s="2" t="s">
        <v>5</v>
      </c>
      <c r="M336" s="66" t="s">
        <v>236</v>
      </c>
      <c r="N336" s="56" t="s">
        <v>235</v>
      </c>
      <c r="O336" s="56" t="s">
        <v>234</v>
      </c>
      <c r="P336" s="28">
        <v>5</v>
      </c>
      <c r="Q336" s="27">
        <v>5</v>
      </c>
      <c r="R336" s="21">
        <v>29.9</v>
      </c>
      <c r="S336" s="21">
        <v>29.9</v>
      </c>
      <c r="T336" s="21">
        <v>2.9</v>
      </c>
      <c r="U336" s="21">
        <v>2.9</v>
      </c>
      <c r="V336" s="21">
        <v>2.9</v>
      </c>
      <c r="W336" s="21">
        <v>2.9</v>
      </c>
    </row>
    <row r="337" spans="1:23" s="108" customFormat="1" ht="172.5" customHeight="1" x14ac:dyDescent="0.2">
      <c r="A337" s="112"/>
      <c r="B337" s="54">
        <v>300000000</v>
      </c>
      <c r="C337" s="54">
        <v>304000000</v>
      </c>
      <c r="D337" s="58">
        <v>304020000</v>
      </c>
      <c r="E337" s="59">
        <v>304020002</v>
      </c>
      <c r="F337" s="35" t="s">
        <v>0</v>
      </c>
      <c r="G337" s="4" t="s">
        <v>0</v>
      </c>
      <c r="H337" s="65">
        <v>231</v>
      </c>
      <c r="I337" s="4" t="s">
        <v>8</v>
      </c>
      <c r="J337" s="34">
        <v>231016000</v>
      </c>
      <c r="K337" s="2" t="s">
        <v>233</v>
      </c>
      <c r="L337" s="2" t="s">
        <v>5</v>
      </c>
      <c r="M337" s="66" t="s">
        <v>232</v>
      </c>
      <c r="N337" s="56" t="s">
        <v>231</v>
      </c>
      <c r="O337" s="56" t="s">
        <v>230</v>
      </c>
      <c r="P337" s="28">
        <v>7</v>
      </c>
      <c r="Q337" s="27">
        <v>9</v>
      </c>
      <c r="R337" s="21">
        <v>160.69999999999999</v>
      </c>
      <c r="S337" s="21">
        <v>160.69</v>
      </c>
      <c r="T337" s="21">
        <v>269.64999999999998</v>
      </c>
      <c r="U337" s="21">
        <v>247.834</v>
      </c>
      <c r="V337" s="21">
        <v>247.834</v>
      </c>
      <c r="W337" s="21">
        <v>247.834</v>
      </c>
    </row>
    <row r="338" spans="1:23" s="108" customFormat="1" ht="156" customHeight="1" x14ac:dyDescent="0.2">
      <c r="A338" s="112"/>
      <c r="B338" s="54">
        <v>300000000</v>
      </c>
      <c r="C338" s="54">
        <v>304000000</v>
      </c>
      <c r="D338" s="58">
        <v>304020000</v>
      </c>
      <c r="E338" s="59">
        <v>304020002</v>
      </c>
      <c r="F338" s="35" t="s">
        <v>0</v>
      </c>
      <c r="G338" s="4" t="s">
        <v>0</v>
      </c>
      <c r="H338" s="65">
        <v>481</v>
      </c>
      <c r="I338" s="4" t="s">
        <v>138</v>
      </c>
      <c r="J338" s="34">
        <v>481481506</v>
      </c>
      <c r="K338" s="2" t="s">
        <v>229</v>
      </c>
      <c r="L338" s="2" t="s">
        <v>5</v>
      </c>
      <c r="M338" s="66" t="s">
        <v>228</v>
      </c>
      <c r="N338" s="56" t="s">
        <v>227</v>
      </c>
      <c r="O338" s="56" t="s">
        <v>226</v>
      </c>
      <c r="P338" s="28">
        <v>6</v>
      </c>
      <c r="Q338" s="27">
        <v>5</v>
      </c>
      <c r="R338" s="21">
        <v>90.58</v>
      </c>
      <c r="S338" s="21">
        <v>90.58</v>
      </c>
      <c r="T338" s="21">
        <v>93.12</v>
      </c>
      <c r="U338" s="21">
        <v>96.48</v>
      </c>
      <c r="V338" s="21">
        <v>96.48</v>
      </c>
      <c r="W338" s="21">
        <v>96.48</v>
      </c>
    </row>
    <row r="339" spans="1:23" s="108" customFormat="1" ht="149.25" customHeight="1" x14ac:dyDescent="0.2">
      <c r="A339" s="112"/>
      <c r="B339" s="54">
        <v>300000000</v>
      </c>
      <c r="C339" s="54">
        <v>304000000</v>
      </c>
      <c r="D339" s="58">
        <v>304020000</v>
      </c>
      <c r="E339" s="59">
        <v>304020002</v>
      </c>
      <c r="F339" s="35" t="s">
        <v>0</v>
      </c>
      <c r="G339" s="4" t="s">
        <v>0</v>
      </c>
      <c r="H339" s="65">
        <v>481</v>
      </c>
      <c r="I339" s="4" t="s">
        <v>138</v>
      </c>
      <c r="J339" s="34">
        <v>481481710</v>
      </c>
      <c r="K339" s="2" t="s">
        <v>225</v>
      </c>
      <c r="L339" s="2" t="s">
        <v>5</v>
      </c>
      <c r="M339" s="66" t="s">
        <v>224</v>
      </c>
      <c r="N339" s="56" t="s">
        <v>223</v>
      </c>
      <c r="O339" s="56" t="s">
        <v>222</v>
      </c>
      <c r="P339" s="28">
        <v>9</v>
      </c>
      <c r="Q339" s="27">
        <v>9</v>
      </c>
      <c r="R339" s="21">
        <v>34</v>
      </c>
      <c r="S339" s="21">
        <v>34</v>
      </c>
      <c r="T339" s="21">
        <v>34</v>
      </c>
      <c r="U339" s="21">
        <v>34</v>
      </c>
      <c r="V339" s="21">
        <v>34</v>
      </c>
      <c r="W339" s="21">
        <v>34</v>
      </c>
    </row>
    <row r="340" spans="1:23" s="108" customFormat="1" ht="132" customHeight="1" x14ac:dyDescent="0.2">
      <c r="A340" s="112"/>
      <c r="B340" s="55">
        <v>300000000</v>
      </c>
      <c r="C340" s="55">
        <v>304000000</v>
      </c>
      <c r="D340" s="10">
        <v>304020000</v>
      </c>
      <c r="E340" s="60">
        <v>304020002</v>
      </c>
      <c r="F340" s="33" t="s">
        <v>0</v>
      </c>
      <c r="G340" s="32" t="s">
        <v>0</v>
      </c>
      <c r="H340" s="68">
        <v>481</v>
      </c>
      <c r="I340" s="32" t="s">
        <v>138</v>
      </c>
      <c r="J340" s="31">
        <v>481481720</v>
      </c>
      <c r="K340" s="30" t="s">
        <v>166</v>
      </c>
      <c r="L340" s="30" t="s">
        <v>5</v>
      </c>
      <c r="M340" s="69" t="s">
        <v>221</v>
      </c>
      <c r="N340" s="57" t="s">
        <v>220</v>
      </c>
      <c r="O340" s="57" t="s">
        <v>219</v>
      </c>
      <c r="P340" s="28">
        <v>5</v>
      </c>
      <c r="Q340" s="27">
        <v>5</v>
      </c>
      <c r="R340" s="21">
        <v>2.6</v>
      </c>
      <c r="S340" s="21">
        <v>2.6</v>
      </c>
      <c r="T340" s="21">
        <v>0</v>
      </c>
      <c r="U340" s="21">
        <v>0</v>
      </c>
      <c r="V340" s="21">
        <v>0</v>
      </c>
      <c r="W340" s="21">
        <v>0</v>
      </c>
    </row>
    <row r="341" spans="1:23" s="108" customFormat="1" ht="181.5" customHeight="1" x14ac:dyDescent="0.2">
      <c r="A341" s="112"/>
      <c r="B341" s="71">
        <v>304020005</v>
      </c>
      <c r="C341" s="71"/>
      <c r="D341" s="71"/>
      <c r="E341" s="72"/>
      <c r="F341" s="25">
        <v>304020005</v>
      </c>
      <c r="G341" s="67" t="s">
        <v>218</v>
      </c>
      <c r="H341" s="73"/>
      <c r="I341" s="73"/>
      <c r="J341" s="73"/>
      <c r="K341" s="66"/>
      <c r="L341" s="74"/>
      <c r="M341" s="74"/>
      <c r="N341" s="74"/>
      <c r="O341" s="75"/>
      <c r="P341" s="24" t="s">
        <v>0</v>
      </c>
      <c r="Q341" s="23" t="s">
        <v>0</v>
      </c>
      <c r="R341" s="21">
        <f>R342</f>
        <v>63143.7</v>
      </c>
      <c r="S341" s="21">
        <f>S342</f>
        <v>62901.8</v>
      </c>
      <c r="T341" s="21">
        <f>T342</f>
        <v>73788.399999999994</v>
      </c>
      <c r="U341" s="21">
        <v>65238.2</v>
      </c>
      <c r="V341" s="21">
        <v>55475.7</v>
      </c>
      <c r="W341" s="21">
        <v>51105.1</v>
      </c>
    </row>
    <row r="342" spans="1:23" s="108" customFormat="1" ht="139.5" customHeight="1" x14ac:dyDescent="0.2">
      <c r="A342" s="112"/>
      <c r="B342" s="62">
        <v>300000000</v>
      </c>
      <c r="C342" s="62">
        <v>304000000</v>
      </c>
      <c r="D342" s="19">
        <v>304020000</v>
      </c>
      <c r="E342" s="61">
        <v>304020005</v>
      </c>
      <c r="F342" s="6" t="s">
        <v>0</v>
      </c>
      <c r="G342" s="16" t="s">
        <v>0</v>
      </c>
      <c r="H342" s="17">
        <v>40</v>
      </c>
      <c r="I342" s="16" t="s">
        <v>151</v>
      </c>
      <c r="J342" s="15">
        <v>40025000</v>
      </c>
      <c r="K342" s="14" t="s">
        <v>217</v>
      </c>
      <c r="L342" s="14" t="s">
        <v>5</v>
      </c>
      <c r="M342" s="13" t="s">
        <v>216</v>
      </c>
      <c r="N342" s="64" t="s">
        <v>159</v>
      </c>
      <c r="O342" s="64" t="s">
        <v>215</v>
      </c>
      <c r="P342" s="12">
        <v>4</v>
      </c>
      <c r="Q342" s="11">
        <v>5</v>
      </c>
      <c r="R342" s="21">
        <v>63143.7</v>
      </c>
      <c r="S342" s="21">
        <v>62901.8</v>
      </c>
      <c r="T342" s="21">
        <v>73788.399999999994</v>
      </c>
      <c r="U342" s="21">
        <v>65238.2</v>
      </c>
      <c r="V342" s="21">
        <v>55475.7</v>
      </c>
      <c r="W342" s="21">
        <v>51105.1</v>
      </c>
    </row>
    <row r="343" spans="1:23" s="108" customFormat="1" ht="227.25" customHeight="1" x14ac:dyDescent="0.2">
      <c r="A343" s="112"/>
      <c r="B343" s="71">
        <v>304020006</v>
      </c>
      <c r="C343" s="71"/>
      <c r="D343" s="71"/>
      <c r="E343" s="72"/>
      <c r="F343" s="25">
        <v>304020006</v>
      </c>
      <c r="G343" s="67" t="s">
        <v>214</v>
      </c>
      <c r="H343" s="73"/>
      <c r="I343" s="73"/>
      <c r="J343" s="73"/>
      <c r="K343" s="66"/>
      <c r="L343" s="74"/>
      <c r="M343" s="74"/>
      <c r="N343" s="74"/>
      <c r="O343" s="75"/>
      <c r="P343" s="24" t="s">
        <v>0</v>
      </c>
      <c r="Q343" s="23" t="s">
        <v>0</v>
      </c>
      <c r="R343" s="21">
        <f>R344</f>
        <v>837.5</v>
      </c>
      <c r="S343" s="21">
        <f t="shared" ref="S343:T343" si="50">S344</f>
        <v>837.5</v>
      </c>
      <c r="T343" s="21">
        <f t="shared" si="50"/>
        <v>900</v>
      </c>
      <c r="U343" s="21">
        <v>675</v>
      </c>
      <c r="V343" s="21">
        <v>442.5</v>
      </c>
      <c r="W343" s="21">
        <v>350</v>
      </c>
    </row>
    <row r="344" spans="1:23" s="108" customFormat="1" ht="159.75" customHeight="1" x14ac:dyDescent="0.2">
      <c r="A344" s="112"/>
      <c r="B344" s="45">
        <v>300000000</v>
      </c>
      <c r="C344" s="45">
        <v>304000000</v>
      </c>
      <c r="D344" s="44">
        <v>304020000</v>
      </c>
      <c r="E344" s="43">
        <v>304020006</v>
      </c>
      <c r="F344" s="42" t="s">
        <v>0</v>
      </c>
      <c r="G344" s="40" t="s">
        <v>0</v>
      </c>
      <c r="H344" s="41">
        <v>40</v>
      </c>
      <c r="I344" s="40" t="s">
        <v>151</v>
      </c>
      <c r="J344" s="39">
        <v>40063000</v>
      </c>
      <c r="K344" s="38" t="s">
        <v>213</v>
      </c>
      <c r="L344" s="38" t="s">
        <v>5</v>
      </c>
      <c r="M344" s="37" t="s">
        <v>160</v>
      </c>
      <c r="N344" s="36" t="s">
        <v>159</v>
      </c>
      <c r="O344" s="36" t="s">
        <v>158</v>
      </c>
      <c r="P344" s="12">
        <v>4</v>
      </c>
      <c r="Q344" s="11">
        <v>5</v>
      </c>
      <c r="R344" s="21">
        <v>837.5</v>
      </c>
      <c r="S344" s="21">
        <v>837.5</v>
      </c>
      <c r="T344" s="21">
        <v>900</v>
      </c>
      <c r="U344" s="21">
        <v>675</v>
      </c>
      <c r="V344" s="21">
        <v>442.5</v>
      </c>
      <c r="W344" s="21">
        <v>350</v>
      </c>
    </row>
    <row r="345" spans="1:23" s="108" customFormat="1" ht="260.25" customHeight="1" x14ac:dyDescent="0.2">
      <c r="A345" s="112"/>
      <c r="B345" s="71">
        <v>304020007</v>
      </c>
      <c r="C345" s="71"/>
      <c r="D345" s="71"/>
      <c r="E345" s="72"/>
      <c r="F345" s="25">
        <v>304020007</v>
      </c>
      <c r="G345" s="67" t="s">
        <v>212</v>
      </c>
      <c r="H345" s="73"/>
      <c r="I345" s="73"/>
      <c r="J345" s="73"/>
      <c r="K345" s="66"/>
      <c r="L345" s="74"/>
      <c r="M345" s="74"/>
      <c r="N345" s="74"/>
      <c r="O345" s="75"/>
      <c r="P345" s="24" t="s">
        <v>0</v>
      </c>
      <c r="Q345" s="23" t="s">
        <v>0</v>
      </c>
      <c r="R345" s="21">
        <f>R346</f>
        <v>3513.7</v>
      </c>
      <c r="S345" s="21">
        <f t="shared" ref="S345:T345" si="51">S346</f>
        <v>3513.7</v>
      </c>
      <c r="T345" s="21">
        <f t="shared" si="51"/>
        <v>3645.2</v>
      </c>
      <c r="U345" s="21">
        <v>2170.3000000000002</v>
      </c>
      <c r="V345" s="21">
        <v>1829.5</v>
      </c>
      <c r="W345" s="21">
        <v>1507</v>
      </c>
    </row>
    <row r="346" spans="1:23" s="108" customFormat="1" ht="177" customHeight="1" x14ac:dyDescent="0.2">
      <c r="A346" s="112"/>
      <c r="B346" s="45">
        <v>300000000</v>
      </c>
      <c r="C346" s="45">
        <v>304000000</v>
      </c>
      <c r="D346" s="44">
        <v>304020000</v>
      </c>
      <c r="E346" s="43">
        <v>304020007</v>
      </c>
      <c r="F346" s="42" t="s">
        <v>0</v>
      </c>
      <c r="G346" s="40" t="s">
        <v>0</v>
      </c>
      <c r="H346" s="41">
        <v>40</v>
      </c>
      <c r="I346" s="40" t="s">
        <v>151</v>
      </c>
      <c r="J346" s="39">
        <v>40064000</v>
      </c>
      <c r="K346" s="38" t="s">
        <v>211</v>
      </c>
      <c r="L346" s="38" t="s">
        <v>5</v>
      </c>
      <c r="M346" s="37" t="s">
        <v>160</v>
      </c>
      <c r="N346" s="36" t="s">
        <v>159</v>
      </c>
      <c r="O346" s="36" t="s">
        <v>158</v>
      </c>
      <c r="P346" s="12">
        <v>4</v>
      </c>
      <c r="Q346" s="11">
        <v>12</v>
      </c>
      <c r="R346" s="21">
        <v>3513.7</v>
      </c>
      <c r="S346" s="21">
        <v>3513.7</v>
      </c>
      <c r="T346" s="21">
        <v>3645.2</v>
      </c>
      <c r="U346" s="21">
        <v>2170.3000000000002</v>
      </c>
      <c r="V346" s="21">
        <v>1829.5</v>
      </c>
      <c r="W346" s="21">
        <v>1507</v>
      </c>
    </row>
    <row r="347" spans="1:23" s="108" customFormat="1" ht="387.75" customHeight="1" x14ac:dyDescent="0.2">
      <c r="A347" s="112"/>
      <c r="B347" s="71">
        <v>304020023</v>
      </c>
      <c r="C347" s="71"/>
      <c r="D347" s="71"/>
      <c r="E347" s="72"/>
      <c r="F347" s="25">
        <v>304020023</v>
      </c>
      <c r="G347" s="67" t="s">
        <v>210</v>
      </c>
      <c r="H347" s="73"/>
      <c r="I347" s="73"/>
      <c r="J347" s="73"/>
      <c r="K347" s="66"/>
      <c r="L347" s="74"/>
      <c r="M347" s="74"/>
      <c r="N347" s="74"/>
      <c r="O347" s="75"/>
      <c r="P347" s="24" t="s">
        <v>0</v>
      </c>
      <c r="Q347" s="23" t="s">
        <v>0</v>
      </c>
      <c r="R347" s="21">
        <f>R348+R349</f>
        <v>1220206.1000000001</v>
      </c>
      <c r="S347" s="21">
        <f t="shared" ref="S347:T347" si="52">S348+S349</f>
        <v>1220206.1000000001</v>
      </c>
      <c r="T347" s="21">
        <f t="shared" si="52"/>
        <v>1327828.1000000001</v>
      </c>
      <c r="U347" s="21">
        <v>1361274.6</v>
      </c>
      <c r="V347" s="21">
        <v>1361274.6</v>
      </c>
      <c r="W347" s="21">
        <v>1361274.6</v>
      </c>
    </row>
    <row r="348" spans="1:23" s="108" customFormat="1" ht="310.5" customHeight="1" x14ac:dyDescent="0.2">
      <c r="A348" s="112"/>
      <c r="B348" s="62">
        <v>300000000</v>
      </c>
      <c r="C348" s="62">
        <v>304000000</v>
      </c>
      <c r="D348" s="19">
        <v>304020000</v>
      </c>
      <c r="E348" s="61">
        <v>304020023</v>
      </c>
      <c r="F348" s="6" t="s">
        <v>0</v>
      </c>
      <c r="G348" s="16" t="s">
        <v>0</v>
      </c>
      <c r="H348" s="17">
        <v>231</v>
      </c>
      <c r="I348" s="16" t="s">
        <v>8</v>
      </c>
      <c r="J348" s="15">
        <v>231019000</v>
      </c>
      <c r="K348" s="14" t="s">
        <v>209</v>
      </c>
      <c r="L348" s="14" t="s">
        <v>5</v>
      </c>
      <c r="M348" s="13" t="s">
        <v>206</v>
      </c>
      <c r="N348" s="64" t="s">
        <v>208</v>
      </c>
      <c r="O348" s="64" t="s">
        <v>204</v>
      </c>
      <c r="P348" s="12">
        <v>7</v>
      </c>
      <c r="Q348" s="11">
        <v>2</v>
      </c>
      <c r="R348" s="21">
        <v>823529.9</v>
      </c>
      <c r="S348" s="21">
        <v>823529.9</v>
      </c>
      <c r="T348" s="21">
        <v>902869.5</v>
      </c>
      <c r="U348" s="21">
        <v>946424.9</v>
      </c>
      <c r="V348" s="21">
        <v>946424.9</v>
      </c>
      <c r="W348" s="21">
        <v>946424.9</v>
      </c>
    </row>
    <row r="349" spans="1:23" s="108" customFormat="1" ht="256.5" customHeight="1" x14ac:dyDescent="0.2">
      <c r="A349" s="112"/>
      <c r="B349" s="55">
        <v>300000000</v>
      </c>
      <c r="C349" s="55">
        <v>304000000</v>
      </c>
      <c r="D349" s="10">
        <v>304020000</v>
      </c>
      <c r="E349" s="60">
        <v>304020023</v>
      </c>
      <c r="F349" s="33" t="s">
        <v>0</v>
      </c>
      <c r="G349" s="32" t="s">
        <v>0</v>
      </c>
      <c r="H349" s="68">
        <v>231</v>
      </c>
      <c r="I349" s="32" t="s">
        <v>8</v>
      </c>
      <c r="J349" s="31">
        <v>231039000</v>
      </c>
      <c r="K349" s="30" t="s">
        <v>207</v>
      </c>
      <c r="L349" s="30" t="s">
        <v>5</v>
      </c>
      <c r="M349" s="69" t="s">
        <v>206</v>
      </c>
      <c r="N349" s="57" t="s">
        <v>205</v>
      </c>
      <c r="O349" s="57" t="s">
        <v>204</v>
      </c>
      <c r="P349" s="28">
        <v>7</v>
      </c>
      <c r="Q349" s="27">
        <v>1</v>
      </c>
      <c r="R349" s="21">
        <v>396676.2</v>
      </c>
      <c r="S349" s="21">
        <v>396676.2</v>
      </c>
      <c r="T349" s="21">
        <v>424958.6</v>
      </c>
      <c r="U349" s="21">
        <v>414849.7</v>
      </c>
      <c r="V349" s="21">
        <v>414849.7</v>
      </c>
      <c r="W349" s="21">
        <v>414849.7</v>
      </c>
    </row>
    <row r="350" spans="1:23" s="108" customFormat="1" ht="153.75" customHeight="1" x14ac:dyDescent="0.2">
      <c r="A350" s="112"/>
      <c r="B350" s="71">
        <v>304020028</v>
      </c>
      <c r="C350" s="71"/>
      <c r="D350" s="71"/>
      <c r="E350" s="72"/>
      <c r="F350" s="25">
        <v>304020028</v>
      </c>
      <c r="G350" s="67" t="s">
        <v>145</v>
      </c>
      <c r="H350" s="73"/>
      <c r="I350" s="73"/>
      <c r="J350" s="73"/>
      <c r="K350" s="66"/>
      <c r="L350" s="74"/>
      <c r="M350" s="74"/>
      <c r="N350" s="74"/>
      <c r="O350" s="75"/>
      <c r="P350" s="24" t="s">
        <v>0</v>
      </c>
      <c r="Q350" s="23" t="s">
        <v>0</v>
      </c>
      <c r="R350" s="21">
        <f>R351</f>
        <v>24911.86</v>
      </c>
      <c r="S350" s="21">
        <f t="shared" ref="S350:T350" si="53">S351</f>
        <v>24911.9</v>
      </c>
      <c r="T350" s="21">
        <f t="shared" si="53"/>
        <v>10126.099999999999</v>
      </c>
      <c r="U350" s="21">
        <v>10647.3</v>
      </c>
      <c r="V350" s="21">
        <v>17745.400000000001</v>
      </c>
      <c r="W350" s="21">
        <v>8872.7000000000007</v>
      </c>
    </row>
    <row r="351" spans="1:23" s="108" customFormat="1" ht="175.5" customHeight="1" x14ac:dyDescent="0.2">
      <c r="A351" s="112"/>
      <c r="B351" s="45">
        <v>300000000</v>
      </c>
      <c r="C351" s="45">
        <v>304000000</v>
      </c>
      <c r="D351" s="44">
        <v>304020000</v>
      </c>
      <c r="E351" s="43">
        <v>304020028</v>
      </c>
      <c r="F351" s="42" t="s">
        <v>0</v>
      </c>
      <c r="G351" s="40" t="s">
        <v>0</v>
      </c>
      <c r="H351" s="41">
        <v>70</v>
      </c>
      <c r="I351" s="40" t="s">
        <v>144</v>
      </c>
      <c r="J351" s="39">
        <v>70024000</v>
      </c>
      <c r="K351" s="38" t="s">
        <v>203</v>
      </c>
      <c r="L351" s="38" t="s">
        <v>5</v>
      </c>
      <c r="M351" s="37" t="s">
        <v>202</v>
      </c>
      <c r="N351" s="36" t="s">
        <v>201</v>
      </c>
      <c r="O351" s="36" t="s">
        <v>200</v>
      </c>
      <c r="P351" s="12">
        <v>10</v>
      </c>
      <c r="Q351" s="11">
        <v>4</v>
      </c>
      <c r="R351" s="21">
        <v>24911.86</v>
      </c>
      <c r="S351" s="21">
        <v>24911.9</v>
      </c>
      <c r="T351" s="21">
        <f>11813.8-1687.7</f>
        <v>10126.099999999999</v>
      </c>
      <c r="U351" s="21">
        <v>10647.3</v>
      </c>
      <c r="V351" s="21">
        <v>17745.400000000001</v>
      </c>
      <c r="W351" s="21">
        <v>8872.7000000000007</v>
      </c>
    </row>
    <row r="352" spans="1:23" s="108" customFormat="1" ht="373.5" customHeight="1" x14ac:dyDescent="0.2">
      <c r="A352" s="112"/>
      <c r="B352" s="71">
        <v>304020036</v>
      </c>
      <c r="C352" s="71"/>
      <c r="D352" s="71"/>
      <c r="E352" s="72"/>
      <c r="F352" s="25">
        <v>304020036</v>
      </c>
      <c r="G352" s="67" t="s">
        <v>199</v>
      </c>
      <c r="H352" s="73"/>
      <c r="I352" s="73"/>
      <c r="J352" s="73"/>
      <c r="K352" s="66"/>
      <c r="L352" s="74"/>
      <c r="M352" s="74"/>
      <c r="N352" s="74"/>
      <c r="O352" s="75"/>
      <c r="P352" s="24" t="s">
        <v>0</v>
      </c>
      <c r="Q352" s="23" t="s">
        <v>0</v>
      </c>
      <c r="R352" s="21">
        <f>R353</f>
        <v>40894</v>
      </c>
      <c r="S352" s="21">
        <f t="shared" ref="S352:T352" si="54">S353</f>
        <v>40894</v>
      </c>
      <c r="T352" s="21">
        <f t="shared" si="54"/>
        <v>45017.599999999999</v>
      </c>
      <c r="U352" s="21">
        <v>50124.2</v>
      </c>
      <c r="V352" s="21">
        <v>50124.2</v>
      </c>
      <c r="W352" s="21">
        <v>50124.2</v>
      </c>
    </row>
    <row r="353" spans="1:23" s="108" customFormat="1" ht="189.75" customHeight="1" x14ac:dyDescent="0.2">
      <c r="A353" s="112"/>
      <c r="B353" s="45">
        <v>300000000</v>
      </c>
      <c r="C353" s="45">
        <v>304000000</v>
      </c>
      <c r="D353" s="44">
        <v>304020000</v>
      </c>
      <c r="E353" s="43">
        <v>304020036</v>
      </c>
      <c r="F353" s="42" t="s">
        <v>0</v>
      </c>
      <c r="G353" s="40" t="s">
        <v>0</v>
      </c>
      <c r="H353" s="41">
        <v>231</v>
      </c>
      <c r="I353" s="40" t="s">
        <v>8</v>
      </c>
      <c r="J353" s="39">
        <v>231020000</v>
      </c>
      <c r="K353" s="38" t="s">
        <v>198</v>
      </c>
      <c r="L353" s="38" t="s">
        <v>5</v>
      </c>
      <c r="M353" s="37" t="s">
        <v>197</v>
      </c>
      <c r="N353" s="36" t="s">
        <v>196</v>
      </c>
      <c r="O353" s="36" t="s">
        <v>195</v>
      </c>
      <c r="P353" s="12">
        <v>7</v>
      </c>
      <c r="Q353" s="11">
        <v>2</v>
      </c>
      <c r="R353" s="21">
        <v>40894</v>
      </c>
      <c r="S353" s="21">
        <v>40894</v>
      </c>
      <c r="T353" s="21">
        <v>45017.599999999999</v>
      </c>
      <c r="U353" s="21">
        <v>50124.2</v>
      </c>
      <c r="V353" s="21">
        <v>50124.2</v>
      </c>
      <c r="W353" s="21">
        <v>50124.2</v>
      </c>
    </row>
    <row r="354" spans="1:23" s="108" customFormat="1" ht="409.6" customHeight="1" x14ac:dyDescent="0.2">
      <c r="A354" s="112"/>
      <c r="B354" s="71">
        <v>304020037</v>
      </c>
      <c r="C354" s="71"/>
      <c r="D354" s="71"/>
      <c r="E354" s="72"/>
      <c r="F354" s="25">
        <v>304020037</v>
      </c>
      <c r="G354" s="67" t="s">
        <v>194</v>
      </c>
      <c r="H354" s="73"/>
      <c r="I354" s="73"/>
      <c r="J354" s="73"/>
      <c r="K354" s="66"/>
      <c r="L354" s="74"/>
      <c r="M354" s="74"/>
      <c r="N354" s="74"/>
      <c r="O354" s="75"/>
      <c r="P354" s="24" t="s">
        <v>0</v>
      </c>
      <c r="Q354" s="23" t="s">
        <v>0</v>
      </c>
      <c r="R354" s="21">
        <f>R355+R356+R357</f>
        <v>31644.02</v>
      </c>
      <c r="S354" s="21">
        <f t="shared" ref="S354:T354" si="55">S355+S356+S357</f>
        <v>31232</v>
      </c>
      <c r="T354" s="21">
        <f t="shared" si="55"/>
        <v>31390.62</v>
      </c>
      <c r="U354" s="21">
        <v>34171.82</v>
      </c>
      <c r="V354" s="21">
        <v>30731.82</v>
      </c>
      <c r="W354" s="21">
        <v>30731.82</v>
      </c>
    </row>
    <row r="355" spans="1:23" s="108" customFormat="1" ht="216.75" customHeight="1" x14ac:dyDescent="0.2">
      <c r="A355" s="112"/>
      <c r="B355" s="62">
        <v>300000000</v>
      </c>
      <c r="C355" s="62">
        <v>304000000</v>
      </c>
      <c r="D355" s="19">
        <v>304020000</v>
      </c>
      <c r="E355" s="61">
        <v>304020037</v>
      </c>
      <c r="F355" s="6" t="s">
        <v>0</v>
      </c>
      <c r="G355" s="16" t="s">
        <v>0</v>
      </c>
      <c r="H355" s="17">
        <v>231</v>
      </c>
      <c r="I355" s="16" t="s">
        <v>8</v>
      </c>
      <c r="J355" s="15">
        <v>231015000</v>
      </c>
      <c r="K355" s="14" t="s">
        <v>193</v>
      </c>
      <c r="L355" s="14" t="s">
        <v>5</v>
      </c>
      <c r="M355" s="13" t="s">
        <v>192</v>
      </c>
      <c r="N355" s="64" t="s">
        <v>191</v>
      </c>
      <c r="O355" s="64" t="s">
        <v>190</v>
      </c>
      <c r="P355" s="12">
        <v>7</v>
      </c>
      <c r="Q355" s="11">
        <v>7</v>
      </c>
      <c r="R355" s="21">
        <v>8011.02</v>
      </c>
      <c r="S355" s="21">
        <v>8011</v>
      </c>
      <c r="T355" s="21">
        <v>8152.62</v>
      </c>
      <c r="U355" s="21">
        <v>8600.82</v>
      </c>
      <c r="V355" s="21">
        <v>8600.82</v>
      </c>
      <c r="W355" s="21">
        <v>8600.82</v>
      </c>
    </row>
    <row r="356" spans="1:23" s="108" customFormat="1" ht="157.5" customHeight="1" x14ac:dyDescent="0.2">
      <c r="A356" s="112"/>
      <c r="B356" s="54">
        <v>300000000</v>
      </c>
      <c r="C356" s="54">
        <v>304000000</v>
      </c>
      <c r="D356" s="58">
        <v>304020000</v>
      </c>
      <c r="E356" s="59">
        <v>304020037</v>
      </c>
      <c r="F356" s="35" t="s">
        <v>0</v>
      </c>
      <c r="G356" s="4" t="s">
        <v>0</v>
      </c>
      <c r="H356" s="65">
        <v>231</v>
      </c>
      <c r="I356" s="4" t="s">
        <v>8</v>
      </c>
      <c r="J356" s="34">
        <v>231017000</v>
      </c>
      <c r="K356" s="2" t="s">
        <v>189</v>
      </c>
      <c r="L356" s="2" t="s">
        <v>5</v>
      </c>
      <c r="M356" s="66" t="s">
        <v>188</v>
      </c>
      <c r="N356" s="56" t="s">
        <v>187</v>
      </c>
      <c r="O356" s="56" t="s">
        <v>186</v>
      </c>
      <c r="P356" s="28">
        <v>7</v>
      </c>
      <c r="Q356" s="27">
        <v>9</v>
      </c>
      <c r="R356" s="21">
        <v>1788</v>
      </c>
      <c r="S356" s="21">
        <v>1788</v>
      </c>
      <c r="T356" s="21">
        <v>1934</v>
      </c>
      <c r="U356" s="21">
        <v>1770</v>
      </c>
      <c r="V356" s="21">
        <v>1770</v>
      </c>
      <c r="W356" s="21">
        <v>1770</v>
      </c>
    </row>
    <row r="357" spans="1:23" s="108" customFormat="1" ht="196.5" customHeight="1" x14ac:dyDescent="0.2">
      <c r="A357" s="112"/>
      <c r="B357" s="55">
        <v>300000000</v>
      </c>
      <c r="C357" s="55">
        <v>304000000</v>
      </c>
      <c r="D357" s="10">
        <v>304020000</v>
      </c>
      <c r="E357" s="60">
        <v>304020037</v>
      </c>
      <c r="F357" s="33" t="s">
        <v>0</v>
      </c>
      <c r="G357" s="32" t="s">
        <v>0</v>
      </c>
      <c r="H357" s="68">
        <v>231</v>
      </c>
      <c r="I357" s="32" t="s">
        <v>8</v>
      </c>
      <c r="J357" s="31">
        <v>231231007</v>
      </c>
      <c r="K357" s="30" t="s">
        <v>185</v>
      </c>
      <c r="L357" s="30" t="s">
        <v>5</v>
      </c>
      <c r="M357" s="69" t="s">
        <v>184</v>
      </c>
      <c r="N357" s="57" t="s">
        <v>183</v>
      </c>
      <c r="O357" s="57" t="s">
        <v>182</v>
      </c>
      <c r="P357" s="28">
        <v>10</v>
      </c>
      <c r="Q357" s="27">
        <v>4</v>
      </c>
      <c r="R357" s="21">
        <v>21845</v>
      </c>
      <c r="S357" s="21">
        <v>21433</v>
      </c>
      <c r="T357" s="21">
        <v>21304</v>
      </c>
      <c r="U357" s="21">
        <v>23801</v>
      </c>
      <c r="V357" s="21">
        <v>20361</v>
      </c>
      <c r="W357" s="21">
        <v>20361</v>
      </c>
    </row>
    <row r="358" spans="1:23" s="108" customFormat="1" ht="409.6" customHeight="1" x14ac:dyDescent="0.2">
      <c r="A358" s="112"/>
      <c r="B358" s="71">
        <v>304020038</v>
      </c>
      <c r="C358" s="71"/>
      <c r="D358" s="71"/>
      <c r="E358" s="72"/>
      <c r="F358" s="25">
        <v>304020038</v>
      </c>
      <c r="G358" s="67" t="s">
        <v>181</v>
      </c>
      <c r="H358" s="73"/>
      <c r="I358" s="73"/>
      <c r="J358" s="73"/>
      <c r="K358" s="66"/>
      <c r="L358" s="74"/>
      <c r="M358" s="74"/>
      <c r="N358" s="74"/>
      <c r="O358" s="75"/>
      <c r="P358" s="24" t="s">
        <v>0</v>
      </c>
      <c r="Q358" s="23" t="s">
        <v>0</v>
      </c>
      <c r="R358" s="21">
        <f>R359</f>
        <v>35914.6</v>
      </c>
      <c r="S358" s="21">
        <f t="shared" ref="S358:T358" si="56">S359</f>
        <v>33486.120000000003</v>
      </c>
      <c r="T358" s="21">
        <f t="shared" si="56"/>
        <v>36100</v>
      </c>
      <c r="U358" s="21">
        <v>35571.599999999999</v>
      </c>
      <c r="V358" s="21">
        <v>34193.4</v>
      </c>
      <c r="W358" s="21">
        <v>33521.599999999999</v>
      </c>
    </row>
    <row r="359" spans="1:23" s="108" customFormat="1" ht="204.75" customHeight="1" x14ac:dyDescent="0.2">
      <c r="A359" s="112"/>
      <c r="B359" s="45">
        <v>300000000</v>
      </c>
      <c r="C359" s="45">
        <v>304000000</v>
      </c>
      <c r="D359" s="44">
        <v>304020000</v>
      </c>
      <c r="E359" s="43">
        <v>304020038</v>
      </c>
      <c r="F359" s="42" t="s">
        <v>0</v>
      </c>
      <c r="G359" s="40" t="s">
        <v>0</v>
      </c>
      <c r="H359" s="41">
        <v>40</v>
      </c>
      <c r="I359" s="40" t="s">
        <v>151</v>
      </c>
      <c r="J359" s="39">
        <v>40024000</v>
      </c>
      <c r="K359" s="38" t="s">
        <v>180</v>
      </c>
      <c r="L359" s="38" t="s">
        <v>5</v>
      </c>
      <c r="M359" s="37" t="s">
        <v>179</v>
      </c>
      <c r="N359" s="36" t="s">
        <v>178</v>
      </c>
      <c r="O359" s="36" t="s">
        <v>177</v>
      </c>
      <c r="P359" s="12">
        <v>10</v>
      </c>
      <c r="Q359" s="11">
        <v>4</v>
      </c>
      <c r="R359" s="21">
        <v>35914.6</v>
      </c>
      <c r="S359" s="21">
        <v>33486.120000000003</v>
      </c>
      <c r="T359" s="21">
        <v>36100</v>
      </c>
      <c r="U359" s="21">
        <v>35571.599999999999</v>
      </c>
      <c r="V359" s="21">
        <v>34193.4</v>
      </c>
      <c r="W359" s="21">
        <v>33521.599999999999</v>
      </c>
    </row>
    <row r="360" spans="1:23" s="108" customFormat="1" ht="340.5" customHeight="1" x14ac:dyDescent="0.2">
      <c r="A360" s="112"/>
      <c r="B360" s="71">
        <v>304020054</v>
      </c>
      <c r="C360" s="71"/>
      <c r="D360" s="71"/>
      <c r="E360" s="72"/>
      <c r="F360" s="25">
        <v>304020054</v>
      </c>
      <c r="G360" s="67" t="s">
        <v>139</v>
      </c>
      <c r="H360" s="73"/>
      <c r="I360" s="73"/>
      <c r="J360" s="73"/>
      <c r="K360" s="66"/>
      <c r="L360" s="74"/>
      <c r="M360" s="74"/>
      <c r="N360" s="74"/>
      <c r="O360" s="75"/>
      <c r="P360" s="24" t="s">
        <v>0</v>
      </c>
      <c r="Q360" s="23" t="s">
        <v>0</v>
      </c>
      <c r="R360" s="21">
        <f>R361</f>
        <v>482.4</v>
      </c>
      <c r="S360" s="21">
        <f>S361</f>
        <v>482.4</v>
      </c>
      <c r="T360" s="21">
        <f>T361</f>
        <v>620</v>
      </c>
      <c r="U360" s="21">
        <v>2369.8000000000002</v>
      </c>
      <c r="V360" s="21">
        <v>698.4</v>
      </c>
      <c r="W360" s="21">
        <v>698.4</v>
      </c>
    </row>
    <row r="361" spans="1:23" s="108" customFormat="1" ht="244.5" customHeight="1" x14ac:dyDescent="0.2">
      <c r="A361" s="112"/>
      <c r="B361" s="55">
        <v>300000000</v>
      </c>
      <c r="C361" s="55">
        <v>304000000</v>
      </c>
      <c r="D361" s="10">
        <v>304020000</v>
      </c>
      <c r="E361" s="60">
        <v>304020054</v>
      </c>
      <c r="F361" s="33" t="s">
        <v>0</v>
      </c>
      <c r="G361" s="32" t="s">
        <v>0</v>
      </c>
      <c r="H361" s="68">
        <v>481</v>
      </c>
      <c r="I361" s="32" t="s">
        <v>138</v>
      </c>
      <c r="J361" s="31">
        <v>481481004</v>
      </c>
      <c r="K361" s="30" t="s">
        <v>176</v>
      </c>
      <c r="L361" s="30" t="s">
        <v>5</v>
      </c>
      <c r="M361" s="69" t="s">
        <v>175</v>
      </c>
      <c r="N361" s="57" t="s">
        <v>174</v>
      </c>
      <c r="O361" s="57" t="s">
        <v>173</v>
      </c>
      <c r="P361" s="28">
        <v>4</v>
      </c>
      <c r="Q361" s="27">
        <v>5</v>
      </c>
      <c r="R361" s="21">
        <v>482.4</v>
      </c>
      <c r="S361" s="21">
        <v>482.4</v>
      </c>
      <c r="T361" s="21">
        <v>620</v>
      </c>
      <c r="U361" s="21">
        <v>2369.8000000000002</v>
      </c>
      <c r="V361" s="21">
        <v>698.4</v>
      </c>
      <c r="W361" s="21">
        <v>698.4</v>
      </c>
    </row>
    <row r="362" spans="1:23" s="108" customFormat="1" ht="154.5" customHeight="1" x14ac:dyDescent="0.2">
      <c r="A362" s="112"/>
      <c r="B362" s="71">
        <v>304020059</v>
      </c>
      <c r="C362" s="71"/>
      <c r="D362" s="71"/>
      <c r="E362" s="72"/>
      <c r="F362" s="25">
        <v>304020059</v>
      </c>
      <c r="G362" s="67" t="s">
        <v>172</v>
      </c>
      <c r="H362" s="73"/>
      <c r="I362" s="73"/>
      <c r="J362" s="73"/>
      <c r="K362" s="66"/>
      <c r="L362" s="74"/>
      <c r="M362" s="74"/>
      <c r="N362" s="74"/>
      <c r="O362" s="75"/>
      <c r="P362" s="24" t="s">
        <v>0</v>
      </c>
      <c r="Q362" s="23" t="s">
        <v>0</v>
      </c>
      <c r="R362" s="21">
        <f>R363</f>
        <v>328.8</v>
      </c>
      <c r="S362" s="21">
        <f>S363</f>
        <v>316</v>
      </c>
      <c r="T362" s="21">
        <f>T363</f>
        <v>508.7</v>
      </c>
      <c r="U362" s="21">
        <v>557.20000000000005</v>
      </c>
      <c r="V362" s="21">
        <v>557.20000000000005</v>
      </c>
      <c r="W362" s="21">
        <v>557.20000000000005</v>
      </c>
    </row>
    <row r="363" spans="1:23" s="108" customFormat="1" ht="310.5" customHeight="1" x14ac:dyDescent="0.2">
      <c r="A363" s="112"/>
      <c r="B363" s="45">
        <v>300000000</v>
      </c>
      <c r="C363" s="45">
        <v>304000000</v>
      </c>
      <c r="D363" s="44">
        <v>304020000</v>
      </c>
      <c r="E363" s="43">
        <v>304020059</v>
      </c>
      <c r="F363" s="42" t="s">
        <v>0</v>
      </c>
      <c r="G363" s="40" t="s">
        <v>0</v>
      </c>
      <c r="H363" s="41">
        <v>40</v>
      </c>
      <c r="I363" s="40" t="s">
        <v>151</v>
      </c>
      <c r="J363" s="39">
        <v>40055000</v>
      </c>
      <c r="K363" s="38" t="s">
        <v>171</v>
      </c>
      <c r="L363" s="38" t="s">
        <v>5</v>
      </c>
      <c r="M363" s="37" t="s">
        <v>170</v>
      </c>
      <c r="N363" s="36" t="s">
        <v>169</v>
      </c>
      <c r="O363" s="36" t="s">
        <v>168</v>
      </c>
      <c r="P363" s="12">
        <v>1</v>
      </c>
      <c r="Q363" s="11">
        <v>13</v>
      </c>
      <c r="R363" s="21">
        <v>328.8</v>
      </c>
      <c r="S363" s="21">
        <v>316</v>
      </c>
      <c r="T363" s="21">
        <v>508.7</v>
      </c>
      <c r="U363" s="21">
        <v>557.20000000000005</v>
      </c>
      <c r="V363" s="21">
        <v>557.20000000000005</v>
      </c>
      <c r="W363" s="21">
        <v>557.20000000000005</v>
      </c>
    </row>
    <row r="364" spans="1:23" s="108" customFormat="1" ht="150.75" customHeight="1" x14ac:dyDescent="0.2">
      <c r="A364" s="112"/>
      <c r="B364" s="71">
        <v>304020060</v>
      </c>
      <c r="C364" s="71"/>
      <c r="D364" s="71"/>
      <c r="E364" s="72"/>
      <c r="F364" s="25">
        <v>304020060</v>
      </c>
      <c r="G364" s="67" t="s">
        <v>167</v>
      </c>
      <c r="H364" s="73"/>
      <c r="I364" s="73"/>
      <c r="J364" s="73"/>
      <c r="K364" s="66"/>
      <c r="L364" s="74"/>
      <c r="M364" s="74"/>
      <c r="N364" s="74"/>
      <c r="O364" s="75"/>
      <c r="P364" s="24" t="s">
        <v>0</v>
      </c>
      <c r="Q364" s="23" t="s">
        <v>0</v>
      </c>
      <c r="R364" s="21">
        <f>R365</f>
        <v>278.39999999999998</v>
      </c>
      <c r="S364" s="21">
        <f>S365</f>
        <v>278.3</v>
      </c>
      <c r="T364" s="21">
        <f t="shared" ref="T364" si="57">T365</f>
        <v>0</v>
      </c>
      <c r="U364" s="21">
        <v>0</v>
      </c>
      <c r="V364" s="21">
        <v>0</v>
      </c>
      <c r="W364" s="21">
        <v>0</v>
      </c>
    </row>
    <row r="365" spans="1:23" s="108" customFormat="1" ht="222.75" customHeight="1" x14ac:dyDescent="0.2">
      <c r="A365" s="112"/>
      <c r="B365" s="45">
        <v>300000000</v>
      </c>
      <c r="C365" s="45">
        <v>304000000</v>
      </c>
      <c r="D365" s="44">
        <v>304020000</v>
      </c>
      <c r="E365" s="43">
        <v>304020060</v>
      </c>
      <c r="F365" s="42" t="s">
        <v>0</v>
      </c>
      <c r="G365" s="40" t="s">
        <v>0</v>
      </c>
      <c r="H365" s="41">
        <v>481</v>
      </c>
      <c r="I365" s="40" t="s">
        <v>138</v>
      </c>
      <c r="J365" s="39">
        <v>481481060</v>
      </c>
      <c r="K365" s="38" t="s">
        <v>166</v>
      </c>
      <c r="L365" s="38" t="s">
        <v>5</v>
      </c>
      <c r="M365" s="37" t="s">
        <v>165</v>
      </c>
      <c r="N365" s="36" t="s">
        <v>164</v>
      </c>
      <c r="O365" s="36" t="s">
        <v>163</v>
      </c>
      <c r="P365" s="12">
        <v>5</v>
      </c>
      <c r="Q365" s="11">
        <v>2</v>
      </c>
      <c r="R365" s="21">
        <v>278.39999999999998</v>
      </c>
      <c r="S365" s="21">
        <v>278.3</v>
      </c>
      <c r="T365" s="21">
        <v>0</v>
      </c>
      <c r="U365" s="21">
        <v>0</v>
      </c>
      <c r="V365" s="21">
        <v>0</v>
      </c>
      <c r="W365" s="21">
        <v>0</v>
      </c>
    </row>
    <row r="366" spans="1:23" s="108" customFormat="1" ht="286.5" customHeight="1" x14ac:dyDescent="0.2">
      <c r="A366" s="112"/>
      <c r="B366" s="71">
        <v>304020067</v>
      </c>
      <c r="C366" s="71"/>
      <c r="D366" s="71"/>
      <c r="E366" s="72"/>
      <c r="F366" s="25">
        <v>304020067</v>
      </c>
      <c r="G366" s="67" t="s">
        <v>162</v>
      </c>
      <c r="H366" s="73"/>
      <c r="I366" s="73"/>
      <c r="J366" s="73"/>
      <c r="K366" s="66"/>
      <c r="L366" s="74"/>
      <c r="M366" s="74"/>
      <c r="N366" s="74"/>
      <c r="O366" s="75"/>
      <c r="P366" s="24" t="s">
        <v>0</v>
      </c>
      <c r="Q366" s="23" t="s">
        <v>0</v>
      </c>
      <c r="R366" s="21">
        <f>R367</f>
        <v>6893.4</v>
      </c>
      <c r="S366" s="21">
        <f t="shared" ref="S366:T366" si="58">S367</f>
        <v>6893.4</v>
      </c>
      <c r="T366" s="21">
        <f t="shared" si="58"/>
        <v>2710</v>
      </c>
      <c r="U366" s="21">
        <v>1579</v>
      </c>
      <c r="V366" s="21">
        <v>1311</v>
      </c>
      <c r="W366" s="21">
        <v>1242</v>
      </c>
    </row>
    <row r="367" spans="1:23" s="108" customFormat="1" ht="195" customHeight="1" x14ac:dyDescent="0.2">
      <c r="A367" s="112"/>
      <c r="B367" s="45">
        <v>300000000</v>
      </c>
      <c r="C367" s="45">
        <v>304000000</v>
      </c>
      <c r="D367" s="44">
        <v>304020000</v>
      </c>
      <c r="E367" s="43">
        <v>304020067</v>
      </c>
      <c r="F367" s="42" t="s">
        <v>0</v>
      </c>
      <c r="G367" s="40" t="s">
        <v>0</v>
      </c>
      <c r="H367" s="41">
        <v>40</v>
      </c>
      <c r="I367" s="40" t="s">
        <v>151</v>
      </c>
      <c r="J367" s="39">
        <v>40500170</v>
      </c>
      <c r="K367" s="38" t="s">
        <v>161</v>
      </c>
      <c r="L367" s="38" t="s">
        <v>5</v>
      </c>
      <c r="M367" s="37" t="s">
        <v>160</v>
      </c>
      <c r="N367" s="36" t="s">
        <v>159</v>
      </c>
      <c r="O367" s="36" t="s">
        <v>158</v>
      </c>
      <c r="P367" s="12">
        <v>4</v>
      </c>
      <c r="Q367" s="11">
        <v>5</v>
      </c>
      <c r="R367" s="21">
        <v>6893.4</v>
      </c>
      <c r="S367" s="21">
        <v>6893.4</v>
      </c>
      <c r="T367" s="21">
        <v>2710</v>
      </c>
      <c r="U367" s="21">
        <v>1579</v>
      </c>
      <c r="V367" s="21">
        <v>1311</v>
      </c>
      <c r="W367" s="21">
        <v>1242</v>
      </c>
    </row>
    <row r="368" spans="1:23" s="108" customFormat="1" ht="234.75" customHeight="1" x14ac:dyDescent="0.2">
      <c r="A368" s="112"/>
      <c r="B368" s="71">
        <v>304020084</v>
      </c>
      <c r="C368" s="71"/>
      <c r="D368" s="71"/>
      <c r="E368" s="72"/>
      <c r="F368" s="25">
        <v>304020084</v>
      </c>
      <c r="G368" s="67" t="s">
        <v>157</v>
      </c>
      <c r="H368" s="73"/>
      <c r="I368" s="73"/>
      <c r="J368" s="73"/>
      <c r="K368" s="66"/>
      <c r="L368" s="74"/>
      <c r="M368" s="74"/>
      <c r="N368" s="74"/>
      <c r="O368" s="75"/>
      <c r="P368" s="24" t="s">
        <v>0</v>
      </c>
      <c r="Q368" s="23" t="s">
        <v>0</v>
      </c>
      <c r="R368" s="21">
        <f t="shared" ref="R368:S368" si="59">R369</f>
        <v>8266.4</v>
      </c>
      <c r="S368" s="21">
        <f t="shared" si="59"/>
        <v>5417.5</v>
      </c>
      <c r="T368" s="21">
        <f>T369</f>
        <v>3459.8</v>
      </c>
      <c r="U368" s="21">
        <v>8266.4</v>
      </c>
      <c r="V368" s="21">
        <v>8266.4</v>
      </c>
      <c r="W368" s="21">
        <v>8266.4</v>
      </c>
    </row>
    <row r="369" spans="1:23" s="108" customFormat="1" ht="220.5" customHeight="1" x14ac:dyDescent="0.2">
      <c r="A369" s="112"/>
      <c r="B369" s="45">
        <v>300000000</v>
      </c>
      <c r="C369" s="45">
        <v>304000000</v>
      </c>
      <c r="D369" s="44">
        <v>304020000</v>
      </c>
      <c r="E369" s="43">
        <v>304020084</v>
      </c>
      <c r="F369" s="42" t="s">
        <v>0</v>
      </c>
      <c r="G369" s="40" t="s">
        <v>0</v>
      </c>
      <c r="H369" s="41">
        <v>481</v>
      </c>
      <c r="I369" s="40" t="s">
        <v>138</v>
      </c>
      <c r="J369" s="39">
        <v>481481508</v>
      </c>
      <c r="K369" s="38" t="s">
        <v>156</v>
      </c>
      <c r="L369" s="38" t="s">
        <v>5</v>
      </c>
      <c r="M369" s="37" t="s">
        <v>155</v>
      </c>
      <c r="N369" s="36" t="s">
        <v>154</v>
      </c>
      <c r="O369" s="36" t="s">
        <v>153</v>
      </c>
      <c r="P369" s="12">
        <v>9</v>
      </c>
      <c r="Q369" s="11">
        <v>9</v>
      </c>
      <c r="R369" s="21">
        <v>8266.4</v>
      </c>
      <c r="S369" s="21">
        <v>5417.5</v>
      </c>
      <c r="T369" s="21">
        <v>3459.8</v>
      </c>
      <c r="U369" s="21">
        <v>8266.4</v>
      </c>
      <c r="V369" s="21">
        <v>8266.4</v>
      </c>
      <c r="W369" s="21">
        <v>8266.4</v>
      </c>
    </row>
    <row r="370" spans="1:23" s="108" customFormat="1" ht="207" customHeight="1" x14ac:dyDescent="0.2">
      <c r="A370" s="112"/>
      <c r="B370" s="71">
        <v>304020089</v>
      </c>
      <c r="C370" s="71"/>
      <c r="D370" s="71"/>
      <c r="E370" s="72"/>
      <c r="F370" s="25">
        <v>304020089</v>
      </c>
      <c r="G370" s="67" t="s">
        <v>152</v>
      </c>
      <c r="H370" s="73"/>
      <c r="I370" s="73"/>
      <c r="J370" s="73"/>
      <c r="K370" s="66"/>
      <c r="L370" s="74"/>
      <c r="M370" s="74"/>
      <c r="N370" s="74"/>
      <c r="O370" s="75"/>
      <c r="P370" s="24" t="s">
        <v>0</v>
      </c>
      <c r="Q370" s="23" t="s">
        <v>0</v>
      </c>
      <c r="R370" s="21">
        <f>R371+R372+R373</f>
        <v>512.70000000000005</v>
      </c>
      <c r="S370" s="21">
        <f t="shared" ref="S370:T370" si="60">S371+S372+S373</f>
        <v>512.70000000000005</v>
      </c>
      <c r="T370" s="21">
        <f t="shared" si="60"/>
        <v>714.17000000000007</v>
      </c>
      <c r="U370" s="21">
        <v>428.4</v>
      </c>
      <c r="V370" s="21">
        <v>360.4</v>
      </c>
      <c r="W370" s="21">
        <v>428.4</v>
      </c>
    </row>
    <row r="371" spans="1:23" s="108" customFormat="1" ht="263.25" customHeight="1" x14ac:dyDescent="0.2">
      <c r="A371" s="112"/>
      <c r="B371" s="62">
        <v>300000000</v>
      </c>
      <c r="C371" s="62">
        <v>304000000</v>
      </c>
      <c r="D371" s="19">
        <v>304020000</v>
      </c>
      <c r="E371" s="61">
        <v>304020089</v>
      </c>
      <c r="F371" s="6" t="s">
        <v>0</v>
      </c>
      <c r="G371" s="16" t="s">
        <v>0</v>
      </c>
      <c r="H371" s="17">
        <v>40</v>
      </c>
      <c r="I371" s="16" t="s">
        <v>151</v>
      </c>
      <c r="J371" s="15">
        <v>40500135</v>
      </c>
      <c r="K371" s="14" t="s">
        <v>150</v>
      </c>
      <c r="L371" s="14" t="s">
        <v>5</v>
      </c>
      <c r="M371" s="13" t="s">
        <v>149</v>
      </c>
      <c r="N371" s="64" t="s">
        <v>148</v>
      </c>
      <c r="O371" s="64" t="s">
        <v>147</v>
      </c>
      <c r="P371" s="12">
        <v>1</v>
      </c>
      <c r="Q371" s="11">
        <v>13</v>
      </c>
      <c r="R371" s="21">
        <v>62.9</v>
      </c>
      <c r="S371" s="21">
        <v>62.9</v>
      </c>
      <c r="T371" s="21">
        <v>297.8</v>
      </c>
      <c r="U371" s="21">
        <v>88</v>
      </c>
      <c r="V371" s="21">
        <v>50</v>
      </c>
      <c r="W371" s="21">
        <v>88</v>
      </c>
    </row>
    <row r="372" spans="1:23" s="108" customFormat="1" ht="249" customHeight="1" x14ac:dyDescent="0.2">
      <c r="A372" s="112"/>
      <c r="B372" s="54">
        <v>300000000</v>
      </c>
      <c r="C372" s="54">
        <v>304000000</v>
      </c>
      <c r="D372" s="58">
        <v>304020000</v>
      </c>
      <c r="E372" s="59">
        <v>304020089</v>
      </c>
      <c r="F372" s="35" t="s">
        <v>0</v>
      </c>
      <c r="G372" s="4" t="s">
        <v>0</v>
      </c>
      <c r="H372" s="65">
        <v>40</v>
      </c>
      <c r="I372" s="4" t="s">
        <v>151</v>
      </c>
      <c r="J372" s="34">
        <v>40500135</v>
      </c>
      <c r="K372" s="2" t="s">
        <v>150</v>
      </c>
      <c r="L372" s="2" t="s">
        <v>5</v>
      </c>
      <c r="M372" s="66" t="s">
        <v>149</v>
      </c>
      <c r="N372" s="56" t="s">
        <v>148</v>
      </c>
      <c r="O372" s="56" t="s">
        <v>147</v>
      </c>
      <c r="P372" s="28">
        <v>4</v>
      </c>
      <c r="Q372" s="27">
        <v>12</v>
      </c>
      <c r="R372" s="21">
        <v>86.4</v>
      </c>
      <c r="S372" s="21">
        <v>86.4</v>
      </c>
      <c r="T372" s="21">
        <v>27.17</v>
      </c>
      <c r="U372" s="21">
        <v>80</v>
      </c>
      <c r="V372" s="21">
        <v>50</v>
      </c>
      <c r="W372" s="21">
        <v>80</v>
      </c>
    </row>
    <row r="373" spans="1:23" s="108" customFormat="1" ht="228.75" customHeight="1" x14ac:dyDescent="0.2">
      <c r="A373" s="112"/>
      <c r="B373" s="55">
        <v>300000000</v>
      </c>
      <c r="C373" s="55">
        <v>304000000</v>
      </c>
      <c r="D373" s="10">
        <v>304020000</v>
      </c>
      <c r="E373" s="60">
        <v>304020089</v>
      </c>
      <c r="F373" s="33" t="s">
        <v>0</v>
      </c>
      <c r="G373" s="32" t="s">
        <v>0</v>
      </c>
      <c r="H373" s="68">
        <v>40</v>
      </c>
      <c r="I373" s="32" t="s">
        <v>151</v>
      </c>
      <c r="J373" s="31">
        <v>40500135</v>
      </c>
      <c r="K373" s="30" t="s">
        <v>150</v>
      </c>
      <c r="L373" s="30" t="s">
        <v>5</v>
      </c>
      <c r="M373" s="69" t="s">
        <v>149</v>
      </c>
      <c r="N373" s="57" t="s">
        <v>148</v>
      </c>
      <c r="O373" s="57" t="s">
        <v>147</v>
      </c>
      <c r="P373" s="28">
        <v>10</v>
      </c>
      <c r="Q373" s="27">
        <v>6</v>
      </c>
      <c r="R373" s="21">
        <v>363.4</v>
      </c>
      <c r="S373" s="21">
        <v>363.4</v>
      </c>
      <c r="T373" s="21">
        <v>389.2</v>
      </c>
      <c r="U373" s="21">
        <v>260.39999999999998</v>
      </c>
      <c r="V373" s="21">
        <v>260.39999999999998</v>
      </c>
      <c r="W373" s="21">
        <v>260.39999999999998</v>
      </c>
    </row>
    <row r="374" spans="1:23" s="108" customFormat="1" ht="129.75" customHeight="1" x14ac:dyDescent="0.2">
      <c r="A374" s="112"/>
      <c r="B374" s="76">
        <v>304030000</v>
      </c>
      <c r="C374" s="76"/>
      <c r="D374" s="76"/>
      <c r="E374" s="77"/>
      <c r="F374" s="29">
        <v>304030000</v>
      </c>
      <c r="G374" s="70" t="s">
        <v>146</v>
      </c>
      <c r="H374" s="78"/>
      <c r="I374" s="78"/>
      <c r="J374" s="78"/>
      <c r="K374" s="69"/>
      <c r="L374" s="79"/>
      <c r="M374" s="79"/>
      <c r="N374" s="79"/>
      <c r="O374" s="80"/>
      <c r="P374" s="28" t="s">
        <v>0</v>
      </c>
      <c r="Q374" s="27" t="s">
        <v>0</v>
      </c>
      <c r="R374" s="21">
        <f t="shared" ref="R374:S374" si="61">R375+R377</f>
        <v>5125.3999999999996</v>
      </c>
      <c r="S374" s="21">
        <f t="shared" si="61"/>
        <v>5080.1000000000004</v>
      </c>
      <c r="T374" s="21">
        <f>T375+T377</f>
        <v>4350</v>
      </c>
      <c r="U374" s="21">
        <v>2641.4</v>
      </c>
      <c r="V374" s="21">
        <v>2641.4</v>
      </c>
      <c r="W374" s="21">
        <v>2641.4</v>
      </c>
    </row>
    <row r="375" spans="1:23" s="108" customFormat="1" ht="144.75" customHeight="1" x14ac:dyDescent="0.2">
      <c r="A375" s="112"/>
      <c r="B375" s="71">
        <v>304030012</v>
      </c>
      <c r="C375" s="71"/>
      <c r="D375" s="71"/>
      <c r="E375" s="72"/>
      <c r="F375" s="25">
        <v>304030012</v>
      </c>
      <c r="G375" s="67" t="s">
        <v>145</v>
      </c>
      <c r="H375" s="73"/>
      <c r="I375" s="73"/>
      <c r="J375" s="73"/>
      <c r="K375" s="66"/>
      <c r="L375" s="74"/>
      <c r="M375" s="74"/>
      <c r="N375" s="74"/>
      <c r="O375" s="75"/>
      <c r="P375" s="24" t="s">
        <v>0</v>
      </c>
      <c r="Q375" s="23" t="s">
        <v>0</v>
      </c>
      <c r="R375" s="21">
        <f>R376</f>
        <v>3925.5</v>
      </c>
      <c r="S375" s="21">
        <f>S376</f>
        <v>3880.2</v>
      </c>
      <c r="T375" s="21">
        <v>0</v>
      </c>
      <c r="U375" s="21">
        <v>0</v>
      </c>
      <c r="V375" s="21">
        <v>0</v>
      </c>
      <c r="W375" s="21">
        <v>0</v>
      </c>
    </row>
    <row r="376" spans="1:23" s="108" customFormat="1" ht="152.25" customHeight="1" x14ac:dyDescent="0.2">
      <c r="A376" s="112"/>
      <c r="B376" s="45">
        <v>300000000</v>
      </c>
      <c r="C376" s="45">
        <v>304000000</v>
      </c>
      <c r="D376" s="44">
        <v>304030000</v>
      </c>
      <c r="E376" s="43">
        <v>304030012</v>
      </c>
      <c r="F376" s="42" t="s">
        <v>0</v>
      </c>
      <c r="G376" s="40" t="s">
        <v>0</v>
      </c>
      <c r="H376" s="41">
        <v>70</v>
      </c>
      <c r="I376" s="40" t="s">
        <v>144</v>
      </c>
      <c r="J376" s="39">
        <v>70027000</v>
      </c>
      <c r="K376" s="38" t="s">
        <v>143</v>
      </c>
      <c r="L376" s="38" t="s">
        <v>5</v>
      </c>
      <c r="M376" s="37" t="s">
        <v>142</v>
      </c>
      <c r="N376" s="36" t="s">
        <v>141</v>
      </c>
      <c r="O376" s="36" t="s">
        <v>140</v>
      </c>
      <c r="P376" s="12">
        <v>10</v>
      </c>
      <c r="Q376" s="11">
        <v>4</v>
      </c>
      <c r="R376" s="21">
        <v>3925.5</v>
      </c>
      <c r="S376" s="21">
        <v>3880.2</v>
      </c>
      <c r="T376" s="21">
        <v>0</v>
      </c>
      <c r="U376" s="21">
        <v>0</v>
      </c>
      <c r="V376" s="21">
        <v>0</v>
      </c>
      <c r="W376" s="21">
        <v>0</v>
      </c>
    </row>
    <row r="377" spans="1:23" s="108" customFormat="1" ht="324.75" customHeight="1" x14ac:dyDescent="0.2">
      <c r="A377" s="112"/>
      <c r="B377" s="71">
        <v>304030021</v>
      </c>
      <c r="C377" s="71"/>
      <c r="D377" s="71"/>
      <c r="E377" s="72"/>
      <c r="F377" s="25">
        <v>304030021</v>
      </c>
      <c r="G377" s="67" t="s">
        <v>139</v>
      </c>
      <c r="H377" s="73"/>
      <c r="I377" s="73"/>
      <c r="J377" s="73"/>
      <c r="K377" s="66"/>
      <c r="L377" s="74"/>
      <c r="M377" s="74"/>
      <c r="N377" s="74"/>
      <c r="O377" s="75"/>
      <c r="P377" s="24" t="s">
        <v>0</v>
      </c>
      <c r="Q377" s="23" t="s">
        <v>0</v>
      </c>
      <c r="R377" s="21">
        <f>R378</f>
        <v>1199.9000000000001</v>
      </c>
      <c r="S377" s="21">
        <f>S378</f>
        <v>1199.9000000000001</v>
      </c>
      <c r="T377" s="21">
        <v>4350</v>
      </c>
      <c r="U377" s="21">
        <v>2641.4</v>
      </c>
      <c r="V377" s="21">
        <v>2641.4</v>
      </c>
      <c r="W377" s="21">
        <v>2641.4</v>
      </c>
    </row>
    <row r="378" spans="1:23" s="108" customFormat="1" ht="213" customHeight="1" x14ac:dyDescent="0.2">
      <c r="A378" s="112"/>
      <c r="B378" s="45">
        <v>300000000</v>
      </c>
      <c r="C378" s="45">
        <v>304000000</v>
      </c>
      <c r="D378" s="44">
        <v>304030000</v>
      </c>
      <c r="E378" s="43">
        <v>304030021</v>
      </c>
      <c r="F378" s="42" t="s">
        <v>0</v>
      </c>
      <c r="G378" s="40" t="s">
        <v>0</v>
      </c>
      <c r="H378" s="41">
        <v>481</v>
      </c>
      <c r="I378" s="40" t="s">
        <v>138</v>
      </c>
      <c r="J378" s="39">
        <v>481481005</v>
      </c>
      <c r="K378" s="38" t="s">
        <v>137</v>
      </c>
      <c r="L378" s="38" t="s">
        <v>5</v>
      </c>
      <c r="M378" s="37" t="s">
        <v>136</v>
      </c>
      <c r="N378" s="36" t="s">
        <v>135</v>
      </c>
      <c r="O378" s="36" t="s">
        <v>134</v>
      </c>
      <c r="P378" s="12">
        <v>4</v>
      </c>
      <c r="Q378" s="11">
        <v>5</v>
      </c>
      <c r="R378" s="21">
        <v>1199.9000000000001</v>
      </c>
      <c r="S378" s="21">
        <v>1199.9000000000001</v>
      </c>
      <c r="T378" s="21">
        <v>4350</v>
      </c>
      <c r="U378" s="21">
        <v>2641.4</v>
      </c>
      <c r="V378" s="21">
        <v>2641.4</v>
      </c>
      <c r="W378" s="21">
        <v>2641.4</v>
      </c>
    </row>
    <row r="379" spans="1:23" s="108" customFormat="1" ht="231" customHeight="1" x14ac:dyDescent="0.2">
      <c r="A379" s="112"/>
      <c r="B379" s="76">
        <v>306000000</v>
      </c>
      <c r="C379" s="76"/>
      <c r="D379" s="76"/>
      <c r="E379" s="77"/>
      <c r="F379" s="99">
        <v>306000000</v>
      </c>
      <c r="G379" s="100" t="s">
        <v>133</v>
      </c>
      <c r="H379" s="101"/>
      <c r="I379" s="101"/>
      <c r="J379" s="101"/>
      <c r="K379" s="102"/>
      <c r="L379" s="103"/>
      <c r="M379" s="103"/>
      <c r="N379" s="103"/>
      <c r="O379" s="104"/>
      <c r="P379" s="105" t="s">
        <v>0</v>
      </c>
      <c r="Q379" s="106" t="s">
        <v>0</v>
      </c>
      <c r="R379" s="110">
        <f>R380+R383+R390</f>
        <v>683265.74</v>
      </c>
      <c r="S379" s="110">
        <f t="shared" ref="S379:W379" si="62">S380+S383+S390</f>
        <v>634224.69999999995</v>
      </c>
      <c r="T379" s="110">
        <f t="shared" si="62"/>
        <v>787937.97566</v>
      </c>
      <c r="U379" s="110">
        <f t="shared" si="62"/>
        <v>555069.99763999996</v>
      </c>
      <c r="V379" s="110">
        <f t="shared" si="62"/>
        <v>540069.69499999995</v>
      </c>
      <c r="W379" s="110">
        <f t="shared" si="62"/>
        <v>539278.82000000007</v>
      </c>
    </row>
    <row r="380" spans="1:23" s="108" customFormat="1" ht="132" customHeight="1" x14ac:dyDescent="0.2">
      <c r="A380" s="112"/>
      <c r="B380" s="76">
        <v>306010000</v>
      </c>
      <c r="C380" s="76"/>
      <c r="D380" s="76"/>
      <c r="E380" s="77"/>
      <c r="F380" s="29">
        <v>306010000</v>
      </c>
      <c r="G380" s="70" t="s">
        <v>132</v>
      </c>
      <c r="H380" s="78"/>
      <c r="I380" s="78"/>
      <c r="J380" s="78"/>
      <c r="K380" s="69"/>
      <c r="L380" s="79"/>
      <c r="M380" s="79"/>
      <c r="N380" s="79"/>
      <c r="O380" s="80"/>
      <c r="P380" s="28" t="s">
        <v>0</v>
      </c>
      <c r="Q380" s="27" t="s">
        <v>0</v>
      </c>
      <c r="R380" s="21">
        <v>260252.2</v>
      </c>
      <c r="S380" s="21">
        <v>260252.2</v>
      </c>
      <c r="T380" s="21">
        <v>274250.90000000002</v>
      </c>
      <c r="U380" s="21">
        <v>288500.40000000002</v>
      </c>
      <c r="V380" s="21">
        <v>291167</v>
      </c>
      <c r="W380" s="21">
        <v>291167</v>
      </c>
    </row>
    <row r="381" spans="1:23" s="108" customFormat="1" ht="109.5" customHeight="1" x14ac:dyDescent="0.2">
      <c r="A381" s="112"/>
      <c r="B381" s="71">
        <v>306010000</v>
      </c>
      <c r="C381" s="71"/>
      <c r="D381" s="71"/>
      <c r="E381" s="72"/>
      <c r="F381" s="25">
        <v>306010000</v>
      </c>
      <c r="G381" s="67" t="s">
        <v>132</v>
      </c>
      <c r="H381" s="73"/>
      <c r="I381" s="73"/>
      <c r="J381" s="73"/>
      <c r="K381" s="66"/>
      <c r="L381" s="74"/>
      <c r="M381" s="74"/>
      <c r="N381" s="74"/>
      <c r="O381" s="75"/>
      <c r="P381" s="24" t="s">
        <v>0</v>
      </c>
      <c r="Q381" s="23" t="s">
        <v>0</v>
      </c>
      <c r="R381" s="21">
        <f>R382</f>
        <v>260252.2</v>
      </c>
      <c r="S381" s="21">
        <f t="shared" ref="S381:W381" si="63">S382</f>
        <v>260252.2</v>
      </c>
      <c r="T381" s="21">
        <f t="shared" si="63"/>
        <v>274250.90000000002</v>
      </c>
      <c r="U381" s="21">
        <f t="shared" si="63"/>
        <v>288500.40000000002</v>
      </c>
      <c r="V381" s="21">
        <f t="shared" si="63"/>
        <v>291167</v>
      </c>
      <c r="W381" s="21">
        <f t="shared" si="63"/>
        <v>291167</v>
      </c>
    </row>
    <row r="382" spans="1:23" s="108" customFormat="1" ht="159.75" customHeight="1" x14ac:dyDescent="0.2">
      <c r="A382" s="112"/>
      <c r="B382" s="45">
        <v>300000000</v>
      </c>
      <c r="C382" s="45">
        <v>306000000</v>
      </c>
      <c r="D382" s="44">
        <v>306010000</v>
      </c>
      <c r="E382" s="43">
        <v>306010000</v>
      </c>
      <c r="F382" s="42" t="s">
        <v>0</v>
      </c>
      <c r="G382" s="40" t="s">
        <v>0</v>
      </c>
      <c r="H382" s="41">
        <v>50</v>
      </c>
      <c r="I382" s="40" t="s">
        <v>7</v>
      </c>
      <c r="J382" s="39">
        <v>50011000</v>
      </c>
      <c r="K382" s="38" t="s">
        <v>131</v>
      </c>
      <c r="L382" s="38" t="s">
        <v>5</v>
      </c>
      <c r="M382" s="37" t="s">
        <v>130</v>
      </c>
      <c r="N382" s="36" t="s">
        <v>129</v>
      </c>
      <c r="O382" s="36" t="s">
        <v>128</v>
      </c>
      <c r="P382" s="12">
        <v>14</v>
      </c>
      <c r="Q382" s="11">
        <v>1</v>
      </c>
      <c r="R382" s="21">
        <v>260252.2</v>
      </c>
      <c r="S382" s="21">
        <v>260252.2</v>
      </c>
      <c r="T382" s="21">
        <v>274250.90000000002</v>
      </c>
      <c r="U382" s="21">
        <v>288500.40000000002</v>
      </c>
      <c r="V382" s="21">
        <v>291167</v>
      </c>
      <c r="W382" s="21">
        <v>291167</v>
      </c>
    </row>
    <row r="383" spans="1:23" s="108" customFormat="1" ht="220.5" customHeight="1" x14ac:dyDescent="0.2">
      <c r="A383" s="112"/>
      <c r="B383" s="76">
        <v>306030000</v>
      </c>
      <c r="C383" s="76"/>
      <c r="D383" s="76"/>
      <c r="E383" s="77"/>
      <c r="F383" s="29">
        <v>306030000</v>
      </c>
      <c r="G383" s="70" t="s">
        <v>127</v>
      </c>
      <c r="H383" s="78"/>
      <c r="I383" s="78"/>
      <c r="J383" s="78"/>
      <c r="K383" s="69"/>
      <c r="L383" s="79"/>
      <c r="M383" s="79"/>
      <c r="N383" s="79"/>
      <c r="O383" s="80"/>
      <c r="P383" s="28" t="s">
        <v>0</v>
      </c>
      <c r="Q383" s="27" t="s">
        <v>0</v>
      </c>
      <c r="R383" s="21">
        <f>R384+R386+R388</f>
        <v>5009.7000000000007</v>
      </c>
      <c r="S383" s="21">
        <f>S384+S386+S388</f>
        <v>5009.7000000000007</v>
      </c>
      <c r="T383" s="21">
        <f t="shared" ref="T383:W383" si="64">T384+T386+T388</f>
        <v>5469.98</v>
      </c>
      <c r="U383" s="21">
        <f t="shared" si="64"/>
        <v>5605.72</v>
      </c>
      <c r="V383" s="21">
        <f t="shared" si="64"/>
        <v>5648.92</v>
      </c>
      <c r="W383" s="21">
        <f t="shared" si="64"/>
        <v>5786.3200000000006</v>
      </c>
    </row>
    <row r="384" spans="1:23" s="108" customFormat="1" ht="124.5" customHeight="1" x14ac:dyDescent="0.2">
      <c r="A384" s="112"/>
      <c r="B384" s="71">
        <v>306030001</v>
      </c>
      <c r="C384" s="71"/>
      <c r="D384" s="71"/>
      <c r="E384" s="72"/>
      <c r="F384" s="25">
        <v>306030001</v>
      </c>
      <c r="G384" s="67" t="s">
        <v>126</v>
      </c>
      <c r="H384" s="73"/>
      <c r="I384" s="73"/>
      <c r="J384" s="73"/>
      <c r="K384" s="66"/>
      <c r="L384" s="74"/>
      <c r="M384" s="74"/>
      <c r="N384" s="74"/>
      <c r="O384" s="75"/>
      <c r="P384" s="24" t="s">
        <v>0</v>
      </c>
      <c r="Q384" s="23" t="s">
        <v>0</v>
      </c>
      <c r="R384" s="21">
        <f>R385</f>
        <v>4174.5</v>
      </c>
      <c r="S384" s="21">
        <f>S385</f>
        <v>4174.5</v>
      </c>
      <c r="T384" s="21">
        <f t="shared" ref="T384:W384" si="65">T385</f>
        <v>4573</v>
      </c>
      <c r="U384" s="21">
        <f t="shared" si="65"/>
        <v>4599</v>
      </c>
      <c r="V384" s="21">
        <f t="shared" si="65"/>
        <v>4642.2</v>
      </c>
      <c r="W384" s="21">
        <f t="shared" si="65"/>
        <v>4779.6000000000004</v>
      </c>
    </row>
    <row r="385" spans="1:23" s="108" customFormat="1" ht="155.25" customHeight="1" x14ac:dyDescent="0.2">
      <c r="A385" s="112"/>
      <c r="B385" s="45">
        <v>300000000</v>
      </c>
      <c r="C385" s="45">
        <v>306000000</v>
      </c>
      <c r="D385" s="44">
        <v>306030000</v>
      </c>
      <c r="E385" s="43">
        <v>306030001</v>
      </c>
      <c r="F385" s="42" t="s">
        <v>0</v>
      </c>
      <c r="G385" s="40" t="s">
        <v>0</v>
      </c>
      <c r="H385" s="41">
        <v>50</v>
      </c>
      <c r="I385" s="40" t="s">
        <v>7</v>
      </c>
      <c r="J385" s="39">
        <v>50008000</v>
      </c>
      <c r="K385" s="38" t="s">
        <v>125</v>
      </c>
      <c r="L385" s="38" t="s">
        <v>5</v>
      </c>
      <c r="M385" s="37" t="s">
        <v>124</v>
      </c>
      <c r="N385" s="36" t="s">
        <v>123</v>
      </c>
      <c r="O385" s="36" t="s">
        <v>122</v>
      </c>
      <c r="P385" s="12">
        <v>2</v>
      </c>
      <c r="Q385" s="11">
        <v>3</v>
      </c>
      <c r="R385" s="21">
        <v>4174.5</v>
      </c>
      <c r="S385" s="21">
        <v>4174.5</v>
      </c>
      <c r="T385" s="21">
        <v>4573</v>
      </c>
      <c r="U385" s="21">
        <v>4599</v>
      </c>
      <c r="V385" s="21">
        <v>4642.2</v>
      </c>
      <c r="W385" s="21">
        <v>4779.6000000000004</v>
      </c>
    </row>
    <row r="386" spans="1:23" s="108" customFormat="1" ht="86.25" customHeight="1" x14ac:dyDescent="0.2">
      <c r="A386" s="112"/>
      <c r="B386" s="71">
        <v>306030002</v>
      </c>
      <c r="C386" s="71"/>
      <c r="D386" s="71"/>
      <c r="E386" s="72"/>
      <c r="F386" s="25">
        <v>306030002</v>
      </c>
      <c r="G386" s="67" t="s">
        <v>121</v>
      </c>
      <c r="H386" s="73"/>
      <c r="I386" s="73"/>
      <c r="J386" s="73"/>
      <c r="K386" s="66"/>
      <c r="L386" s="74"/>
      <c r="M386" s="74"/>
      <c r="N386" s="74"/>
      <c r="O386" s="75"/>
      <c r="P386" s="24" t="s">
        <v>0</v>
      </c>
      <c r="Q386" s="23" t="s">
        <v>0</v>
      </c>
      <c r="R386" s="21">
        <f>R387</f>
        <v>813.6</v>
      </c>
      <c r="S386" s="21">
        <f>S387</f>
        <v>813.6</v>
      </c>
      <c r="T386" s="21">
        <f t="shared" ref="T386:W386" si="66">T387</f>
        <v>873.7</v>
      </c>
      <c r="U386" s="21">
        <f t="shared" si="66"/>
        <v>982.6</v>
      </c>
      <c r="V386" s="21">
        <f t="shared" si="66"/>
        <v>982.6</v>
      </c>
      <c r="W386" s="21">
        <f t="shared" si="66"/>
        <v>982.6</v>
      </c>
    </row>
    <row r="387" spans="1:23" s="108" customFormat="1" ht="173.25" customHeight="1" x14ac:dyDescent="0.2">
      <c r="A387" s="112"/>
      <c r="B387" s="45">
        <v>300000000</v>
      </c>
      <c r="C387" s="45">
        <v>306000000</v>
      </c>
      <c r="D387" s="44">
        <v>306030000</v>
      </c>
      <c r="E387" s="43">
        <v>306030002</v>
      </c>
      <c r="F387" s="42" t="s">
        <v>0</v>
      </c>
      <c r="G387" s="40" t="s">
        <v>0</v>
      </c>
      <c r="H387" s="41">
        <v>50</v>
      </c>
      <c r="I387" s="40" t="s">
        <v>7</v>
      </c>
      <c r="J387" s="39">
        <v>50009000</v>
      </c>
      <c r="K387" s="38" t="s">
        <v>120</v>
      </c>
      <c r="L387" s="38" t="s">
        <v>5</v>
      </c>
      <c r="M387" s="37" t="s">
        <v>119</v>
      </c>
      <c r="N387" s="36" t="s">
        <v>118</v>
      </c>
      <c r="O387" s="36" t="s">
        <v>117</v>
      </c>
      <c r="P387" s="12">
        <v>3</v>
      </c>
      <c r="Q387" s="11">
        <v>4</v>
      </c>
      <c r="R387" s="21">
        <v>813.6</v>
      </c>
      <c r="S387" s="21">
        <v>813.6</v>
      </c>
      <c r="T387" s="21">
        <v>873.7</v>
      </c>
      <c r="U387" s="21">
        <v>982.6</v>
      </c>
      <c r="V387" s="21">
        <v>982.6</v>
      </c>
      <c r="W387" s="21">
        <v>982.6</v>
      </c>
    </row>
    <row r="388" spans="1:23" s="108" customFormat="1" ht="409.6" customHeight="1" x14ac:dyDescent="0.2">
      <c r="A388" s="112"/>
      <c r="B388" s="71">
        <v>306030003</v>
      </c>
      <c r="C388" s="71"/>
      <c r="D388" s="71"/>
      <c r="E388" s="72"/>
      <c r="F388" s="25">
        <v>306030003</v>
      </c>
      <c r="G388" s="67" t="s">
        <v>116</v>
      </c>
      <c r="H388" s="73"/>
      <c r="I388" s="73"/>
      <c r="J388" s="73"/>
      <c r="K388" s="66"/>
      <c r="L388" s="74"/>
      <c r="M388" s="74"/>
      <c r="N388" s="74"/>
      <c r="O388" s="75"/>
      <c r="P388" s="24" t="s">
        <v>0</v>
      </c>
      <c r="Q388" s="23" t="s">
        <v>0</v>
      </c>
      <c r="R388" s="21">
        <f>R389</f>
        <v>21.6</v>
      </c>
      <c r="S388" s="21">
        <f>S389</f>
        <v>21.6</v>
      </c>
      <c r="T388" s="21">
        <f t="shared" ref="T388:W388" si="67">T389</f>
        <v>23.28</v>
      </c>
      <c r="U388" s="21">
        <f t="shared" si="67"/>
        <v>24.12</v>
      </c>
      <c r="V388" s="21">
        <f t="shared" si="67"/>
        <v>24.12</v>
      </c>
      <c r="W388" s="21">
        <f t="shared" si="67"/>
        <v>24.12</v>
      </c>
    </row>
    <row r="389" spans="1:23" s="108" customFormat="1" ht="177.75" customHeight="1" x14ac:dyDescent="0.2">
      <c r="A389" s="112"/>
      <c r="B389" s="45">
        <v>300000000</v>
      </c>
      <c r="C389" s="45">
        <v>306000000</v>
      </c>
      <c r="D389" s="44">
        <v>306030000</v>
      </c>
      <c r="E389" s="43">
        <v>306030003</v>
      </c>
      <c r="F389" s="42" t="s">
        <v>0</v>
      </c>
      <c r="G389" s="40" t="s">
        <v>0</v>
      </c>
      <c r="H389" s="41">
        <v>50</v>
      </c>
      <c r="I389" s="40" t="s">
        <v>7</v>
      </c>
      <c r="J389" s="39">
        <v>50121000</v>
      </c>
      <c r="K389" s="38" t="s">
        <v>115</v>
      </c>
      <c r="L389" s="38" t="s">
        <v>5</v>
      </c>
      <c r="M389" s="37" t="s">
        <v>114</v>
      </c>
      <c r="N389" s="36" t="s">
        <v>113</v>
      </c>
      <c r="O389" s="36" t="s">
        <v>112</v>
      </c>
      <c r="P389" s="12">
        <v>6</v>
      </c>
      <c r="Q389" s="11">
        <v>5</v>
      </c>
      <c r="R389" s="21">
        <v>21.6</v>
      </c>
      <c r="S389" s="21">
        <v>21.6</v>
      </c>
      <c r="T389" s="21">
        <v>23.28</v>
      </c>
      <c r="U389" s="21">
        <v>24.12</v>
      </c>
      <c r="V389" s="21">
        <v>24.12</v>
      </c>
      <c r="W389" s="21">
        <v>24.12</v>
      </c>
    </row>
    <row r="390" spans="1:23" s="108" customFormat="1" ht="138" customHeight="1" x14ac:dyDescent="0.2">
      <c r="A390" s="112"/>
      <c r="B390" s="76">
        <v>306042000</v>
      </c>
      <c r="C390" s="76"/>
      <c r="D390" s="76"/>
      <c r="E390" s="77"/>
      <c r="F390" s="29">
        <v>306042000</v>
      </c>
      <c r="G390" s="70" t="s">
        <v>111</v>
      </c>
      <c r="H390" s="78"/>
      <c r="I390" s="78"/>
      <c r="J390" s="78"/>
      <c r="K390" s="69"/>
      <c r="L390" s="79"/>
      <c r="M390" s="79"/>
      <c r="N390" s="79"/>
      <c r="O390" s="80"/>
      <c r="P390" s="28" t="s">
        <v>0</v>
      </c>
      <c r="Q390" s="27" t="s">
        <v>0</v>
      </c>
      <c r="R390" s="21">
        <f>R391+R393+R395</f>
        <v>418003.83999999997</v>
      </c>
      <c r="S390" s="21">
        <f t="shared" ref="S390:W390" si="68">S391+S393+S395</f>
        <v>368962.8</v>
      </c>
      <c r="T390" s="21">
        <f t="shared" si="68"/>
        <v>508217.09565999999</v>
      </c>
      <c r="U390" s="21">
        <f t="shared" si="68"/>
        <v>260963.87763999999</v>
      </c>
      <c r="V390" s="21">
        <f t="shared" si="68"/>
        <v>243253.77499999999</v>
      </c>
      <c r="W390" s="21">
        <f t="shared" si="68"/>
        <v>242325.5</v>
      </c>
    </row>
    <row r="391" spans="1:23" s="108" customFormat="1" ht="99.75" customHeight="1" x14ac:dyDescent="0.2">
      <c r="A391" s="112"/>
      <c r="B391" s="71">
        <v>306042001</v>
      </c>
      <c r="C391" s="71"/>
      <c r="D391" s="71"/>
      <c r="E391" s="72"/>
      <c r="F391" s="25">
        <v>306042001</v>
      </c>
      <c r="G391" s="67" t="s">
        <v>110</v>
      </c>
      <c r="H391" s="73"/>
      <c r="I391" s="73"/>
      <c r="J391" s="73"/>
      <c r="K391" s="66"/>
      <c r="L391" s="74"/>
      <c r="M391" s="74"/>
      <c r="N391" s="74"/>
      <c r="O391" s="75"/>
      <c r="P391" s="24" t="s">
        <v>0</v>
      </c>
      <c r="Q391" s="23" t="s">
        <v>0</v>
      </c>
      <c r="R391" s="21">
        <v>156784</v>
      </c>
      <c r="S391" s="21">
        <v>156784</v>
      </c>
      <c r="T391" s="21">
        <f>T392</f>
        <v>189397</v>
      </c>
      <c r="U391" s="21">
        <f t="shared" ref="U391:W391" si="69">U392</f>
        <v>180336</v>
      </c>
      <c r="V391" s="21">
        <f t="shared" si="69"/>
        <v>180336</v>
      </c>
      <c r="W391" s="21">
        <f t="shared" si="69"/>
        <v>180336</v>
      </c>
    </row>
    <row r="392" spans="1:23" s="108" customFormat="1" ht="154.5" customHeight="1" x14ac:dyDescent="0.2">
      <c r="A392" s="112"/>
      <c r="B392" s="45">
        <v>300000000</v>
      </c>
      <c r="C392" s="45">
        <v>306000000</v>
      </c>
      <c r="D392" s="44">
        <v>306042000</v>
      </c>
      <c r="E392" s="43">
        <v>306042001</v>
      </c>
      <c r="F392" s="42" t="s">
        <v>0</v>
      </c>
      <c r="G392" s="40" t="s">
        <v>0</v>
      </c>
      <c r="H392" s="41">
        <v>50</v>
      </c>
      <c r="I392" s="40" t="s">
        <v>7</v>
      </c>
      <c r="J392" s="39">
        <v>50065000</v>
      </c>
      <c r="K392" s="38" t="s">
        <v>109</v>
      </c>
      <c r="L392" s="38" t="s">
        <v>5</v>
      </c>
      <c r="M392" s="37" t="s">
        <v>108</v>
      </c>
      <c r="N392" s="36" t="s">
        <v>107</v>
      </c>
      <c r="O392" s="36" t="s">
        <v>106</v>
      </c>
      <c r="P392" s="12">
        <v>14</v>
      </c>
      <c r="Q392" s="11">
        <v>2</v>
      </c>
      <c r="R392" s="21">
        <v>156784</v>
      </c>
      <c r="S392" s="21">
        <v>156784</v>
      </c>
      <c r="T392" s="21">
        <v>189397</v>
      </c>
      <c r="U392" s="21">
        <v>180336</v>
      </c>
      <c r="V392" s="21">
        <v>180336</v>
      </c>
      <c r="W392" s="21">
        <v>180336</v>
      </c>
    </row>
    <row r="393" spans="1:23" s="108" customFormat="1" ht="90.75" customHeight="1" x14ac:dyDescent="0.2">
      <c r="A393" s="112"/>
      <c r="B393" s="71">
        <v>306042003</v>
      </c>
      <c r="C393" s="71"/>
      <c r="D393" s="71"/>
      <c r="E393" s="72"/>
      <c r="F393" s="25">
        <v>306042003</v>
      </c>
      <c r="G393" s="67" t="s">
        <v>105</v>
      </c>
      <c r="H393" s="73"/>
      <c r="I393" s="73"/>
      <c r="J393" s="73"/>
      <c r="K393" s="66"/>
      <c r="L393" s="74"/>
      <c r="M393" s="74"/>
      <c r="N393" s="74"/>
      <c r="O393" s="75"/>
      <c r="P393" s="24" t="s">
        <v>0</v>
      </c>
      <c r="Q393" s="23" t="s">
        <v>0</v>
      </c>
      <c r="R393" s="21">
        <f>R394</f>
        <v>1268</v>
      </c>
      <c r="S393" s="21">
        <f t="shared" ref="S393:W393" si="70">S394</f>
        <v>1268</v>
      </c>
      <c r="T393" s="21">
        <f t="shared" si="70"/>
        <v>2000</v>
      </c>
      <c r="U393" s="21">
        <f t="shared" si="70"/>
        <v>2000</v>
      </c>
      <c r="V393" s="21">
        <f t="shared" si="70"/>
        <v>2000</v>
      </c>
      <c r="W393" s="21">
        <f t="shared" si="70"/>
        <v>2000</v>
      </c>
    </row>
    <row r="394" spans="1:23" s="108" customFormat="1" ht="185.25" customHeight="1" x14ac:dyDescent="0.2">
      <c r="A394" s="112"/>
      <c r="B394" s="45">
        <v>300000000</v>
      </c>
      <c r="C394" s="45">
        <v>306000000</v>
      </c>
      <c r="D394" s="44">
        <v>306042000</v>
      </c>
      <c r="E394" s="43">
        <v>306042003</v>
      </c>
      <c r="F394" s="42" t="s">
        <v>0</v>
      </c>
      <c r="G394" s="40" t="s">
        <v>0</v>
      </c>
      <c r="H394" s="41">
        <v>50</v>
      </c>
      <c r="I394" s="40" t="s">
        <v>7</v>
      </c>
      <c r="J394" s="39">
        <v>50073000</v>
      </c>
      <c r="K394" s="38" t="s">
        <v>104</v>
      </c>
      <c r="L394" s="38" t="s">
        <v>5</v>
      </c>
      <c r="M394" s="37" t="s">
        <v>103</v>
      </c>
      <c r="N394" s="36" t="s">
        <v>102</v>
      </c>
      <c r="O394" s="36" t="s">
        <v>101</v>
      </c>
      <c r="P394" s="12">
        <v>14</v>
      </c>
      <c r="Q394" s="11">
        <v>2</v>
      </c>
      <c r="R394" s="21">
        <v>1268</v>
      </c>
      <c r="S394" s="21">
        <v>1268</v>
      </c>
      <c r="T394" s="21">
        <v>2000</v>
      </c>
      <c r="U394" s="21">
        <v>2000</v>
      </c>
      <c r="V394" s="21">
        <v>2000</v>
      </c>
      <c r="W394" s="21">
        <v>2000</v>
      </c>
    </row>
    <row r="395" spans="1:23" s="108" customFormat="1" ht="146.25" customHeight="1" x14ac:dyDescent="0.2">
      <c r="A395" s="112"/>
      <c r="B395" s="71">
        <v>306042004</v>
      </c>
      <c r="C395" s="71"/>
      <c r="D395" s="71"/>
      <c r="E395" s="72"/>
      <c r="F395" s="25">
        <v>306042004</v>
      </c>
      <c r="G395" s="67" t="s">
        <v>100</v>
      </c>
      <c r="H395" s="73"/>
      <c r="I395" s="73"/>
      <c r="J395" s="73"/>
      <c r="K395" s="66"/>
      <c r="L395" s="74"/>
      <c r="M395" s="74"/>
      <c r="N395" s="74"/>
      <c r="O395" s="75"/>
      <c r="P395" s="24" t="s">
        <v>0</v>
      </c>
      <c r="Q395" s="23" t="s">
        <v>0</v>
      </c>
      <c r="R395" s="21">
        <f>SUM(R396:R428)</f>
        <v>259951.84</v>
      </c>
      <c r="S395" s="21">
        <f>SUM(S396:S428)</f>
        <v>210910.8</v>
      </c>
      <c r="T395" s="21">
        <f>SUM(T396:T428)</f>
        <v>316820.09565999999</v>
      </c>
      <c r="U395" s="21">
        <f t="shared" ref="U395:W395" si="71">SUM(U396:U428)</f>
        <v>78627.877639999992</v>
      </c>
      <c r="V395" s="21">
        <f t="shared" si="71"/>
        <v>60917.775000000001</v>
      </c>
      <c r="W395" s="21">
        <f t="shared" si="71"/>
        <v>59989.5</v>
      </c>
    </row>
    <row r="396" spans="1:23" s="108" customFormat="1" ht="207.75" customHeight="1" x14ac:dyDescent="0.2">
      <c r="A396" s="112"/>
      <c r="B396" s="62">
        <v>300000000</v>
      </c>
      <c r="C396" s="62">
        <v>306000000</v>
      </c>
      <c r="D396" s="19">
        <v>306042000</v>
      </c>
      <c r="E396" s="61">
        <v>306042004</v>
      </c>
      <c r="F396" s="6" t="s">
        <v>0</v>
      </c>
      <c r="G396" s="16" t="s">
        <v>0</v>
      </c>
      <c r="H396" s="17">
        <v>50</v>
      </c>
      <c r="I396" s="16" t="s">
        <v>7</v>
      </c>
      <c r="J396" s="15">
        <v>50004000</v>
      </c>
      <c r="K396" s="14" t="s">
        <v>99</v>
      </c>
      <c r="L396" s="14" t="s">
        <v>5</v>
      </c>
      <c r="M396" s="13" t="s">
        <v>98</v>
      </c>
      <c r="N396" s="64" t="s">
        <v>97</v>
      </c>
      <c r="O396" s="64" t="s">
        <v>96</v>
      </c>
      <c r="P396" s="12">
        <v>4</v>
      </c>
      <c r="Q396" s="11">
        <v>9</v>
      </c>
      <c r="R396" s="21">
        <v>38376.9</v>
      </c>
      <c r="S396" s="21">
        <v>38376.400000000001</v>
      </c>
      <c r="T396" s="21">
        <v>32438</v>
      </c>
      <c r="U396" s="21">
        <v>0</v>
      </c>
      <c r="V396" s="21">
        <v>0</v>
      </c>
      <c r="W396" s="21">
        <v>0</v>
      </c>
    </row>
    <row r="397" spans="1:23" s="108" customFormat="1" ht="123.75" customHeight="1" x14ac:dyDescent="0.2">
      <c r="A397" s="112"/>
      <c r="B397" s="54">
        <v>300000000</v>
      </c>
      <c r="C397" s="54">
        <v>306000000</v>
      </c>
      <c r="D397" s="58">
        <v>306042000</v>
      </c>
      <c r="E397" s="59">
        <v>306042004</v>
      </c>
      <c r="F397" s="35" t="s">
        <v>0</v>
      </c>
      <c r="G397" s="4" t="s">
        <v>0</v>
      </c>
      <c r="H397" s="65">
        <v>50</v>
      </c>
      <c r="I397" s="4" t="s">
        <v>7</v>
      </c>
      <c r="J397" s="34">
        <v>50040000</v>
      </c>
      <c r="K397" s="2" t="s">
        <v>95</v>
      </c>
      <c r="L397" s="2" t="s">
        <v>5</v>
      </c>
      <c r="M397" s="66" t="s">
        <v>94</v>
      </c>
      <c r="N397" s="56" t="s">
        <v>28</v>
      </c>
      <c r="O397" s="56" t="s">
        <v>93</v>
      </c>
      <c r="P397" s="28">
        <v>14</v>
      </c>
      <c r="Q397" s="27">
        <v>3</v>
      </c>
      <c r="R397" s="21">
        <v>0</v>
      </c>
      <c r="S397" s="21">
        <v>0</v>
      </c>
      <c r="T397" s="21">
        <v>3000</v>
      </c>
      <c r="U397" s="21">
        <v>0</v>
      </c>
      <c r="V397" s="21">
        <v>0</v>
      </c>
      <c r="W397" s="21">
        <v>0</v>
      </c>
    </row>
    <row r="398" spans="1:23" s="108" customFormat="1" ht="129" customHeight="1" x14ac:dyDescent="0.2">
      <c r="A398" s="112"/>
      <c r="B398" s="54">
        <v>300000000</v>
      </c>
      <c r="C398" s="54">
        <v>306000000</v>
      </c>
      <c r="D398" s="58">
        <v>306042000</v>
      </c>
      <c r="E398" s="59">
        <v>306042004</v>
      </c>
      <c r="F398" s="35" t="s">
        <v>0</v>
      </c>
      <c r="G398" s="4" t="s">
        <v>0</v>
      </c>
      <c r="H398" s="65">
        <v>50</v>
      </c>
      <c r="I398" s="4" t="s">
        <v>7</v>
      </c>
      <c r="J398" s="34">
        <v>50070000</v>
      </c>
      <c r="K398" s="2" t="s">
        <v>92</v>
      </c>
      <c r="L398" s="2" t="s">
        <v>5</v>
      </c>
      <c r="M398" s="66" t="s">
        <v>91</v>
      </c>
      <c r="N398" s="56" t="s">
        <v>90</v>
      </c>
      <c r="O398" s="56" t="s">
        <v>89</v>
      </c>
      <c r="P398" s="28">
        <v>4</v>
      </c>
      <c r="Q398" s="27">
        <v>1</v>
      </c>
      <c r="R398" s="21">
        <v>271.60000000000002</v>
      </c>
      <c r="S398" s="21">
        <v>271.3</v>
      </c>
      <c r="T398" s="21">
        <v>0</v>
      </c>
      <c r="U398" s="21">
        <v>0</v>
      </c>
      <c r="V398" s="21">
        <v>0</v>
      </c>
      <c r="W398" s="21">
        <v>0</v>
      </c>
    </row>
    <row r="399" spans="1:23" s="108" customFormat="1" ht="150" customHeight="1" x14ac:dyDescent="0.2">
      <c r="A399" s="112"/>
      <c r="B399" s="54">
        <v>300000000</v>
      </c>
      <c r="C399" s="54">
        <v>306000000</v>
      </c>
      <c r="D399" s="58">
        <v>306042000</v>
      </c>
      <c r="E399" s="59">
        <v>306042004</v>
      </c>
      <c r="F399" s="35" t="s">
        <v>0</v>
      </c>
      <c r="G399" s="4" t="s">
        <v>0</v>
      </c>
      <c r="H399" s="65">
        <v>50</v>
      </c>
      <c r="I399" s="4" t="s">
        <v>7</v>
      </c>
      <c r="J399" s="34">
        <v>50087000</v>
      </c>
      <c r="K399" s="2" t="s">
        <v>88</v>
      </c>
      <c r="L399" s="2" t="s">
        <v>5</v>
      </c>
      <c r="M399" s="66" t="s">
        <v>87</v>
      </c>
      <c r="N399" s="56" t="s">
        <v>86</v>
      </c>
      <c r="O399" s="56" t="s">
        <v>85</v>
      </c>
      <c r="P399" s="28">
        <v>3</v>
      </c>
      <c r="Q399" s="27">
        <v>14</v>
      </c>
      <c r="R399" s="21">
        <v>4058.4</v>
      </c>
      <c r="S399" s="21">
        <v>3784.1</v>
      </c>
      <c r="T399" s="21">
        <v>148</v>
      </c>
      <c r="U399" s="21">
        <v>148</v>
      </c>
      <c r="V399" s="21">
        <v>149.69999999999999</v>
      </c>
      <c r="W399" s="21">
        <v>151.30000000000001</v>
      </c>
    </row>
    <row r="400" spans="1:23" s="108" customFormat="1" ht="159.75" customHeight="1" x14ac:dyDescent="0.2">
      <c r="A400" s="112"/>
      <c r="B400" s="54">
        <v>300000000</v>
      </c>
      <c r="C400" s="54">
        <v>306000000</v>
      </c>
      <c r="D400" s="58">
        <v>306042000</v>
      </c>
      <c r="E400" s="59">
        <v>306042004</v>
      </c>
      <c r="F400" s="35" t="s">
        <v>0</v>
      </c>
      <c r="G400" s="4" t="s">
        <v>0</v>
      </c>
      <c r="H400" s="65">
        <v>50</v>
      </c>
      <c r="I400" s="4" t="s">
        <v>7</v>
      </c>
      <c r="J400" s="34">
        <v>50091000</v>
      </c>
      <c r="K400" s="2" t="s">
        <v>84</v>
      </c>
      <c r="L400" s="2" t="s">
        <v>5</v>
      </c>
      <c r="M400" s="66" t="s">
        <v>15</v>
      </c>
      <c r="N400" s="56" t="s">
        <v>14</v>
      </c>
      <c r="O400" s="56" t="s">
        <v>13</v>
      </c>
      <c r="P400" s="28">
        <v>5</v>
      </c>
      <c r="Q400" s="27">
        <v>3</v>
      </c>
      <c r="R400" s="21">
        <v>615.20000000000005</v>
      </c>
      <c r="S400" s="21">
        <v>615.20000000000005</v>
      </c>
      <c r="T400" s="21">
        <v>0</v>
      </c>
      <c r="U400" s="21">
        <v>0</v>
      </c>
      <c r="V400" s="21">
        <v>0</v>
      </c>
      <c r="W400" s="21">
        <v>0</v>
      </c>
    </row>
    <row r="401" spans="1:23" s="108" customFormat="1" ht="195.75" customHeight="1" x14ac:dyDescent="0.2">
      <c r="A401" s="112"/>
      <c r="B401" s="54">
        <v>300000000</v>
      </c>
      <c r="C401" s="54">
        <v>306000000</v>
      </c>
      <c r="D401" s="58">
        <v>306042000</v>
      </c>
      <c r="E401" s="59">
        <v>306042004</v>
      </c>
      <c r="F401" s="35" t="s">
        <v>0</v>
      </c>
      <c r="G401" s="4" t="s">
        <v>0</v>
      </c>
      <c r="H401" s="65">
        <v>50</v>
      </c>
      <c r="I401" s="4" t="s">
        <v>7</v>
      </c>
      <c r="J401" s="34">
        <v>50096000</v>
      </c>
      <c r="K401" s="2" t="s">
        <v>83</v>
      </c>
      <c r="L401" s="2" t="s">
        <v>5</v>
      </c>
      <c r="M401" s="66" t="s">
        <v>82</v>
      </c>
      <c r="N401" s="56" t="s">
        <v>81</v>
      </c>
      <c r="O401" s="56" t="s">
        <v>80</v>
      </c>
      <c r="P401" s="28">
        <v>6</v>
      </c>
      <c r="Q401" s="27">
        <v>5</v>
      </c>
      <c r="R401" s="21">
        <v>16239.5</v>
      </c>
      <c r="S401" s="21">
        <v>16238.5</v>
      </c>
      <c r="T401" s="21">
        <v>17716.599999999999</v>
      </c>
      <c r="U401" s="21">
        <v>16482.7</v>
      </c>
      <c r="V401" s="21">
        <v>16482.7</v>
      </c>
      <c r="W401" s="21">
        <v>16482.7</v>
      </c>
    </row>
    <row r="402" spans="1:23" s="108" customFormat="1" ht="208.5" customHeight="1" x14ac:dyDescent="0.2">
      <c r="A402" s="112"/>
      <c r="B402" s="54">
        <v>300000000</v>
      </c>
      <c r="C402" s="54">
        <v>306000000</v>
      </c>
      <c r="D402" s="58">
        <v>306042000</v>
      </c>
      <c r="E402" s="59">
        <v>306042004</v>
      </c>
      <c r="F402" s="35" t="s">
        <v>0</v>
      </c>
      <c r="G402" s="4" t="s">
        <v>0</v>
      </c>
      <c r="H402" s="65">
        <v>50</v>
      </c>
      <c r="I402" s="4" t="s">
        <v>7</v>
      </c>
      <c r="J402" s="34">
        <v>50097000</v>
      </c>
      <c r="K402" s="2" t="s">
        <v>79</v>
      </c>
      <c r="L402" s="2" t="s">
        <v>5</v>
      </c>
      <c r="M402" s="66" t="s">
        <v>78</v>
      </c>
      <c r="N402" s="56" t="s">
        <v>77</v>
      </c>
      <c r="O402" s="56" t="s">
        <v>76</v>
      </c>
      <c r="P402" s="28">
        <v>5</v>
      </c>
      <c r="Q402" s="27">
        <v>1</v>
      </c>
      <c r="R402" s="21">
        <v>0</v>
      </c>
      <c r="S402" s="21">
        <v>0</v>
      </c>
      <c r="T402" s="21">
        <v>470</v>
      </c>
      <c r="U402" s="21">
        <v>0</v>
      </c>
      <c r="V402" s="21">
        <v>0</v>
      </c>
      <c r="W402" s="21">
        <v>0</v>
      </c>
    </row>
    <row r="403" spans="1:23" s="108" customFormat="1" ht="174.75" customHeight="1" x14ac:dyDescent="0.2">
      <c r="A403" s="112"/>
      <c r="B403" s="54">
        <v>300000000</v>
      </c>
      <c r="C403" s="54">
        <v>306000000</v>
      </c>
      <c r="D403" s="58">
        <v>306042000</v>
      </c>
      <c r="E403" s="59">
        <v>306042004</v>
      </c>
      <c r="F403" s="35" t="s">
        <v>0</v>
      </c>
      <c r="G403" s="4" t="s">
        <v>0</v>
      </c>
      <c r="H403" s="65">
        <v>50</v>
      </c>
      <c r="I403" s="4" t="s">
        <v>7</v>
      </c>
      <c r="J403" s="34">
        <v>50097000</v>
      </c>
      <c r="K403" s="2" t="s">
        <v>79</v>
      </c>
      <c r="L403" s="2" t="s">
        <v>5</v>
      </c>
      <c r="M403" s="66" t="s">
        <v>78</v>
      </c>
      <c r="N403" s="56" t="s">
        <v>77</v>
      </c>
      <c r="O403" s="56" t="s">
        <v>76</v>
      </c>
      <c r="P403" s="28">
        <v>14</v>
      </c>
      <c r="Q403" s="27">
        <v>3</v>
      </c>
      <c r="R403" s="21">
        <v>9664.7000000000007</v>
      </c>
      <c r="S403" s="21">
        <v>9664.7000000000007</v>
      </c>
      <c r="T403" s="21">
        <v>1048</v>
      </c>
      <c r="U403" s="21">
        <v>0</v>
      </c>
      <c r="V403" s="21">
        <v>0</v>
      </c>
      <c r="W403" s="21">
        <v>0</v>
      </c>
    </row>
    <row r="404" spans="1:23" s="108" customFormat="1" ht="186.75" customHeight="1" x14ac:dyDescent="0.2">
      <c r="A404" s="112"/>
      <c r="B404" s="54">
        <v>300000000</v>
      </c>
      <c r="C404" s="54">
        <v>306000000</v>
      </c>
      <c r="D404" s="58">
        <v>306042000</v>
      </c>
      <c r="E404" s="59">
        <v>306042004</v>
      </c>
      <c r="F404" s="35" t="s">
        <v>0</v>
      </c>
      <c r="G404" s="4" t="s">
        <v>0</v>
      </c>
      <c r="H404" s="65">
        <v>50</v>
      </c>
      <c r="I404" s="4" t="s">
        <v>7</v>
      </c>
      <c r="J404" s="34">
        <v>50098000</v>
      </c>
      <c r="K404" s="2" t="s">
        <v>75</v>
      </c>
      <c r="L404" s="2" t="s">
        <v>5</v>
      </c>
      <c r="M404" s="66" t="s">
        <v>74</v>
      </c>
      <c r="N404" s="56" t="s">
        <v>62</v>
      </c>
      <c r="O404" s="56" t="s">
        <v>73</v>
      </c>
      <c r="P404" s="28">
        <v>5</v>
      </c>
      <c r="Q404" s="27">
        <v>1</v>
      </c>
      <c r="R404" s="21">
        <v>12036.24</v>
      </c>
      <c r="S404" s="21">
        <v>7308.4</v>
      </c>
      <c r="T404" s="21">
        <v>19195.697059999999</v>
      </c>
      <c r="U404" s="21">
        <v>0</v>
      </c>
      <c r="V404" s="21">
        <v>0</v>
      </c>
      <c r="W404" s="21">
        <v>0</v>
      </c>
    </row>
    <row r="405" spans="1:23" s="108" customFormat="1" ht="149.25" customHeight="1" x14ac:dyDescent="0.2">
      <c r="A405" s="112"/>
      <c r="B405" s="54">
        <v>300000000</v>
      </c>
      <c r="C405" s="54">
        <v>306000000</v>
      </c>
      <c r="D405" s="58">
        <v>306042000</v>
      </c>
      <c r="E405" s="59">
        <v>306042004</v>
      </c>
      <c r="F405" s="35" t="s">
        <v>0</v>
      </c>
      <c r="G405" s="4" t="s">
        <v>0</v>
      </c>
      <c r="H405" s="65">
        <v>50</v>
      </c>
      <c r="I405" s="4" t="s">
        <v>7</v>
      </c>
      <c r="J405" s="34">
        <v>50100000</v>
      </c>
      <c r="K405" s="2" t="s">
        <v>72</v>
      </c>
      <c r="L405" s="2" t="s">
        <v>5</v>
      </c>
      <c r="M405" s="66" t="s">
        <v>32</v>
      </c>
      <c r="N405" s="56" t="s">
        <v>14</v>
      </c>
      <c r="O405" s="56" t="s">
        <v>31</v>
      </c>
      <c r="P405" s="28">
        <v>5</v>
      </c>
      <c r="Q405" s="27">
        <v>1</v>
      </c>
      <c r="R405" s="21">
        <v>22460.2</v>
      </c>
      <c r="S405" s="21">
        <v>22460.2</v>
      </c>
      <c r="T405" s="21">
        <v>96222.399999999994</v>
      </c>
      <c r="U405" s="21">
        <v>0</v>
      </c>
      <c r="V405" s="21">
        <v>0</v>
      </c>
      <c r="W405" s="21">
        <v>0</v>
      </c>
    </row>
    <row r="406" spans="1:23" s="108" customFormat="1" ht="130.5" customHeight="1" x14ac:dyDescent="0.2">
      <c r="A406" s="112"/>
      <c r="B406" s="54">
        <v>300000000</v>
      </c>
      <c r="C406" s="54">
        <v>306000000</v>
      </c>
      <c r="D406" s="58">
        <v>306042000</v>
      </c>
      <c r="E406" s="59">
        <v>306042004</v>
      </c>
      <c r="F406" s="35" t="s">
        <v>0</v>
      </c>
      <c r="G406" s="4" t="s">
        <v>0</v>
      </c>
      <c r="H406" s="65">
        <v>50</v>
      </c>
      <c r="I406" s="4" t="s">
        <v>7</v>
      </c>
      <c r="J406" s="34">
        <v>50111000</v>
      </c>
      <c r="K406" s="2" t="s">
        <v>71</v>
      </c>
      <c r="L406" s="2" t="s">
        <v>5</v>
      </c>
      <c r="M406" s="66" t="s">
        <v>70</v>
      </c>
      <c r="N406" s="56" t="s">
        <v>69</v>
      </c>
      <c r="O406" s="56" t="s">
        <v>68</v>
      </c>
      <c r="P406" s="28">
        <v>8</v>
      </c>
      <c r="Q406" s="27">
        <v>1</v>
      </c>
      <c r="R406" s="21">
        <v>7726.4</v>
      </c>
      <c r="S406" s="21">
        <v>7726.4</v>
      </c>
      <c r="T406" s="21">
        <v>0</v>
      </c>
      <c r="U406" s="21">
        <v>1301.5999999999999</v>
      </c>
      <c r="V406" s="21">
        <v>0</v>
      </c>
      <c r="W406" s="21">
        <v>0</v>
      </c>
    </row>
    <row r="407" spans="1:23" s="108" customFormat="1" ht="194.25" customHeight="1" x14ac:dyDescent="0.2">
      <c r="A407" s="112"/>
      <c r="B407" s="54">
        <v>300000000</v>
      </c>
      <c r="C407" s="54">
        <v>306000000</v>
      </c>
      <c r="D407" s="58">
        <v>306042000</v>
      </c>
      <c r="E407" s="59">
        <v>306042004</v>
      </c>
      <c r="F407" s="35" t="s">
        <v>0</v>
      </c>
      <c r="G407" s="4" t="s">
        <v>0</v>
      </c>
      <c r="H407" s="65">
        <v>50</v>
      </c>
      <c r="I407" s="4" t="s">
        <v>7</v>
      </c>
      <c r="J407" s="34">
        <v>50112000</v>
      </c>
      <c r="K407" s="2" t="s">
        <v>67</v>
      </c>
      <c r="L407" s="2" t="s">
        <v>5</v>
      </c>
      <c r="M407" s="66" t="s">
        <v>66</v>
      </c>
      <c r="N407" s="56" t="s">
        <v>65</v>
      </c>
      <c r="O407" s="56" t="s">
        <v>64</v>
      </c>
      <c r="P407" s="28">
        <v>5</v>
      </c>
      <c r="Q407" s="27">
        <v>3</v>
      </c>
      <c r="R407" s="21">
        <v>36647.300000000003</v>
      </c>
      <c r="S407" s="21">
        <v>35152</v>
      </c>
      <c r="T407" s="21">
        <v>31444.2</v>
      </c>
      <c r="U407" s="21">
        <v>28579.305980000001</v>
      </c>
      <c r="V407" s="21">
        <v>33000</v>
      </c>
      <c r="W407" s="21">
        <v>33000</v>
      </c>
    </row>
    <row r="408" spans="1:23" s="108" customFormat="1" ht="206.25" customHeight="1" x14ac:dyDescent="0.2">
      <c r="A408" s="112"/>
      <c r="B408" s="54">
        <v>300000000</v>
      </c>
      <c r="C408" s="54">
        <v>306000000</v>
      </c>
      <c r="D408" s="58">
        <v>306042000</v>
      </c>
      <c r="E408" s="59">
        <v>306042004</v>
      </c>
      <c r="F408" s="35" t="s">
        <v>0</v>
      </c>
      <c r="G408" s="4" t="s">
        <v>0</v>
      </c>
      <c r="H408" s="65">
        <v>50</v>
      </c>
      <c r="I408" s="4" t="s">
        <v>7</v>
      </c>
      <c r="J408" s="34">
        <v>50112000</v>
      </c>
      <c r="K408" s="2" t="s">
        <v>67</v>
      </c>
      <c r="L408" s="2" t="s">
        <v>5</v>
      </c>
      <c r="M408" s="66" t="s">
        <v>66</v>
      </c>
      <c r="N408" s="56" t="s">
        <v>65</v>
      </c>
      <c r="O408" s="56" t="s">
        <v>64</v>
      </c>
      <c r="P408" s="28">
        <v>14</v>
      </c>
      <c r="Q408" s="27">
        <v>3</v>
      </c>
      <c r="R408" s="21">
        <v>0</v>
      </c>
      <c r="S408" s="21">
        <v>0</v>
      </c>
      <c r="T408" s="21">
        <v>0</v>
      </c>
      <c r="U408" s="21">
        <v>5100</v>
      </c>
      <c r="V408" s="21">
        <v>1600</v>
      </c>
      <c r="W408" s="21">
        <v>300</v>
      </c>
    </row>
    <row r="409" spans="1:23" s="108" customFormat="1" ht="168" customHeight="1" x14ac:dyDescent="0.2">
      <c r="A409" s="112"/>
      <c r="B409" s="54">
        <v>300000000</v>
      </c>
      <c r="C409" s="54">
        <v>306000000</v>
      </c>
      <c r="D409" s="58">
        <v>306042000</v>
      </c>
      <c r="E409" s="59">
        <v>306042004</v>
      </c>
      <c r="F409" s="35" t="s">
        <v>0</v>
      </c>
      <c r="G409" s="4" t="s">
        <v>0</v>
      </c>
      <c r="H409" s="65">
        <v>50</v>
      </c>
      <c r="I409" s="4" t="s">
        <v>7</v>
      </c>
      <c r="J409" s="34">
        <v>50113000</v>
      </c>
      <c r="K409" s="47" t="s">
        <v>63</v>
      </c>
      <c r="L409" s="2" t="s">
        <v>5</v>
      </c>
      <c r="M409" s="66" t="s">
        <v>60</v>
      </c>
      <c r="N409" s="56" t="s">
        <v>14</v>
      </c>
      <c r="O409" s="56" t="s">
        <v>59</v>
      </c>
      <c r="P409" s="28">
        <v>5</v>
      </c>
      <c r="Q409" s="27">
        <v>3</v>
      </c>
      <c r="R409" s="21">
        <v>30030.6</v>
      </c>
      <c r="S409" s="21">
        <v>28103.5</v>
      </c>
      <c r="T409" s="21">
        <v>0</v>
      </c>
      <c r="U409" s="21">
        <v>0</v>
      </c>
      <c r="V409" s="21">
        <v>0</v>
      </c>
      <c r="W409" s="21">
        <v>0</v>
      </c>
    </row>
    <row r="410" spans="1:23" s="108" customFormat="1" ht="162" customHeight="1" x14ac:dyDescent="0.2">
      <c r="A410" s="112"/>
      <c r="B410" s="54">
        <v>300000000</v>
      </c>
      <c r="C410" s="54">
        <v>306000000</v>
      </c>
      <c r="D410" s="58">
        <v>306042000</v>
      </c>
      <c r="E410" s="59">
        <v>306042004</v>
      </c>
      <c r="F410" s="35" t="s">
        <v>0</v>
      </c>
      <c r="G410" s="4" t="s">
        <v>0</v>
      </c>
      <c r="H410" s="65">
        <v>50</v>
      </c>
      <c r="I410" s="4" t="s">
        <v>7</v>
      </c>
      <c r="J410" s="34">
        <v>50114000</v>
      </c>
      <c r="K410" s="2" t="s">
        <v>58</v>
      </c>
      <c r="L410" s="2" t="s">
        <v>5</v>
      </c>
      <c r="M410" s="66" t="s">
        <v>57</v>
      </c>
      <c r="N410" s="56" t="s">
        <v>54</v>
      </c>
      <c r="O410" s="56" t="s">
        <v>56</v>
      </c>
      <c r="P410" s="28">
        <v>5</v>
      </c>
      <c r="Q410" s="27">
        <v>3</v>
      </c>
      <c r="R410" s="21">
        <f>17948+380</f>
        <v>18328</v>
      </c>
      <c r="S410" s="21">
        <f>17934.5+380</f>
        <v>18314.5</v>
      </c>
      <c r="T410" s="21">
        <v>0</v>
      </c>
      <c r="U410" s="21">
        <v>0</v>
      </c>
      <c r="V410" s="21">
        <v>0</v>
      </c>
      <c r="W410" s="21">
        <v>0</v>
      </c>
    </row>
    <row r="411" spans="1:23" s="108" customFormat="1" ht="148.5" customHeight="1" x14ac:dyDescent="0.2">
      <c r="A411" s="112"/>
      <c r="B411" s="54">
        <v>300000000</v>
      </c>
      <c r="C411" s="54">
        <v>306000000</v>
      </c>
      <c r="D411" s="58">
        <v>306042000</v>
      </c>
      <c r="E411" s="59">
        <v>306042004</v>
      </c>
      <c r="F411" s="35" t="s">
        <v>0</v>
      </c>
      <c r="G411" s="4" t="s">
        <v>0</v>
      </c>
      <c r="H411" s="65">
        <v>50</v>
      </c>
      <c r="I411" s="4" t="s">
        <v>7</v>
      </c>
      <c r="J411" s="34">
        <v>50110000</v>
      </c>
      <c r="K411" s="47" t="s">
        <v>985</v>
      </c>
      <c r="L411" s="2" t="s">
        <v>5</v>
      </c>
      <c r="M411" s="66" t="s">
        <v>55</v>
      </c>
      <c r="N411" s="56" t="s">
        <v>54</v>
      </c>
      <c r="O411" s="56" t="s">
        <v>53</v>
      </c>
      <c r="P411" s="28">
        <v>14</v>
      </c>
      <c r="Q411" s="27">
        <v>3</v>
      </c>
      <c r="R411" s="21">
        <v>10000</v>
      </c>
      <c r="S411" s="21">
        <v>10000</v>
      </c>
      <c r="T411" s="21">
        <v>0</v>
      </c>
      <c r="U411" s="21">
        <v>0</v>
      </c>
      <c r="V411" s="21">
        <v>0</v>
      </c>
      <c r="W411" s="21">
        <v>0</v>
      </c>
    </row>
    <row r="412" spans="1:23" s="108" customFormat="1" ht="154.5" customHeight="1" x14ac:dyDescent="0.2">
      <c r="A412" s="112"/>
      <c r="B412" s="54">
        <v>300000000</v>
      </c>
      <c r="C412" s="54">
        <v>306000000</v>
      </c>
      <c r="D412" s="58">
        <v>306042000</v>
      </c>
      <c r="E412" s="59">
        <v>306042004</v>
      </c>
      <c r="F412" s="35" t="s">
        <v>0</v>
      </c>
      <c r="G412" s="4" t="s">
        <v>0</v>
      </c>
      <c r="H412" s="65">
        <v>50</v>
      </c>
      <c r="I412" s="4" t="s">
        <v>7</v>
      </c>
      <c r="J412" s="34">
        <v>50120000</v>
      </c>
      <c r="K412" s="2" t="s">
        <v>52</v>
      </c>
      <c r="L412" s="2" t="s">
        <v>5</v>
      </c>
      <c r="M412" s="66" t="s">
        <v>51</v>
      </c>
      <c r="N412" s="56" t="s">
        <v>50</v>
      </c>
      <c r="O412" s="56" t="s">
        <v>49</v>
      </c>
      <c r="P412" s="28">
        <v>14</v>
      </c>
      <c r="Q412" s="27">
        <v>2</v>
      </c>
      <c r="R412" s="21">
        <v>0</v>
      </c>
      <c r="S412" s="21">
        <v>0</v>
      </c>
      <c r="T412" s="21">
        <v>1000</v>
      </c>
      <c r="U412" s="21">
        <v>1000</v>
      </c>
      <c r="V412" s="21">
        <v>1000</v>
      </c>
      <c r="W412" s="21">
        <v>1000</v>
      </c>
    </row>
    <row r="413" spans="1:23" s="108" customFormat="1" ht="267.75" customHeight="1" x14ac:dyDescent="0.2">
      <c r="A413" s="112"/>
      <c r="B413" s="54"/>
      <c r="C413" s="54"/>
      <c r="D413" s="58"/>
      <c r="E413" s="59"/>
      <c r="F413" s="35"/>
      <c r="G413" s="4"/>
      <c r="H413" s="65">
        <v>50</v>
      </c>
      <c r="I413" s="4" t="s">
        <v>7</v>
      </c>
      <c r="J413" s="34">
        <v>50121000</v>
      </c>
      <c r="K413" s="2" t="s">
        <v>115</v>
      </c>
      <c r="L413" s="2" t="s">
        <v>5</v>
      </c>
      <c r="M413" s="66" t="s">
        <v>82</v>
      </c>
      <c r="N413" s="56" t="s">
        <v>81</v>
      </c>
      <c r="O413" s="56" t="s">
        <v>80</v>
      </c>
      <c r="P413" s="28">
        <v>5</v>
      </c>
      <c r="Q413" s="27">
        <v>3</v>
      </c>
      <c r="R413" s="21"/>
      <c r="S413" s="21"/>
      <c r="T413" s="21">
        <v>968</v>
      </c>
      <c r="U413" s="21"/>
      <c r="V413" s="21"/>
      <c r="W413" s="21"/>
    </row>
    <row r="414" spans="1:23" s="108" customFormat="1" ht="189" customHeight="1" x14ac:dyDescent="0.2">
      <c r="A414" s="112"/>
      <c r="B414" s="54"/>
      <c r="C414" s="54"/>
      <c r="D414" s="58"/>
      <c r="E414" s="59"/>
      <c r="F414" s="35"/>
      <c r="G414" s="4"/>
      <c r="H414" s="65">
        <v>50</v>
      </c>
      <c r="I414" s="4" t="s">
        <v>7</v>
      </c>
      <c r="J414" s="34">
        <v>50134000</v>
      </c>
      <c r="K414" s="2" t="s">
        <v>1008</v>
      </c>
      <c r="L414" s="2" t="s">
        <v>5</v>
      </c>
      <c r="M414" s="66" t="s">
        <v>15</v>
      </c>
      <c r="N414" s="56" t="s">
        <v>14</v>
      </c>
      <c r="O414" s="56" t="s">
        <v>13</v>
      </c>
      <c r="P414" s="28">
        <v>5</v>
      </c>
      <c r="Q414" s="27">
        <v>3</v>
      </c>
      <c r="R414" s="21"/>
      <c r="S414" s="21"/>
      <c r="T414" s="21">
        <v>15364</v>
      </c>
      <c r="U414" s="21"/>
      <c r="V414" s="21"/>
      <c r="W414" s="21"/>
    </row>
    <row r="415" spans="1:23" s="108" customFormat="1" ht="299.25" customHeight="1" x14ac:dyDescent="0.2">
      <c r="A415" s="112"/>
      <c r="B415" s="54">
        <v>300000000</v>
      </c>
      <c r="C415" s="54">
        <v>306000000</v>
      </c>
      <c r="D415" s="58">
        <v>306042000</v>
      </c>
      <c r="E415" s="59">
        <v>306042004</v>
      </c>
      <c r="F415" s="35" t="s">
        <v>0</v>
      </c>
      <c r="G415" s="4" t="s">
        <v>0</v>
      </c>
      <c r="H415" s="65">
        <v>50</v>
      </c>
      <c r="I415" s="4" t="s">
        <v>7</v>
      </c>
      <c r="J415" s="34">
        <v>50122000</v>
      </c>
      <c r="K415" s="2" t="s">
        <v>48</v>
      </c>
      <c r="L415" s="2" t="s">
        <v>5</v>
      </c>
      <c r="M415" s="66" t="s">
        <v>47</v>
      </c>
      <c r="N415" s="56" t="s">
        <v>46</v>
      </c>
      <c r="O415" s="56" t="s">
        <v>45</v>
      </c>
      <c r="P415" s="28">
        <v>5</v>
      </c>
      <c r="Q415" s="27">
        <v>3</v>
      </c>
      <c r="R415" s="21">
        <v>0</v>
      </c>
      <c r="S415" s="21">
        <v>0</v>
      </c>
      <c r="T415" s="21">
        <v>28252.400000000001</v>
      </c>
      <c r="U415" s="21">
        <v>8685.375</v>
      </c>
      <c r="V415" s="21">
        <v>8685.375</v>
      </c>
      <c r="W415" s="21">
        <v>9055.5</v>
      </c>
    </row>
    <row r="416" spans="1:23" s="108" customFormat="1" ht="129" customHeight="1" x14ac:dyDescent="0.2">
      <c r="A416" s="112"/>
      <c r="B416" s="54">
        <v>300000000</v>
      </c>
      <c r="C416" s="54">
        <v>306000000</v>
      </c>
      <c r="D416" s="58">
        <v>306042000</v>
      </c>
      <c r="E416" s="59">
        <v>306042004</v>
      </c>
      <c r="F416" s="35" t="s">
        <v>0</v>
      </c>
      <c r="G416" s="4" t="s">
        <v>0</v>
      </c>
      <c r="H416" s="65">
        <v>50</v>
      </c>
      <c r="I416" s="4" t="s">
        <v>7</v>
      </c>
      <c r="J416" s="34">
        <v>50123000</v>
      </c>
      <c r="K416" s="2" t="s">
        <v>44</v>
      </c>
      <c r="L416" s="2" t="s">
        <v>5</v>
      </c>
      <c r="M416" s="66" t="s">
        <v>43</v>
      </c>
      <c r="N416" s="56" t="s">
        <v>14</v>
      </c>
      <c r="O416" s="56" t="s">
        <v>42</v>
      </c>
      <c r="P416" s="28">
        <v>14</v>
      </c>
      <c r="Q416" s="27">
        <v>3</v>
      </c>
      <c r="R416" s="21">
        <v>0</v>
      </c>
      <c r="S416" s="21">
        <v>0</v>
      </c>
      <c r="T416" s="21">
        <v>406.2</v>
      </c>
      <c r="U416" s="21">
        <v>0</v>
      </c>
      <c r="V416" s="21">
        <v>0</v>
      </c>
      <c r="W416" s="21">
        <v>0</v>
      </c>
    </row>
    <row r="417" spans="1:23" s="108" customFormat="1" ht="174.75" customHeight="1" x14ac:dyDescent="0.2">
      <c r="A417" s="112"/>
      <c r="B417" s="54">
        <v>300000000</v>
      </c>
      <c r="C417" s="54">
        <v>306000000</v>
      </c>
      <c r="D417" s="58">
        <v>306042000</v>
      </c>
      <c r="E417" s="59">
        <v>306042004</v>
      </c>
      <c r="F417" s="35" t="s">
        <v>0</v>
      </c>
      <c r="G417" s="4" t="s">
        <v>0</v>
      </c>
      <c r="H417" s="65">
        <v>50</v>
      </c>
      <c r="I417" s="4" t="s">
        <v>7</v>
      </c>
      <c r="J417" s="34">
        <v>50116000</v>
      </c>
      <c r="K417" s="47" t="s">
        <v>986</v>
      </c>
      <c r="L417" s="2" t="s">
        <v>5</v>
      </c>
      <c r="M417" s="66" t="s">
        <v>39</v>
      </c>
      <c r="N417" s="56" t="s">
        <v>41</v>
      </c>
      <c r="O417" s="56" t="s">
        <v>37</v>
      </c>
      <c r="P417" s="28">
        <v>3</v>
      </c>
      <c r="Q417" s="27">
        <v>14</v>
      </c>
      <c r="R417" s="21">
        <v>2088.9</v>
      </c>
      <c r="S417" s="21">
        <v>1000.2</v>
      </c>
      <c r="T417" s="21">
        <v>1885.2</v>
      </c>
      <c r="U417" s="21">
        <v>0</v>
      </c>
      <c r="V417" s="21">
        <v>0</v>
      </c>
      <c r="W417" s="21">
        <v>0</v>
      </c>
    </row>
    <row r="418" spans="1:23" s="108" customFormat="1" ht="162.75" customHeight="1" x14ac:dyDescent="0.2">
      <c r="A418" s="112"/>
      <c r="B418" s="54">
        <v>300000000</v>
      </c>
      <c r="C418" s="54">
        <v>306000000</v>
      </c>
      <c r="D418" s="58">
        <v>306042000</v>
      </c>
      <c r="E418" s="59">
        <v>306042004</v>
      </c>
      <c r="F418" s="35" t="s">
        <v>0</v>
      </c>
      <c r="G418" s="4" t="s">
        <v>0</v>
      </c>
      <c r="H418" s="65">
        <v>50</v>
      </c>
      <c r="I418" s="4" t="s">
        <v>7</v>
      </c>
      <c r="J418" s="34">
        <v>50125000</v>
      </c>
      <c r="K418" s="2" t="s">
        <v>40</v>
      </c>
      <c r="L418" s="2" t="s">
        <v>5</v>
      </c>
      <c r="M418" s="66" t="s">
        <v>39</v>
      </c>
      <c r="N418" s="56" t="s">
        <v>38</v>
      </c>
      <c r="O418" s="56" t="s">
        <v>37</v>
      </c>
      <c r="P418" s="28">
        <v>3</v>
      </c>
      <c r="Q418" s="27">
        <v>14</v>
      </c>
      <c r="R418" s="21">
        <v>0</v>
      </c>
      <c r="S418" s="21">
        <v>0</v>
      </c>
      <c r="T418" s="21">
        <v>414.7</v>
      </c>
      <c r="U418" s="21">
        <v>0</v>
      </c>
      <c r="V418" s="21">
        <v>0</v>
      </c>
      <c r="W418" s="21">
        <v>0</v>
      </c>
    </row>
    <row r="419" spans="1:23" s="108" customFormat="1" ht="169.5" customHeight="1" x14ac:dyDescent="0.2">
      <c r="A419" s="112"/>
      <c r="B419" s="54">
        <v>300000000</v>
      </c>
      <c r="C419" s="54">
        <v>306000000</v>
      </c>
      <c r="D419" s="58">
        <v>306042000</v>
      </c>
      <c r="E419" s="59">
        <v>306042004</v>
      </c>
      <c r="F419" s="35" t="s">
        <v>0</v>
      </c>
      <c r="G419" s="4" t="s">
        <v>0</v>
      </c>
      <c r="H419" s="65">
        <v>50</v>
      </c>
      <c r="I419" s="4" t="s">
        <v>7</v>
      </c>
      <c r="J419" s="34">
        <v>50126000</v>
      </c>
      <c r="K419" s="2" t="s">
        <v>36</v>
      </c>
      <c r="L419" s="2" t="s">
        <v>5</v>
      </c>
      <c r="M419" s="66" t="s">
        <v>35</v>
      </c>
      <c r="N419" s="56" t="s">
        <v>14</v>
      </c>
      <c r="O419" s="56" t="s">
        <v>34</v>
      </c>
      <c r="P419" s="28">
        <v>5</v>
      </c>
      <c r="Q419" s="27">
        <v>3</v>
      </c>
      <c r="R419" s="21">
        <v>0</v>
      </c>
      <c r="S419" s="21">
        <v>0</v>
      </c>
      <c r="T419" s="21">
        <v>17575.400000000001</v>
      </c>
      <c r="U419" s="21">
        <v>0</v>
      </c>
      <c r="V419" s="21">
        <v>0</v>
      </c>
      <c r="W419" s="21">
        <v>0</v>
      </c>
    </row>
    <row r="420" spans="1:23" s="108" customFormat="1" ht="150" customHeight="1" x14ac:dyDescent="0.2">
      <c r="A420" s="112"/>
      <c r="B420" s="54">
        <v>300000000</v>
      </c>
      <c r="C420" s="54">
        <v>306000000</v>
      </c>
      <c r="D420" s="58">
        <v>306042000</v>
      </c>
      <c r="E420" s="59">
        <v>306042004</v>
      </c>
      <c r="F420" s="35" t="s">
        <v>0</v>
      </c>
      <c r="G420" s="4" t="s">
        <v>0</v>
      </c>
      <c r="H420" s="65">
        <v>50</v>
      </c>
      <c r="I420" s="4" t="s">
        <v>7</v>
      </c>
      <c r="J420" s="34">
        <v>50127000</v>
      </c>
      <c r="K420" s="2" t="s">
        <v>33</v>
      </c>
      <c r="L420" s="2" t="s">
        <v>5</v>
      </c>
      <c r="M420" s="66" t="s">
        <v>32</v>
      </c>
      <c r="N420" s="56" t="s">
        <v>14</v>
      </c>
      <c r="O420" s="56" t="s">
        <v>31</v>
      </c>
      <c r="P420" s="28">
        <v>5</v>
      </c>
      <c r="Q420" s="27">
        <v>1</v>
      </c>
      <c r="R420" s="21">
        <f>4571.9+39225</f>
        <v>43796.9</v>
      </c>
      <c r="S420" s="21">
        <v>4284.3999999999996</v>
      </c>
      <c r="T420" s="21">
        <v>6836.277</v>
      </c>
      <c r="U420" s="21">
        <v>0</v>
      </c>
      <c r="V420" s="21">
        <v>0</v>
      </c>
      <c r="W420" s="21">
        <v>0</v>
      </c>
    </row>
    <row r="421" spans="1:23" s="108" customFormat="1" ht="144.75" customHeight="1" x14ac:dyDescent="0.2">
      <c r="A421" s="112"/>
      <c r="B421" s="54">
        <v>300000000</v>
      </c>
      <c r="C421" s="54">
        <v>306000000</v>
      </c>
      <c r="D421" s="58">
        <v>306042000</v>
      </c>
      <c r="E421" s="59">
        <v>306042004</v>
      </c>
      <c r="F421" s="35" t="s">
        <v>0</v>
      </c>
      <c r="G421" s="4" t="s">
        <v>0</v>
      </c>
      <c r="H421" s="65">
        <v>50</v>
      </c>
      <c r="I421" s="4" t="s">
        <v>7</v>
      </c>
      <c r="J421" s="34">
        <v>50128000</v>
      </c>
      <c r="K421" s="2" t="s">
        <v>30</v>
      </c>
      <c r="L421" s="2" t="s">
        <v>5</v>
      </c>
      <c r="M421" s="66" t="s">
        <v>29</v>
      </c>
      <c r="N421" s="56" t="s">
        <v>28</v>
      </c>
      <c r="O421" s="56" t="s">
        <v>27</v>
      </c>
      <c r="P421" s="28">
        <v>5</v>
      </c>
      <c r="Q421" s="27">
        <v>1</v>
      </c>
      <c r="R421" s="21">
        <v>0</v>
      </c>
      <c r="S421" s="21">
        <v>0</v>
      </c>
      <c r="T421" s="21">
        <v>7439.3415999999997</v>
      </c>
      <c r="U421" s="21">
        <v>0</v>
      </c>
      <c r="V421" s="21">
        <v>0</v>
      </c>
      <c r="W421" s="21">
        <v>0</v>
      </c>
    </row>
    <row r="422" spans="1:23" s="108" customFormat="1" ht="164.25" customHeight="1" x14ac:dyDescent="0.2">
      <c r="A422" s="112"/>
      <c r="B422" s="54">
        <v>300000000</v>
      </c>
      <c r="C422" s="54">
        <v>306000000</v>
      </c>
      <c r="D422" s="58">
        <v>306042000</v>
      </c>
      <c r="E422" s="59">
        <v>306042004</v>
      </c>
      <c r="F422" s="35" t="s">
        <v>0</v>
      </c>
      <c r="G422" s="4" t="s">
        <v>0</v>
      </c>
      <c r="H422" s="65">
        <v>50</v>
      </c>
      <c r="I422" s="4" t="s">
        <v>7</v>
      </c>
      <c r="J422" s="34">
        <v>50129000</v>
      </c>
      <c r="K422" s="2" t="s">
        <v>26</v>
      </c>
      <c r="L422" s="2" t="s">
        <v>5</v>
      </c>
      <c r="M422" s="66" t="s">
        <v>25</v>
      </c>
      <c r="N422" s="56" t="s">
        <v>24</v>
      </c>
      <c r="O422" s="56" t="s">
        <v>23</v>
      </c>
      <c r="P422" s="28">
        <v>4</v>
      </c>
      <c r="Q422" s="27">
        <v>10</v>
      </c>
      <c r="R422" s="21">
        <v>0</v>
      </c>
      <c r="S422" s="21">
        <v>0</v>
      </c>
      <c r="T422" s="21">
        <v>1766.68</v>
      </c>
      <c r="U422" s="21">
        <v>1956.0920000000001</v>
      </c>
      <c r="V422" s="21">
        <v>0</v>
      </c>
      <c r="W422" s="21">
        <v>0</v>
      </c>
    </row>
    <row r="423" spans="1:23" s="108" customFormat="1" ht="174.75" customHeight="1" x14ac:dyDescent="0.2">
      <c r="A423" s="112"/>
      <c r="B423" s="54">
        <v>300000000</v>
      </c>
      <c r="C423" s="54">
        <v>306000000</v>
      </c>
      <c r="D423" s="58">
        <v>306042000</v>
      </c>
      <c r="E423" s="59">
        <v>306042004</v>
      </c>
      <c r="F423" s="35" t="s">
        <v>0</v>
      </c>
      <c r="G423" s="4" t="s">
        <v>0</v>
      </c>
      <c r="H423" s="65">
        <v>50</v>
      </c>
      <c r="I423" s="4" t="s">
        <v>7</v>
      </c>
      <c r="J423" s="34">
        <v>50130000</v>
      </c>
      <c r="K423" s="2" t="s">
        <v>22</v>
      </c>
      <c r="L423" s="2" t="s">
        <v>5</v>
      </c>
      <c r="M423" s="66" t="s">
        <v>21</v>
      </c>
      <c r="N423" s="56" t="s">
        <v>20</v>
      </c>
      <c r="O423" s="56" t="s">
        <v>19</v>
      </c>
      <c r="P423" s="28">
        <v>4</v>
      </c>
      <c r="Q423" s="27">
        <v>1</v>
      </c>
      <c r="R423" s="21"/>
      <c r="S423" s="21"/>
      <c r="T423" s="21">
        <v>557.5</v>
      </c>
      <c r="U423" s="21">
        <v>0</v>
      </c>
      <c r="V423" s="21">
        <v>0</v>
      </c>
      <c r="W423" s="21">
        <v>0</v>
      </c>
    </row>
    <row r="424" spans="1:23" s="108" customFormat="1" ht="102" customHeight="1" x14ac:dyDescent="0.2">
      <c r="A424" s="112"/>
      <c r="B424" s="54">
        <v>300000000</v>
      </c>
      <c r="C424" s="54">
        <v>306000000</v>
      </c>
      <c r="D424" s="58">
        <v>306042000</v>
      </c>
      <c r="E424" s="59">
        <v>306042004</v>
      </c>
      <c r="F424" s="35" t="s">
        <v>0</v>
      </c>
      <c r="G424" s="4" t="s">
        <v>0</v>
      </c>
      <c r="H424" s="65">
        <v>50</v>
      </c>
      <c r="I424" s="4" t="s">
        <v>7</v>
      </c>
      <c r="J424" s="34">
        <v>50134000</v>
      </c>
      <c r="K424" s="47" t="s">
        <v>984</v>
      </c>
      <c r="L424" s="2" t="s">
        <v>5</v>
      </c>
      <c r="M424" s="66" t="s">
        <v>18</v>
      </c>
      <c r="N424" s="56" t="s">
        <v>17</v>
      </c>
      <c r="O424" s="56" t="s">
        <v>16</v>
      </c>
      <c r="P424" s="28">
        <v>14</v>
      </c>
      <c r="Q424" s="27">
        <v>3</v>
      </c>
      <c r="R424" s="21">
        <v>7611</v>
      </c>
      <c r="S424" s="21">
        <v>7611</v>
      </c>
      <c r="T424" s="21">
        <v>0</v>
      </c>
      <c r="U424" s="21">
        <v>0</v>
      </c>
      <c r="V424" s="21">
        <v>0</v>
      </c>
      <c r="W424" s="21">
        <v>0</v>
      </c>
    </row>
    <row r="425" spans="1:23" s="108" customFormat="1" ht="102.75" customHeight="1" x14ac:dyDescent="0.2">
      <c r="A425" s="112"/>
      <c r="B425" s="54"/>
      <c r="C425" s="54"/>
      <c r="D425" s="58"/>
      <c r="E425" s="59"/>
      <c r="F425" s="35"/>
      <c r="G425" s="4"/>
      <c r="H425" s="65">
        <v>50</v>
      </c>
      <c r="I425" s="4" t="s">
        <v>7</v>
      </c>
      <c r="J425" s="34" t="s">
        <v>1007</v>
      </c>
      <c r="K425" s="47" t="s">
        <v>1006</v>
      </c>
      <c r="L425" s="2" t="s">
        <v>5</v>
      </c>
      <c r="M425" s="140" t="s">
        <v>18</v>
      </c>
      <c r="N425" s="141" t="s">
        <v>17</v>
      </c>
      <c r="O425" s="141" t="s">
        <v>16</v>
      </c>
      <c r="P425" s="28">
        <v>14</v>
      </c>
      <c r="Q425" s="27">
        <v>3</v>
      </c>
      <c r="R425" s="21"/>
      <c r="S425" s="21"/>
      <c r="T425" s="21">
        <v>2511</v>
      </c>
      <c r="U425" s="21"/>
      <c r="V425" s="21"/>
      <c r="W425" s="21"/>
    </row>
    <row r="426" spans="1:23" s="108" customFormat="1" ht="128.25" customHeight="1" x14ac:dyDescent="0.2">
      <c r="A426" s="112"/>
      <c r="B426" s="54"/>
      <c r="C426" s="54"/>
      <c r="D426" s="58"/>
      <c r="E426" s="59"/>
      <c r="F426" s="35"/>
      <c r="G426" s="4"/>
      <c r="H426" s="65">
        <v>50</v>
      </c>
      <c r="I426" s="4" t="s">
        <v>7</v>
      </c>
      <c r="J426" s="34" t="s">
        <v>1004</v>
      </c>
      <c r="K426" s="47" t="s">
        <v>1005</v>
      </c>
      <c r="L426" s="2" t="s">
        <v>5</v>
      </c>
      <c r="M426" s="140" t="s">
        <v>1012</v>
      </c>
      <c r="N426" s="141" t="s">
        <v>1013</v>
      </c>
      <c r="O426" s="141" t="s">
        <v>1014</v>
      </c>
      <c r="P426" s="28">
        <v>14</v>
      </c>
      <c r="Q426" s="27">
        <v>3</v>
      </c>
      <c r="R426" s="21"/>
      <c r="S426" s="21"/>
      <c r="T426" s="21">
        <v>1196.5999999999999</v>
      </c>
      <c r="U426" s="21"/>
      <c r="V426" s="21"/>
      <c r="W426" s="21"/>
    </row>
    <row r="427" spans="1:23" s="108" customFormat="1" ht="122.25" customHeight="1" x14ac:dyDescent="0.2">
      <c r="A427" s="112"/>
      <c r="B427" s="54"/>
      <c r="C427" s="54"/>
      <c r="D427" s="58"/>
      <c r="E427" s="59"/>
      <c r="F427" s="35"/>
      <c r="G427" s="4"/>
      <c r="H427" s="65">
        <v>50</v>
      </c>
      <c r="I427" s="4" t="s">
        <v>7</v>
      </c>
      <c r="J427" s="34">
        <v>50138000</v>
      </c>
      <c r="K427" s="47" t="s">
        <v>1009</v>
      </c>
      <c r="L427" s="2" t="s">
        <v>5</v>
      </c>
      <c r="M427" s="66" t="s">
        <v>32</v>
      </c>
      <c r="N427" s="56" t="s">
        <v>14</v>
      </c>
      <c r="O427" s="56" t="s">
        <v>31</v>
      </c>
      <c r="P427" s="28">
        <v>5</v>
      </c>
      <c r="Q427" s="27">
        <v>1</v>
      </c>
      <c r="R427" s="21"/>
      <c r="S427" s="21"/>
      <c r="T427" s="21">
        <v>23099.200000000001</v>
      </c>
      <c r="U427" s="21"/>
      <c r="V427" s="21"/>
      <c r="W427" s="21"/>
    </row>
    <row r="428" spans="1:23" s="108" customFormat="1" ht="201" customHeight="1" x14ac:dyDescent="0.2">
      <c r="A428" s="112"/>
      <c r="B428" s="54">
        <v>300000000</v>
      </c>
      <c r="C428" s="54">
        <v>306000000</v>
      </c>
      <c r="D428" s="58">
        <v>306042000</v>
      </c>
      <c r="E428" s="59">
        <v>306042004</v>
      </c>
      <c r="F428" s="35" t="s">
        <v>0</v>
      </c>
      <c r="G428" s="4" t="s">
        <v>0</v>
      </c>
      <c r="H428" s="65">
        <v>50</v>
      </c>
      <c r="I428" s="4" t="s">
        <v>7</v>
      </c>
      <c r="J428" s="34">
        <v>50138000</v>
      </c>
      <c r="K428" s="2" t="s">
        <v>12</v>
      </c>
      <c r="L428" s="2" t="s">
        <v>5</v>
      </c>
      <c r="M428" s="66" t="s">
        <v>11</v>
      </c>
      <c r="N428" s="56" t="s">
        <v>10</v>
      </c>
      <c r="O428" s="56" t="s">
        <v>9</v>
      </c>
      <c r="P428" s="28">
        <v>4</v>
      </c>
      <c r="Q428" s="27">
        <v>8</v>
      </c>
      <c r="R428" s="26">
        <v>0</v>
      </c>
      <c r="S428" s="21">
        <v>0</v>
      </c>
      <c r="T428" s="21">
        <v>5864.7</v>
      </c>
      <c r="U428" s="21">
        <v>15374.80466</v>
      </c>
      <c r="V428" s="21">
        <v>0</v>
      </c>
      <c r="W428" s="21">
        <v>0</v>
      </c>
    </row>
    <row r="429" spans="1:23" ht="87.75" customHeight="1" x14ac:dyDescent="0.2">
      <c r="A429" s="20"/>
      <c r="B429" s="3">
        <v>300000000</v>
      </c>
      <c r="C429" s="3">
        <v>307000000</v>
      </c>
      <c r="D429" s="19">
        <v>307000000</v>
      </c>
      <c r="E429" s="18">
        <v>307000000</v>
      </c>
      <c r="F429" s="6" t="s">
        <v>0</v>
      </c>
      <c r="G429" s="16" t="s">
        <v>0</v>
      </c>
      <c r="H429" s="17">
        <v>50</v>
      </c>
      <c r="I429" s="16" t="s">
        <v>7</v>
      </c>
      <c r="J429" s="15">
        <v>50092000</v>
      </c>
      <c r="K429" s="14" t="s">
        <v>6</v>
      </c>
      <c r="L429" s="14" t="s">
        <v>5</v>
      </c>
      <c r="M429" s="142" t="s">
        <v>4</v>
      </c>
      <c r="N429" s="143" t="s">
        <v>3</v>
      </c>
      <c r="O429" s="143" t="s">
        <v>2</v>
      </c>
      <c r="P429" s="23">
        <v>1</v>
      </c>
      <c r="Q429" s="23">
        <v>13</v>
      </c>
      <c r="R429" s="21">
        <v>0</v>
      </c>
      <c r="S429" s="21">
        <v>0</v>
      </c>
      <c r="T429" s="21">
        <v>0</v>
      </c>
      <c r="U429" s="21">
        <v>0</v>
      </c>
      <c r="V429" s="21">
        <v>92000</v>
      </c>
      <c r="W429" s="21">
        <v>137500</v>
      </c>
    </row>
    <row r="430" spans="1:23" ht="84.75" customHeight="1" x14ac:dyDescent="0.2">
      <c r="A430" s="7"/>
      <c r="B430" s="6"/>
      <c r="C430" s="6"/>
      <c r="D430" s="6"/>
      <c r="E430" s="6"/>
      <c r="F430" s="127">
        <v>307000000</v>
      </c>
      <c r="G430" s="128" t="s">
        <v>1</v>
      </c>
      <c r="H430" s="129"/>
      <c r="I430" s="130"/>
      <c r="J430" s="131"/>
      <c r="K430" s="128"/>
      <c r="L430" s="128"/>
      <c r="M430" s="132"/>
      <c r="N430" s="117"/>
      <c r="O430" s="133"/>
      <c r="P430" s="134" t="s">
        <v>0</v>
      </c>
      <c r="Q430" s="135"/>
      <c r="R430" s="136">
        <v>0</v>
      </c>
      <c r="S430" s="136">
        <v>0</v>
      </c>
      <c r="T430" s="136">
        <v>0</v>
      </c>
      <c r="U430" s="136">
        <v>0</v>
      </c>
      <c r="V430" s="136">
        <f>V429</f>
        <v>92000</v>
      </c>
      <c r="W430" s="136">
        <f>W429</f>
        <v>137500</v>
      </c>
    </row>
  </sheetData>
  <mergeCells count="306">
    <mergeCell ref="B4:B7"/>
    <mergeCell ref="H4:H7"/>
    <mergeCell ref="G4:G7"/>
    <mergeCell ref="I4:I7"/>
    <mergeCell ref="K4:K7"/>
    <mergeCell ref="J4:J7"/>
    <mergeCell ref="C4:C7"/>
    <mergeCell ref="D4:D7"/>
    <mergeCell ref="F4:F7"/>
    <mergeCell ref="N5:N7"/>
    <mergeCell ref="O5:O7"/>
    <mergeCell ref="R4:W4"/>
    <mergeCell ref="R6:S6"/>
    <mergeCell ref="W6:W7"/>
    <mergeCell ref="T6:T7"/>
    <mergeCell ref="E2:V2"/>
    <mergeCell ref="V5:W5"/>
    <mergeCell ref="V6:V7"/>
    <mergeCell ref="P4:Q6"/>
    <mergeCell ref="L5:M6"/>
    <mergeCell ref="L4:O4"/>
    <mergeCell ref="R5:S5"/>
    <mergeCell ref="U6:U7"/>
    <mergeCell ref="E4:E7"/>
    <mergeCell ref="B9:E9"/>
    <mergeCell ref="H9:J9"/>
    <mergeCell ref="L9:O9"/>
    <mergeCell ref="B10:E10"/>
    <mergeCell ref="H10:J10"/>
    <mergeCell ref="L10:O10"/>
    <mergeCell ref="B180:E180"/>
    <mergeCell ref="H180:J180"/>
    <mergeCell ref="L180:O180"/>
    <mergeCell ref="B11:E11"/>
    <mergeCell ref="H11:J11"/>
    <mergeCell ref="L11:O11"/>
    <mergeCell ref="B160:E160"/>
    <mergeCell ref="L44:O44"/>
    <mergeCell ref="B47:E47"/>
    <mergeCell ref="H47:J47"/>
    <mergeCell ref="L47:O47"/>
    <mergeCell ref="B51:E51"/>
    <mergeCell ref="H51:J51"/>
    <mergeCell ref="L51:O51"/>
    <mergeCell ref="B55:E55"/>
    <mergeCell ref="H55:J55"/>
    <mergeCell ref="L55:O55"/>
    <mergeCell ref="B57:E57"/>
    <mergeCell ref="B302:E302"/>
    <mergeCell ref="H302:J302"/>
    <mergeCell ref="L302:O302"/>
    <mergeCell ref="B320:E320"/>
    <mergeCell ref="H320:J320"/>
    <mergeCell ref="L320:O320"/>
    <mergeCell ref="B311:E311"/>
    <mergeCell ref="H311:J311"/>
    <mergeCell ref="L311:O311"/>
    <mergeCell ref="B313:E313"/>
    <mergeCell ref="B303:E303"/>
    <mergeCell ref="H303:J303"/>
    <mergeCell ref="L303:O303"/>
    <mergeCell ref="H313:J313"/>
    <mergeCell ref="L313:O313"/>
    <mergeCell ref="B315:E315"/>
    <mergeCell ref="H315:J315"/>
    <mergeCell ref="L315:O315"/>
    <mergeCell ref="B317:E317"/>
    <mergeCell ref="H317:J317"/>
    <mergeCell ref="L317:O317"/>
    <mergeCell ref="B310:E310"/>
    <mergeCell ref="H310:J310"/>
    <mergeCell ref="L310:O310"/>
    <mergeCell ref="B291:E291"/>
    <mergeCell ref="H291:J291"/>
    <mergeCell ref="L291:O291"/>
    <mergeCell ref="B264:E264"/>
    <mergeCell ref="H264:J264"/>
    <mergeCell ref="L264:O264"/>
    <mergeCell ref="B285:E285"/>
    <mergeCell ref="H285:J285"/>
    <mergeCell ref="L285:O285"/>
    <mergeCell ref="B309:E309"/>
    <mergeCell ref="H309:J309"/>
    <mergeCell ref="L309:O309"/>
    <mergeCell ref="B38:E38"/>
    <mergeCell ref="H38:J38"/>
    <mergeCell ref="L38:O38"/>
    <mergeCell ref="B40:E40"/>
    <mergeCell ref="H40:J40"/>
    <mergeCell ref="L40:O40"/>
    <mergeCell ref="B44:E44"/>
    <mergeCell ref="H44:J44"/>
    <mergeCell ref="B181:E181"/>
    <mergeCell ref="H181:J181"/>
    <mergeCell ref="L181:O181"/>
    <mergeCell ref="H57:J57"/>
    <mergeCell ref="L57:O57"/>
    <mergeCell ref="B84:E84"/>
    <mergeCell ref="H84:J84"/>
    <mergeCell ref="L84:O84"/>
    <mergeCell ref="B89:E89"/>
    <mergeCell ref="H89:J89"/>
    <mergeCell ref="L89:O89"/>
    <mergeCell ref="B91:E91"/>
    <mergeCell ref="H91:J91"/>
    <mergeCell ref="L91:O91"/>
    <mergeCell ref="B93:E93"/>
    <mergeCell ref="H93:J93"/>
    <mergeCell ref="B12:E12"/>
    <mergeCell ref="H12:J12"/>
    <mergeCell ref="L12:O12"/>
    <mergeCell ref="B15:E15"/>
    <mergeCell ref="H15:J15"/>
    <mergeCell ref="L15:O15"/>
    <mergeCell ref="B36:E36"/>
    <mergeCell ref="H36:J36"/>
    <mergeCell ref="L36:O36"/>
    <mergeCell ref="L93:O93"/>
    <mergeCell ref="B96:E96"/>
    <mergeCell ref="H96:J96"/>
    <mergeCell ref="L96:O96"/>
    <mergeCell ref="B102:E102"/>
    <mergeCell ref="H102:J102"/>
    <mergeCell ref="L102:O102"/>
    <mergeCell ref="B106:E106"/>
    <mergeCell ref="H106:J106"/>
    <mergeCell ref="L106:O106"/>
    <mergeCell ref="B120:E120"/>
    <mergeCell ref="H120:J120"/>
    <mergeCell ref="L120:O120"/>
    <mergeCell ref="B122:E122"/>
    <mergeCell ref="H122:J122"/>
    <mergeCell ref="L122:O122"/>
    <mergeCell ref="B126:E126"/>
    <mergeCell ref="H126:J126"/>
    <mergeCell ref="L126:O126"/>
    <mergeCell ref="B128:E128"/>
    <mergeCell ref="H128:J128"/>
    <mergeCell ref="L128:O128"/>
    <mergeCell ref="B130:E130"/>
    <mergeCell ref="H130:J130"/>
    <mergeCell ref="L130:O130"/>
    <mergeCell ref="B134:E134"/>
    <mergeCell ref="H134:J134"/>
    <mergeCell ref="L134:O134"/>
    <mergeCell ref="B139:E139"/>
    <mergeCell ref="H139:J139"/>
    <mergeCell ref="L139:O139"/>
    <mergeCell ref="B151:E151"/>
    <mergeCell ref="H151:J151"/>
    <mergeCell ref="L151:O151"/>
    <mergeCell ref="B154:E154"/>
    <mergeCell ref="H154:J154"/>
    <mergeCell ref="L154:O154"/>
    <mergeCell ref="B158:E158"/>
    <mergeCell ref="H158:J158"/>
    <mergeCell ref="L158:O158"/>
    <mergeCell ref="B161:E161"/>
    <mergeCell ref="H161:J161"/>
    <mergeCell ref="L161:O161"/>
    <mergeCell ref="H160:J160"/>
    <mergeCell ref="L160:O160"/>
    <mergeCell ref="L164:O164"/>
    <mergeCell ref="B166:E166"/>
    <mergeCell ref="H166:J166"/>
    <mergeCell ref="L166:O166"/>
    <mergeCell ref="B168:E168"/>
    <mergeCell ref="H168:J168"/>
    <mergeCell ref="L168:O168"/>
    <mergeCell ref="B164:E164"/>
    <mergeCell ref="H164:J164"/>
    <mergeCell ref="B171:E171"/>
    <mergeCell ref="H171:J171"/>
    <mergeCell ref="L171:O171"/>
    <mergeCell ref="B174:E174"/>
    <mergeCell ref="H174:J174"/>
    <mergeCell ref="L174:O174"/>
    <mergeCell ref="B176:E176"/>
    <mergeCell ref="H176:J176"/>
    <mergeCell ref="L176:O176"/>
    <mergeCell ref="B178:E178"/>
    <mergeCell ref="H178:J178"/>
    <mergeCell ref="L178:O178"/>
    <mergeCell ref="B182:E182"/>
    <mergeCell ref="H182:J182"/>
    <mergeCell ref="L182:O182"/>
    <mergeCell ref="B211:E211"/>
    <mergeCell ref="H211:J211"/>
    <mergeCell ref="L211:O211"/>
    <mergeCell ref="B261:E261"/>
    <mergeCell ref="H261:J261"/>
    <mergeCell ref="L261:O261"/>
    <mergeCell ref="B241:E241"/>
    <mergeCell ref="H241:J241"/>
    <mergeCell ref="L241:O241"/>
    <mergeCell ref="B247:E247"/>
    <mergeCell ref="H247:J247"/>
    <mergeCell ref="L247:O247"/>
    <mergeCell ref="B227:E227"/>
    <mergeCell ref="H227:J227"/>
    <mergeCell ref="L227:O227"/>
    <mergeCell ref="B229:E229"/>
    <mergeCell ref="H229:J229"/>
    <mergeCell ref="L229:O229"/>
    <mergeCell ref="B239:E239"/>
    <mergeCell ref="H239:J239"/>
    <mergeCell ref="L239:O239"/>
    <mergeCell ref="H293:J293"/>
    <mergeCell ref="L293:O293"/>
    <mergeCell ref="B297:E297"/>
    <mergeCell ref="H297:J297"/>
    <mergeCell ref="L297:O297"/>
    <mergeCell ref="B293:E293"/>
    <mergeCell ref="B292:E292"/>
    <mergeCell ref="H292:J292"/>
    <mergeCell ref="L292:O292"/>
    <mergeCell ref="B321:E321"/>
    <mergeCell ref="H321:J321"/>
    <mergeCell ref="L321:O321"/>
    <mergeCell ref="B328:E328"/>
    <mergeCell ref="H328:J328"/>
    <mergeCell ref="L328:O328"/>
    <mergeCell ref="B341:E341"/>
    <mergeCell ref="H341:J341"/>
    <mergeCell ref="L341:O341"/>
    <mergeCell ref="B343:E343"/>
    <mergeCell ref="H343:J343"/>
    <mergeCell ref="L343:O343"/>
    <mergeCell ref="B345:E345"/>
    <mergeCell ref="H345:J345"/>
    <mergeCell ref="L345:O345"/>
    <mergeCell ref="B347:E347"/>
    <mergeCell ref="H347:J347"/>
    <mergeCell ref="L347:O347"/>
    <mergeCell ref="B350:E350"/>
    <mergeCell ref="H350:J350"/>
    <mergeCell ref="L350:O350"/>
    <mergeCell ref="B352:E352"/>
    <mergeCell ref="H352:J352"/>
    <mergeCell ref="L352:O352"/>
    <mergeCell ref="B354:E354"/>
    <mergeCell ref="H354:J354"/>
    <mergeCell ref="L354:O354"/>
    <mergeCell ref="B358:E358"/>
    <mergeCell ref="H358:J358"/>
    <mergeCell ref="L358:O358"/>
    <mergeCell ref="B360:E360"/>
    <mergeCell ref="H360:J360"/>
    <mergeCell ref="L360:O360"/>
    <mergeCell ref="B362:E362"/>
    <mergeCell ref="H362:J362"/>
    <mergeCell ref="L362:O362"/>
    <mergeCell ref="B364:E364"/>
    <mergeCell ref="H364:J364"/>
    <mergeCell ref="L364:O364"/>
    <mergeCell ref="B366:E366"/>
    <mergeCell ref="H366:J366"/>
    <mergeCell ref="L366:O366"/>
    <mergeCell ref="B368:E368"/>
    <mergeCell ref="H368:J368"/>
    <mergeCell ref="L368:O368"/>
    <mergeCell ref="B370:E370"/>
    <mergeCell ref="H370:J370"/>
    <mergeCell ref="L370:O370"/>
    <mergeCell ref="B375:E375"/>
    <mergeCell ref="H375:J375"/>
    <mergeCell ref="L375:O375"/>
    <mergeCell ref="B374:E374"/>
    <mergeCell ref="H374:J374"/>
    <mergeCell ref="L374:O374"/>
    <mergeCell ref="B381:E381"/>
    <mergeCell ref="H381:J381"/>
    <mergeCell ref="L381:O381"/>
    <mergeCell ref="H379:J379"/>
    <mergeCell ref="L379:O379"/>
    <mergeCell ref="B380:E380"/>
    <mergeCell ref="H380:J380"/>
    <mergeCell ref="L380:O380"/>
    <mergeCell ref="B377:E377"/>
    <mergeCell ref="H377:J377"/>
    <mergeCell ref="L377:O377"/>
    <mergeCell ref="B379:E379"/>
    <mergeCell ref="B384:E384"/>
    <mergeCell ref="H384:J384"/>
    <mergeCell ref="L384:O384"/>
    <mergeCell ref="B383:E383"/>
    <mergeCell ref="H383:J383"/>
    <mergeCell ref="L383:O383"/>
    <mergeCell ref="B386:E386"/>
    <mergeCell ref="H386:J386"/>
    <mergeCell ref="L386:O386"/>
    <mergeCell ref="B388:E388"/>
    <mergeCell ref="H388:J388"/>
    <mergeCell ref="L388:O388"/>
    <mergeCell ref="B391:E391"/>
    <mergeCell ref="H391:J391"/>
    <mergeCell ref="L391:O391"/>
    <mergeCell ref="B393:E393"/>
    <mergeCell ref="H393:J393"/>
    <mergeCell ref="L393:O393"/>
    <mergeCell ref="H390:J390"/>
    <mergeCell ref="L390:O390"/>
    <mergeCell ref="B390:E390"/>
    <mergeCell ref="B395:E395"/>
    <mergeCell ref="H395:J395"/>
    <mergeCell ref="L395:O395"/>
  </mergeCells>
  <printOptions gridLines="1"/>
  <pageMargins left="0.74803149606299213" right="0.74803149606299213" top="0.98425196850393704" bottom="0.98425196850393704" header="0.51181102362204722" footer="0.51181102362204722"/>
  <pageSetup scale="50" fitToHeight="0" orientation="landscape" r:id="rId1"/>
  <headerFooter alignWithMargins="0">
    <oddHeader>&amp;C&amp;A</oddHeader>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Расх. обязательства_5</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Николаева Ольга Владимировна</dc:creator>
  <cp:lastModifiedBy>Николаева Ольга Владимировна</cp:lastModifiedBy>
  <cp:lastPrinted>2019-12-20T06:03:19Z</cp:lastPrinted>
  <dcterms:created xsi:type="dcterms:W3CDTF">2019-12-17T10:16:13Z</dcterms:created>
  <dcterms:modified xsi:type="dcterms:W3CDTF">2019-12-23T09:41:44Z</dcterms:modified>
</cp:coreProperties>
</file>