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VAST~1\AppData\Local\Temp\Rar$DIa1128.14592\"/>
    </mc:Choice>
  </mc:AlternateContent>
  <bookViews>
    <workbookView xWindow="0" yWindow="0" windowWidth="28800" windowHeight="12345"/>
  </bookViews>
  <sheets>
    <sheet name="Оценка" sheetId="1" r:id="rId1"/>
  </sheets>
  <definedNames>
    <definedName name="_xlnm._FilterDatabase" localSheetId="0" hidden="1">Оценка!$A$3:$DD$13</definedName>
    <definedName name="Z_1022C9A2_07EC_4D9D_BBA4_2BBD79082C37_.wvu.FilterData" localSheetId="0" hidden="1">Оценка!$A$3:$DD$13</definedName>
    <definedName name="Z_3720392E_8F5C_4437_9234_80A8A9E7D804_.wvu.FilterData" localSheetId="0" hidden="1">Оценка!$A$3:$DD$13</definedName>
    <definedName name="Z_48D3E9AA_648C_4ECF_8173_C08280EBEB4F_.wvu.FilterData" localSheetId="0" hidden="1">Оценка!$A$3:$DD$13</definedName>
    <definedName name="Z_5FD61A7C_8042_45A7_AFA9_B38839C863F6_.wvu.FilterData" localSheetId="0" hidden="1">Оценка!$A$3:$DD$13</definedName>
    <definedName name="Z_855B1BB6_DBBD_4E0E_8B09_DE8E0149FF1B_.wvu.FilterData" localSheetId="0" hidden="1">Оценка!$A$3:$DD$13</definedName>
    <definedName name="Z_8D4133ED_E15D_47EB_886A_3DB908EE1940_.wvu.FilterData" localSheetId="0" hidden="1">Оценка!$A$3:$DD$13</definedName>
    <definedName name="Z_8D6AF65C_C2B9_4FA6_A8A3_A52BCBB99630_.wvu.FilterData" localSheetId="0" hidden="1">Оценка!$A$3:$DD$13</definedName>
    <definedName name="Z_947CBBFB_7028_4A7B_9358_29D7E67B65F7_.wvu.FilterData" localSheetId="0" hidden="1">Оценка!$A$3:$DD$13</definedName>
    <definedName name="Z_9A2CA1E3_C6B7_4C3D_86A7_9AB908F789E3_.wvu.FilterData" localSheetId="0" hidden="1">Оценка!$A$3:$DD$13</definedName>
    <definedName name="Z_A0E6B8C7_D656_4F1C_B12B_6577F1135AC2_.wvu.FilterData" localSheetId="0" hidden="1">Оценка!$A$3:$DD$13</definedName>
    <definedName name="Z_AA316ACD_A968_4158_A49B_E971BB1B1130_.wvu.FilterData" localSheetId="0" hidden="1">Оценка!$A$3:$DD$13</definedName>
    <definedName name="Z_C0BC3759_7AA3_49DE_99DE_BAF1EBFB3539_.wvu.FilterData" localSheetId="0" hidden="1">Оценка!$A$3:$DD$13</definedName>
    <definedName name="Z_CCEA52F4_599B_4748_B847_CBD4456F51C4_.wvu.FilterData" localSheetId="0" hidden="1">Оценка!$A$3:$DD$13</definedName>
    <definedName name="Z_DB28422D_A223_4063_8DDF_D8B2BFE4B33F_.wvu.FilterData" localSheetId="0" hidden="1">Оценка!$A$3:$DD$13</definedName>
    <definedName name="Z_F578F43D_58A6_453E_8B66_967E52D36EE2_.wvu.FilterData" localSheetId="0" hidden="1">Оценка!$A$3:$DD$13</definedName>
  </definedNames>
  <calcPr calcId="162913" iterate="1"/>
  <customWorkbookViews>
    <customWorkbookView name="Шикунова Лина Вадимовна - Личное представление" guid="{48D3E9AA-648C-4ECF-8173-C08280EBEB4F}" mergeInterval="0" personalView="1" xWindow="-8" windowWidth="765" windowHeight="1040" activeSheetId="1"/>
    <customWorkbookView name="Крамич Наталья Валерьевна - Личное представление" guid="{1022C9A2-07EC-4D9D-BBA4-2BBD79082C37}" mergeInterval="0" personalView="1" maximized="1" xWindow="-8" yWindow="-8" windowWidth="1936" windowHeight="1056" activeSheetId="6"/>
    <customWorkbookView name="Садыкова Алена Рафиковна - Личное представление" guid="{8D6AF65C-C2B9-4FA6-A8A3-A52BCBB99630}" mergeInterval="0" personalView="1" maximized="1" xWindow="-8" yWindow="-8" windowWidth="1936" windowHeight="1056" activeSheetId="4"/>
    <customWorkbookView name="Барсукова Татьяна Ивановна - Личное представление" guid="{1E55E937-24AC-4A50-9B81-E6F929CAB281}" mergeInterval="0" personalView="1" maximized="1" windowWidth="1776" windowHeight="714" activeSheetId="7"/>
    <customWorkbookView name="Ошейко Ольга Юрьевна - Личное представление" guid="{7F90365C-E11B-41A0-BC16-E0DB9385DF69}" mergeInterval="0" personalView="1" maximized="1" windowWidth="1862" windowHeight="796" activeSheetId="10"/>
    <customWorkbookView name="Хадиева Олеся Сергеевна - Личное представление" guid="{F504A393-0F5E-46BF-BB98-4F05CD3728D7}" mergeInterval="0" personalView="1" maximized="1" windowWidth="1916" windowHeight="815" activeSheetId="10"/>
    <customWorkbookView name="Николаева Ольга Владимировна - Личное представление" guid="{23AEF12C-D888-45B8-A1AE-958231342A1B}" mergeInterval="0" personalView="1" maximized="1" windowWidth="1916" windowHeight="855" activeSheetId="10"/>
    <customWorkbookView name="Пономарёва Алена Юрьевна - Личное представление" guid="{C226558F-517B-4141-8153-2B42542680BE}" mergeInterval="0" personalView="1" maximized="1" windowWidth="1916" windowHeight="835" activeSheetId="5"/>
    <customWorkbookView name="Безушко Вера Константиновна - Личное представление" guid="{2BB677B7-3974-421F-AE07-7CF71F225CDF}" mergeInterval="0" personalView="1" maximized="1" yWindow="-4" windowWidth="1548" windowHeight="624" activeSheetId="6" showComments="commIndAndComment"/>
    <customWorkbookView name="Вашуркина Алена Юрьевна - Личное представление" guid="{28EB915E-5B8D-414E-AB3E-93A5D2153C34}" mergeInterval="0" personalView="1" maximized="1" windowWidth="1916" windowHeight="835" activeSheetId="9"/>
    <customWorkbookView name="Ракова Екатерина Александровна - Личное представление" guid="{CFBECAA0-D4D4-4C78-BD79-BC2991720E3D}" mergeInterval="0" personalView="1" xWindow="16" yWindow="38" windowWidth="1600" windowHeight="805" activeSheetId="10"/>
    <customWorkbookView name="Исакова Наталья Петровна - Личное представление" guid="{8A581250-E695-4E54-B791-A7F6281D6811}" mergeInterval="0" personalView="1" maximized="1" windowWidth="1424" windowHeight="529" activeSheetId="7"/>
    <customWorkbookView name="Звада Дарья Александровна - Личное представление" guid="{B3741284-7008-4F8A-8CE5-FFE581198AC1}" mergeInterval="0" personalView="1" maximized="1" windowWidth="1310" windowHeight="740" activeSheetId="5"/>
    <customWorkbookView name="Яковлева Алена Веняминовна - Личное представление" guid="{C0BC3759-7AA3-49DE-99DE-BAF1EBFB3539}" mergeInterval="0" personalView="1" maximized="1" windowWidth="1916" windowHeight="819" activeSheetId="6"/>
    <customWorkbookView name="Клещина Елена Сергеевна - Личное представление" guid="{3720392E-8F5C-4437-9234-80A8A9E7D804}" mergeInterval="0" personalView="1" maximized="1" xWindow="-8" yWindow="-8" windowWidth="1936" windowHeight="1056" activeSheetId="2"/>
    <customWorkbookView name="Молдован Ольга Владимировна - Личное представление" guid="{F578F43D-58A6-453E-8B66-967E52D36EE2}" mergeInterval="0" personalView="1" maximized="1" xWindow="-8" yWindow="-8" windowWidth="1936" windowHeight="1056" activeSheetId="1"/>
    <customWorkbookView name="Степанова Татьяна Сергеевна - Личное представление" guid="{CCEA52F4-599B-4748-B847-CBD4456F51C4}" mergeInterval="0" personalView="1" maximized="1" xWindow="-8" yWindow="-8" windowWidth="1936" windowHeight="1056" activeSheetId="9"/>
    <customWorkbookView name="Зайцева Мария Петровна - Личное представление" guid="{A0E6B8C7-D656-4F1C-B12B-6577F1135AC2}" mergeInterval="0" personalView="1" maximized="1" xWindow="-8" yWindow="-8" windowWidth="1936" windowHeight="1056" activeSheetId="7"/>
    <customWorkbookView name="Угарова Анна Владимировна - Личное представление" guid="{8D4133ED-E15D-47EB-886A-3DB908EE1940}" mergeInterval="0" personalView="1" maximized="1" xWindow="-8" yWindow="-8" windowWidth="1936" windowHeight="1056" activeSheetId="9"/>
    <customWorkbookView name="Данилова Анастасия Ивановна - Личное представление" guid="{9A2CA1E3-C6B7-4C3D-86A7-9AB908F789E3}" mergeInterval="0" personalView="1" maximized="1" xWindow="-8" yWindow="-8" windowWidth="1936" windowHeight="1056" activeSheetId="7"/>
    <customWorkbookView name="Дикарева Ольга Павловна - Личное представление" guid="{855B1BB6-DBBD-4E0E-8B09-DE8E0149FF1B}" mergeInterval="0" personalView="1" maximized="1" xWindow="-8" yWindow="-8" windowWidth="1936" windowHeight="1056" activeSheetId="1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D7" i="1" l="1"/>
  <c r="D4" i="1"/>
  <c r="AV13" i="1" l="1"/>
  <c r="BC13" i="1"/>
  <c r="CB13" i="1"/>
  <c r="CQ13" i="1"/>
  <c r="BW13" i="1"/>
  <c r="BI13" i="1"/>
  <c r="AT13" i="1"/>
  <c r="BH13" i="1"/>
  <c r="BR13" i="1"/>
  <c r="BZ13" i="1"/>
  <c r="CO13" i="1"/>
  <c r="BL13" i="1"/>
  <c r="CN13" i="1"/>
  <c r="AZ13" i="1"/>
  <c r="CE13" i="1"/>
  <c r="CY13" i="1"/>
  <c r="DJ13" i="1"/>
  <c r="DG13" i="1"/>
  <c r="AS13" i="1"/>
  <c r="AY13" i="1"/>
  <c r="BF13" i="1"/>
  <c r="DK13" i="1"/>
  <c r="AW13" i="1"/>
  <c r="BE13" i="1"/>
  <c r="BK13" i="1"/>
  <c r="DF13" i="1"/>
  <c r="DD5" i="1"/>
  <c r="DD10" i="1"/>
  <c r="DD11" i="1"/>
  <c r="DD12" i="1"/>
  <c r="DD8" i="1"/>
  <c r="DD6" i="1"/>
  <c r="BM11" i="1"/>
  <c r="BT11" i="1"/>
  <c r="E11" i="1"/>
  <c r="O11" i="1"/>
  <c r="CV11" i="1"/>
  <c r="DD9" i="1"/>
  <c r="DD13" i="1" l="1"/>
  <c r="DE13" i="1"/>
  <c r="DI13" i="1"/>
  <c r="D11" i="1"/>
  <c r="B11" i="1" s="1"/>
  <c r="DH13" i="1" l="1"/>
  <c r="CS13" i="1" l="1"/>
  <c r="AQ13" i="1" l="1"/>
  <c r="AM13" i="1"/>
  <c r="AN13" i="1"/>
  <c r="AH13" i="1"/>
  <c r="AK13" i="1"/>
  <c r="AP13" i="1"/>
  <c r="Z13" i="1"/>
  <c r="T13" i="1"/>
  <c r="R13" i="1"/>
  <c r="U13" i="1"/>
  <c r="X13" i="1"/>
  <c r="AA13" i="1"/>
  <c r="Q13" i="1"/>
  <c r="W13" i="1"/>
  <c r="CV8" i="1" l="1"/>
  <c r="AG13" i="1"/>
  <c r="AJ13" i="1" l="1"/>
  <c r="BM8" i="1"/>
  <c r="BT8" i="1"/>
  <c r="E8" i="1"/>
  <c r="O8" i="1"/>
  <c r="CV10" i="1"/>
  <c r="V13" i="1"/>
  <c r="Y13" i="1"/>
  <c r="S13" i="1" l="1"/>
  <c r="O9" i="1"/>
  <c r="P13" i="1"/>
  <c r="D8" i="1"/>
  <c r="B8" i="1" s="1"/>
  <c r="BT9" i="1"/>
  <c r="CM13" i="1" l="1"/>
  <c r="BG13" i="1" l="1"/>
  <c r="BA13" i="1"/>
  <c r="AR13" i="1"/>
  <c r="AL13" i="1"/>
  <c r="AO13" i="1"/>
  <c r="AF13" i="1" l="1"/>
  <c r="BB13" i="1" l="1"/>
  <c r="BD13" i="1" l="1"/>
  <c r="AX13" i="1"/>
  <c r="AU13" i="1"/>
  <c r="BJ13" i="1"/>
  <c r="K13" i="1" l="1"/>
  <c r="J13" i="1"/>
  <c r="DC13" i="1" l="1"/>
  <c r="DB13" i="1"/>
  <c r="CX13" i="1"/>
  <c r="CL13" i="1"/>
  <c r="CK13" i="1"/>
  <c r="CU13" i="1"/>
  <c r="CT13" i="1"/>
  <c r="CR13" i="1"/>
  <c r="CI13" i="1"/>
  <c r="CH13" i="1"/>
  <c r="CF13" i="1"/>
  <c r="CC13" i="1"/>
  <c r="BY13" i="1"/>
  <c r="BS13" i="1"/>
  <c r="BP13" i="1"/>
  <c r="BO13" i="1"/>
  <c r="N13" i="1" l="1"/>
  <c r="M13" i="1"/>
  <c r="H13" i="1"/>
  <c r="G13" i="1"/>
  <c r="F13" i="1" l="1"/>
  <c r="BV13" i="1" l="1"/>
  <c r="BQ13" i="1"/>
  <c r="CV6" i="1" l="1"/>
  <c r="CV7" i="1"/>
  <c r="CJ13" i="1"/>
  <c r="CG13" i="1"/>
  <c r="CD13" i="1"/>
  <c r="CA13" i="1"/>
  <c r="BX13" i="1"/>
  <c r="BU13" i="1"/>
  <c r="BN13" i="1"/>
  <c r="L13" i="1"/>
  <c r="DA13" i="1" l="1"/>
  <c r="AI13" i="1"/>
  <c r="CP13" i="1"/>
  <c r="BT7" i="1"/>
  <c r="I13" i="1"/>
  <c r="E7" i="1"/>
  <c r="E10" i="1"/>
  <c r="E12" i="1"/>
  <c r="E6" i="1"/>
  <c r="CW13" i="1"/>
  <c r="BT12" i="1"/>
  <c r="CV12" i="1"/>
  <c r="BT10" i="1"/>
  <c r="BT6" i="1"/>
  <c r="CV5" i="1" l="1"/>
  <c r="E5" i="1"/>
  <c r="BT5" i="1"/>
  <c r="BT13" i="1" s="1"/>
  <c r="CZ13" i="1"/>
  <c r="CV9" i="1"/>
  <c r="CV13" i="1" l="1"/>
  <c r="E9" i="1" l="1"/>
  <c r="E13" i="1" s="1"/>
  <c r="AD13" i="1" l="1"/>
  <c r="AE13" i="1" l="1"/>
  <c r="AC13" i="1" l="1"/>
  <c r="BM9" i="1" l="1"/>
  <c r="D9" i="1" l="1"/>
  <c r="B9" i="1" s="1"/>
  <c r="BM12" i="1"/>
  <c r="O12" i="1"/>
  <c r="D12" i="1" l="1"/>
  <c r="B12" i="1" s="1"/>
  <c r="BM10" i="1"/>
  <c r="O10" i="1"/>
  <c r="D10" i="1" l="1"/>
  <c r="B10" i="1" s="1"/>
  <c r="BM6" i="1" l="1"/>
  <c r="O6" i="1"/>
  <c r="BM5" i="1"/>
  <c r="D6" i="1" l="1"/>
  <c r="O5" i="1"/>
  <c r="AB13" i="1" l="1"/>
  <c r="B6" i="1"/>
  <c r="D5" i="1" l="1"/>
  <c r="O7" i="1"/>
  <c r="O13" i="1" s="1"/>
  <c r="BM7" i="1"/>
  <c r="BM13" i="1" s="1"/>
  <c r="B5" i="1" l="1"/>
  <c r="D7" i="1"/>
  <c r="D13" i="1" s="1"/>
  <c r="B7" i="1" l="1"/>
  <c r="B13" i="1" s="1"/>
</calcChain>
</file>

<file path=xl/sharedStrings.xml><?xml version="1.0" encoding="utf-8"?>
<sst xmlns="http://schemas.openxmlformats.org/spreadsheetml/2006/main" count="168" uniqueCount="60">
  <si>
    <t>4. Учет и отчетность</t>
  </si>
  <si>
    <t>5. Контроль и аудит</t>
  </si>
  <si>
    <t>Наименование ГРБС</t>
  </si>
  <si>
    <t>Вес группы</t>
  </si>
  <si>
    <t>1. Среднесрочное финансовое планирование</t>
  </si>
  <si>
    <t>оценка</t>
  </si>
  <si>
    <t>баллы</t>
  </si>
  <si>
    <t>значение показателя</t>
  </si>
  <si>
    <t>Средняя</t>
  </si>
  <si>
    <t>Дума Нефтеюганского района</t>
  </si>
  <si>
    <t>6. Управление активами</t>
  </si>
  <si>
    <t>7. Осуществление закупок товаров, работ и услуг для обеспечения муниципальных нужд</t>
  </si>
  <si>
    <t>Р2. Полнота и правильность заполнения ГРБС в реестр расходных обязательств информации о НПА, являющихся основанием для возникновения расходных обязательств, в %</t>
  </si>
  <si>
    <t>2. Исполнение бюджета по доходам</t>
  </si>
  <si>
    <t>Р4. Соотношение фактического поступления доходов по ГАДБ к плановым показателям по ГАДБ</t>
  </si>
  <si>
    <t>Р5. Эффективность управления невыясненными поступлениями</t>
  </si>
  <si>
    <t>Р6. Эффективность управления дебиторской задолженностью по расчетам с дебиторами по доходам</t>
  </si>
  <si>
    <t>Р7. Соблюдение сроков предоставления аналитической информации</t>
  </si>
  <si>
    <t>3. Исполнение бюджета в части расходов</t>
  </si>
  <si>
    <t>Р8. Доля отклоненных заявок на расход при осуществлении санкционирования расходов за счет средств бюджета, в процентах</t>
  </si>
  <si>
    <t>Итоговая оценка без коэффициента</t>
  </si>
  <si>
    <t xml:space="preserve">Коэффициент сложности </t>
  </si>
  <si>
    <t xml:space="preserve"> Р1. Своевременность представления реестра расходных обязательств главными распорядителями бюджетных средств </t>
  </si>
  <si>
    <t>Р3. Полнота и правильность представления ГРБС документов в департамент финансов в соответствии с графиком подготовки и рассмотрения документов и материалов, разрабатываемых при составлении проекта бюджета Нефтеюганского района  на  очередной финансовый год и плановый период</t>
  </si>
  <si>
    <t>Р 9. Эффективность управления кредиторской задолженностью по расчетам с поставщиками и подрядчиками ГРБС и подведомственных  ПБС2</t>
  </si>
  <si>
    <t>Р10. Эффективность управления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</si>
  <si>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Р11. Эффективность управления просроченной кредиторской задолженностью по расчетам с поставщиками и подрядчиками ГРБС и подведомственных ПБС</t>
  </si>
  <si>
    <t>Р12. Эффективность управления просроченной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</si>
  <si>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Р13. Качество порядка составления, утверждения и ведения бюджетных смет ГРБС, включая подведомственных ПБС</t>
  </si>
  <si>
    <t>Р14. Доля расходов за счет средств от приносящей доход деятельности в общих расходах бюджетных и автономных учреждений</t>
  </si>
  <si>
    <t>Р15. Отношение остатка не использованных муниципальными учреждениями субсидий на выполнение муниципального задания к общему объему субсидий на выполнение муниципального задания, полученных в отчетном финансовом году</t>
  </si>
  <si>
    <t xml:space="preserve">Р16. Эффективность управления дебиторской задолженностью по расчетам с поставщиками и подрядчиками ГРБС и подведомственных  ПБС </t>
  </si>
  <si>
    <t>Р17. Эффективность управления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</si>
  <si>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Р18. Эффективность управления просроченной дебиторской задолженностью по расчетам с поставщиками и подрядчиками ГРБС и подведомственных ПБС</t>
  </si>
  <si>
    <t>Р 19. Эффективность управления просроченной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</si>
  <si>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Р20. Представление результатов оценки эффективности и результативности выполнения муниципальных заданий на оказание муниципальных услуг (выполнения работ)</t>
  </si>
  <si>
    <t>Р21. Соблюдение сроков предоставления бюджетной отчетности ГРБС</t>
  </si>
  <si>
    <t>Р22. Проведение контрольных мероприятий ГРБС в муниципальных учреждениях</t>
  </si>
  <si>
    <t>Р23. Проведение инвентаризаций ГРБС</t>
  </si>
  <si>
    <t>Р24. Доля выявленных нарушений в финансово-бюджетной сфере</t>
  </si>
  <si>
    <t>Р25. Доля недостач и хищений денежных средств и материальных ценностей</t>
  </si>
  <si>
    <t>Р26. Качество правового акта ГРБС о порядке ведения мониторинга результатов деятельности (результативности бюджетных расходов, качества предоставляемых услуг) БАУ, подведомственных РБС3 и ПБС</t>
  </si>
  <si>
    <t>Р27. Качество организации внутреннего финансового контроля (далее -  ВФК)</t>
  </si>
  <si>
    <t>Р28. Качество организации внутреннего финансового аудита (далее -ВФА)</t>
  </si>
  <si>
    <t xml:space="preserve">Р29. Удельный вес подведомственных муниципальных учреждений, выполнивших муниципальное задание на 100% 
в общем количестве муниципальных учреждений, которым установлены муниципальные задания
</t>
  </si>
  <si>
    <t>Р31. Динамика объема материальных запасов ГРБС и подведомственных РБС и ПБС</t>
  </si>
  <si>
    <t>Р32. Отсутствие фактов нарушения законодательства в сфере закупок, установленных контролирующими органами</t>
  </si>
  <si>
    <t>Р33. Отсутствие фактов недостижения целевых показателей</t>
  </si>
  <si>
    <t>9. «Реализация инициативных проектов»</t>
  </si>
  <si>
    <t>Р34.Расходы ГРБС на реализацию инициативных проектов (в общем объеме расходов ГРБС)</t>
  </si>
  <si>
    <t>Р30. Своевременное размещение подведомственными ГРБС учреждениями на официальном сайте в сети Интернет  www.bus.gov.ru информации в соответствии с приказом Минфина России от 21.07.2011 № 86н «Об утверждении порядка предоставления информации государственным (муниципальным) учреждением, ее размещения на официальном сайте в сети Интернет и ведения указанного сайта» (далее – приказ Минфина от21.07.2011 №86н)</t>
  </si>
  <si>
    <t>КСП Нефтеюганского района</t>
  </si>
  <si>
    <t>Департамент финансов Нефтеюганского района</t>
  </si>
  <si>
    <t>ДИО Нефтеюганского района</t>
  </si>
  <si>
    <t>Департамент образования Нефтеюганского района</t>
  </si>
  <si>
    <t>Департамент культуры и спорта Нефтеюганского района</t>
  </si>
  <si>
    <t>ДСиЖКК Нефтеюганского района</t>
  </si>
  <si>
    <t>Администрация Нефтеюганского района</t>
  </si>
  <si>
    <t xml:space="preserve">8. «Выполнение Указов Президента РФ </t>
  </si>
  <si>
    <t>Итоговая оценка за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</si>
</sst>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65" fontId="9" fillId="2" borderId="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5" fillId="2" borderId="0" xfId="0" applyFont="1" applyFill="1"/>
    <xf numFmtId="2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wrapText="1"/>
    </xf>
    <xf numFmtId="165" fontId="4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9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  <color rgb="FFFF99FF"/>
      <color rgb="FF0000FF"/>
      <color rgb="FF0080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K13"/>
  <sheetViews>
    <sheetView tabSelected="1" zoomScale="80" zoomScaleNormal="80" workbookViewId="0">
      <pane xSplit="1" ySplit="1" topLeftCell="B2" activePane="bottomRight" state="frozen"/>
      <selection pane="topRight" activeCell="C1" sqref="C1"/>
      <selection pane="bottomLeft" activeCell="A3" sqref="A3"/>
      <selection pane="bottomRight" activeCell="C8" sqref="C8"/>
    </sheetView>
  </sheetViews>
  <sheetFormatPr defaultRowHeight="15" x14ac:dyDescent="0.25"/>
  <cols>
    <col min="1" max="1" width="26.7109375" style="16" customWidth="1"/>
    <col min="2" max="2" width="11" style="16" customWidth="1"/>
    <col min="3" max="3" width="13.42578125" style="17" customWidth="1"/>
    <col min="4" max="4" width="17" style="12" customWidth="1"/>
    <col min="5" max="5" width="16.28515625" style="12" customWidth="1"/>
    <col min="6" max="6" width="10.7109375" style="16" customWidth="1"/>
    <col min="7" max="7" width="10.5703125" style="16" customWidth="1"/>
    <col min="8" max="8" width="20" style="16" customWidth="1"/>
    <col min="9" max="9" width="11.42578125" style="12" customWidth="1"/>
    <col min="10" max="10" width="11.140625" style="12" customWidth="1"/>
    <col min="11" max="11" width="11.42578125" style="12" customWidth="1"/>
    <col min="12" max="12" width="11.140625" style="12" customWidth="1"/>
    <col min="13" max="13" width="11.42578125" style="12" customWidth="1"/>
    <col min="14" max="14" width="11.28515625" style="12" customWidth="1"/>
    <col min="15" max="15" width="13.28515625" style="16" customWidth="1"/>
    <col min="16" max="16" width="10.28515625" style="12" customWidth="1"/>
    <col min="17" max="18" width="10.7109375" style="12" customWidth="1"/>
    <col min="19" max="19" width="10.42578125" style="12" customWidth="1"/>
    <col min="20" max="20" width="10.7109375" style="12" customWidth="1"/>
    <col min="21" max="21" width="10.42578125" style="12" customWidth="1"/>
    <col min="22" max="22" width="11.5703125" style="12" customWidth="1"/>
    <col min="23" max="23" width="10.7109375" style="12" customWidth="1"/>
    <col min="24" max="25" width="10.42578125" style="12" customWidth="1"/>
    <col min="26" max="27" width="10.7109375" style="12" customWidth="1"/>
    <col min="28" max="28" width="13.140625" style="16" customWidth="1"/>
    <col min="29" max="29" width="11.5703125" style="12" customWidth="1"/>
    <col min="30" max="30" width="11.42578125" style="12" customWidth="1"/>
    <col min="31" max="32" width="11.28515625" style="12" customWidth="1"/>
    <col min="33" max="33" width="12" style="12" customWidth="1"/>
    <col min="34" max="34" width="11.5703125" style="12" customWidth="1"/>
    <col min="35" max="35" width="11.28515625" style="12" customWidth="1"/>
    <col min="36" max="36" width="12.140625" style="12" customWidth="1"/>
    <col min="37" max="37" width="11.85546875" style="12" customWidth="1"/>
    <col min="38" max="38" width="11.7109375" style="12" customWidth="1"/>
    <col min="39" max="39" width="11.28515625" style="12" customWidth="1"/>
    <col min="40" max="40" width="10.85546875" style="12" customWidth="1"/>
    <col min="41" max="41" width="11.28515625" style="12" customWidth="1"/>
    <col min="42" max="43" width="10.42578125" style="12" customWidth="1"/>
    <col min="44" max="44" width="10.7109375" style="12" customWidth="1"/>
    <col min="45" max="45" width="11.7109375" style="12" customWidth="1"/>
    <col min="46" max="46" width="10.140625" style="12" customWidth="1"/>
    <col min="47" max="47" width="10.28515625" style="12" customWidth="1"/>
    <col min="48" max="48" width="11.140625" style="12" customWidth="1"/>
    <col min="49" max="49" width="10.140625" style="12" customWidth="1"/>
    <col min="50" max="50" width="10.7109375" style="12" customWidth="1"/>
    <col min="51" max="51" width="11.28515625" style="12" customWidth="1"/>
    <col min="52" max="52" width="10.28515625" style="12" customWidth="1"/>
    <col min="53" max="55" width="10.7109375" style="12" customWidth="1"/>
    <col min="56" max="56" width="11" style="12" customWidth="1"/>
    <col min="57" max="57" width="11.28515625" style="12" customWidth="1"/>
    <col min="58" max="58" width="10.140625" style="12" customWidth="1"/>
    <col min="59" max="59" width="10.42578125" style="12" customWidth="1"/>
    <col min="60" max="60" width="10.7109375" style="12" customWidth="1"/>
    <col min="61" max="61" width="10.28515625" style="12" customWidth="1"/>
    <col min="62" max="62" width="10.85546875" style="12" customWidth="1"/>
    <col min="63" max="63" width="11.42578125" style="12" customWidth="1"/>
    <col min="64" max="64" width="11.5703125" style="12" customWidth="1"/>
    <col min="65" max="65" width="14" style="16" customWidth="1"/>
    <col min="66" max="66" width="11" style="12" customWidth="1"/>
    <col min="67" max="67" width="11.28515625" style="12" customWidth="1"/>
    <col min="68" max="68" width="11.85546875" style="12" customWidth="1"/>
    <col min="69" max="69" width="11.42578125" style="12" customWidth="1"/>
    <col min="70" max="70" width="11.85546875" style="12" customWidth="1"/>
    <col min="71" max="71" width="11.5703125" style="12" customWidth="1"/>
    <col min="72" max="72" width="12.28515625" style="16" customWidth="1"/>
    <col min="73" max="73" width="11.28515625" style="12" customWidth="1"/>
    <col min="74" max="74" width="11.85546875" style="12" customWidth="1"/>
    <col min="75" max="75" width="12.28515625" style="12" customWidth="1"/>
    <col min="76" max="76" width="11.28515625" style="12" customWidth="1"/>
    <col min="77" max="77" width="11.7109375" style="12" customWidth="1"/>
    <col min="78" max="78" width="10.7109375" style="12" customWidth="1"/>
    <col min="79" max="79" width="12" style="12" customWidth="1"/>
    <col min="80" max="81" width="11.28515625" style="12" customWidth="1"/>
    <col min="82" max="82" width="11.28515625" style="16" customWidth="1"/>
    <col min="83" max="83" width="10.7109375" style="16" customWidth="1"/>
    <col min="84" max="84" width="11.28515625" style="16" customWidth="1"/>
    <col min="85" max="85" width="11.28515625" style="12" customWidth="1"/>
    <col min="86" max="86" width="11.7109375" style="12" customWidth="1"/>
    <col min="87" max="87" width="11.85546875" style="12" customWidth="1"/>
    <col min="88" max="90" width="11.140625" style="12" customWidth="1"/>
    <col min="91" max="91" width="11.5703125" style="12" customWidth="1"/>
    <col min="92" max="92" width="12" style="12" customWidth="1"/>
    <col min="93" max="94" width="11.28515625" style="12" customWidth="1"/>
    <col min="95" max="95" width="11.85546875" style="12" customWidth="1"/>
    <col min="96" max="96" width="12" style="12" customWidth="1"/>
    <col min="97" max="99" width="17.28515625" style="12" customWidth="1"/>
    <col min="100" max="100" width="10.5703125" style="12" customWidth="1"/>
    <col min="101" max="101" width="11.140625" style="12" customWidth="1"/>
    <col min="102" max="102" width="10.7109375" style="12" customWidth="1"/>
    <col min="103" max="103" width="10.28515625" style="12" customWidth="1"/>
    <col min="104" max="104" width="14.5703125" style="12" customWidth="1"/>
    <col min="105" max="105" width="11.7109375" style="12" customWidth="1"/>
    <col min="106" max="106" width="12" style="12" customWidth="1"/>
    <col min="107" max="107" width="11.28515625" style="12" customWidth="1"/>
    <col min="108" max="108" width="18.28515625" style="16" customWidth="1"/>
    <col min="109" max="115" width="11.28515625" style="18" customWidth="1"/>
    <col min="116" max="16384" width="9.140625" style="18"/>
  </cols>
  <sheetData>
    <row r="1" spans="1:115" x14ac:dyDescent="0.25">
      <c r="DD1" s="12"/>
      <c r="DE1" s="12"/>
      <c r="DF1" s="12"/>
      <c r="DG1" s="12"/>
      <c r="DH1" s="12"/>
      <c r="DI1" s="12"/>
      <c r="DJ1" s="12"/>
      <c r="DK1" s="12"/>
    </row>
    <row r="2" spans="1:115" s="21" customFormat="1" ht="139.15" customHeight="1" x14ac:dyDescent="0.25">
      <c r="A2" s="11" t="s">
        <v>2</v>
      </c>
      <c r="B2" s="19" t="s">
        <v>59</v>
      </c>
      <c r="C2" s="20" t="s">
        <v>21</v>
      </c>
      <c r="D2" s="1" t="s">
        <v>20</v>
      </c>
      <c r="E2" s="5" t="s">
        <v>4</v>
      </c>
      <c r="F2" s="36" t="s">
        <v>22</v>
      </c>
      <c r="G2" s="37"/>
      <c r="H2" s="38"/>
      <c r="I2" s="39" t="s">
        <v>12</v>
      </c>
      <c r="J2" s="40"/>
      <c r="K2" s="41"/>
      <c r="L2" s="39" t="s">
        <v>23</v>
      </c>
      <c r="M2" s="40"/>
      <c r="N2" s="41"/>
      <c r="O2" s="5" t="s">
        <v>13</v>
      </c>
      <c r="P2" s="39" t="s">
        <v>14</v>
      </c>
      <c r="Q2" s="40"/>
      <c r="R2" s="41"/>
      <c r="S2" s="39" t="s">
        <v>15</v>
      </c>
      <c r="T2" s="40"/>
      <c r="U2" s="41"/>
      <c r="V2" s="39" t="s">
        <v>16</v>
      </c>
      <c r="W2" s="40"/>
      <c r="X2" s="41"/>
      <c r="Y2" s="39" t="s">
        <v>17</v>
      </c>
      <c r="Z2" s="40"/>
      <c r="AA2" s="41"/>
      <c r="AB2" s="5" t="s">
        <v>18</v>
      </c>
      <c r="AC2" s="39" t="s">
        <v>19</v>
      </c>
      <c r="AD2" s="40"/>
      <c r="AE2" s="41"/>
      <c r="AF2" s="39" t="s">
        <v>24</v>
      </c>
      <c r="AG2" s="40"/>
      <c r="AH2" s="41"/>
      <c r="AI2" s="39" t="s">
        <v>25</v>
      </c>
      <c r="AJ2" s="40"/>
      <c r="AK2" s="41"/>
      <c r="AL2" s="39" t="s">
        <v>26</v>
      </c>
      <c r="AM2" s="40"/>
      <c r="AN2" s="41"/>
      <c r="AO2" s="39" t="s">
        <v>27</v>
      </c>
      <c r="AP2" s="40"/>
      <c r="AQ2" s="41"/>
      <c r="AR2" s="39" t="s">
        <v>28</v>
      </c>
      <c r="AS2" s="40"/>
      <c r="AT2" s="41"/>
      <c r="AU2" s="39" t="s">
        <v>29</v>
      </c>
      <c r="AV2" s="40"/>
      <c r="AW2" s="41"/>
      <c r="AX2" s="39" t="s">
        <v>30</v>
      </c>
      <c r="AY2" s="40"/>
      <c r="AZ2" s="41"/>
      <c r="BA2" s="39" t="s">
        <v>31</v>
      </c>
      <c r="BB2" s="40"/>
      <c r="BC2" s="41"/>
      <c r="BD2" s="39" t="s">
        <v>32</v>
      </c>
      <c r="BE2" s="40"/>
      <c r="BF2" s="41"/>
      <c r="BG2" s="39" t="s">
        <v>33</v>
      </c>
      <c r="BH2" s="40"/>
      <c r="BI2" s="41"/>
      <c r="BJ2" s="39" t="s">
        <v>34</v>
      </c>
      <c r="BK2" s="40"/>
      <c r="BL2" s="41"/>
      <c r="BM2" s="5" t="s">
        <v>0</v>
      </c>
      <c r="BN2" s="39" t="s">
        <v>35</v>
      </c>
      <c r="BO2" s="40"/>
      <c r="BP2" s="41"/>
      <c r="BQ2" s="39" t="s">
        <v>36</v>
      </c>
      <c r="BR2" s="40"/>
      <c r="BS2" s="41"/>
      <c r="BT2" s="5" t="s">
        <v>1</v>
      </c>
      <c r="BU2" s="39" t="s">
        <v>37</v>
      </c>
      <c r="BV2" s="40"/>
      <c r="BW2" s="41"/>
      <c r="BX2" s="39" t="s">
        <v>38</v>
      </c>
      <c r="BY2" s="40"/>
      <c r="BZ2" s="41"/>
      <c r="CA2" s="39" t="s">
        <v>39</v>
      </c>
      <c r="CB2" s="40"/>
      <c r="CC2" s="41"/>
      <c r="CD2" s="44" t="s">
        <v>40</v>
      </c>
      <c r="CE2" s="45"/>
      <c r="CF2" s="46"/>
      <c r="CG2" s="44" t="s">
        <v>41</v>
      </c>
      <c r="CH2" s="45"/>
      <c r="CI2" s="46"/>
      <c r="CJ2" s="44" t="s">
        <v>42</v>
      </c>
      <c r="CK2" s="45"/>
      <c r="CL2" s="46"/>
      <c r="CM2" s="44" t="s">
        <v>43</v>
      </c>
      <c r="CN2" s="45"/>
      <c r="CO2" s="46"/>
      <c r="CP2" s="44" t="s">
        <v>44</v>
      </c>
      <c r="CQ2" s="45"/>
      <c r="CR2" s="46"/>
      <c r="CS2" s="44" t="s">
        <v>50</v>
      </c>
      <c r="CT2" s="45"/>
      <c r="CU2" s="46"/>
      <c r="CV2" s="6" t="s">
        <v>10</v>
      </c>
      <c r="CW2" s="43" t="s">
        <v>45</v>
      </c>
      <c r="CX2" s="43"/>
      <c r="CY2" s="43"/>
      <c r="CZ2" s="5" t="s">
        <v>11</v>
      </c>
      <c r="DA2" s="42" t="s">
        <v>46</v>
      </c>
      <c r="DB2" s="42"/>
      <c r="DC2" s="42"/>
      <c r="DD2" s="5" t="s">
        <v>58</v>
      </c>
      <c r="DE2" s="39" t="s">
        <v>47</v>
      </c>
      <c r="DF2" s="40"/>
      <c r="DG2" s="41"/>
      <c r="DH2" s="4" t="s">
        <v>48</v>
      </c>
      <c r="DI2" s="39" t="s">
        <v>49</v>
      </c>
      <c r="DJ2" s="40"/>
      <c r="DK2" s="41"/>
    </row>
    <row r="3" spans="1:115" s="21" customFormat="1" ht="45" x14ac:dyDescent="0.25">
      <c r="A3" s="20"/>
      <c r="B3" s="19"/>
      <c r="C3" s="20"/>
      <c r="D3" s="1"/>
      <c r="E3" s="1" t="s">
        <v>5</v>
      </c>
      <c r="F3" s="22" t="s">
        <v>6</v>
      </c>
      <c r="G3" s="20" t="s">
        <v>7</v>
      </c>
      <c r="H3" s="20" t="s">
        <v>5</v>
      </c>
      <c r="I3" s="23" t="s">
        <v>6</v>
      </c>
      <c r="J3" s="15" t="s">
        <v>7</v>
      </c>
      <c r="K3" s="15" t="s">
        <v>5</v>
      </c>
      <c r="L3" s="23" t="s">
        <v>6</v>
      </c>
      <c r="M3" s="15" t="s">
        <v>7</v>
      </c>
      <c r="N3" s="15" t="s">
        <v>5</v>
      </c>
      <c r="O3" s="1" t="s">
        <v>5</v>
      </c>
      <c r="P3" s="23" t="s">
        <v>6</v>
      </c>
      <c r="Q3" s="15" t="s">
        <v>7</v>
      </c>
      <c r="R3" s="15" t="s">
        <v>5</v>
      </c>
      <c r="S3" s="23" t="s">
        <v>6</v>
      </c>
      <c r="T3" s="15" t="s">
        <v>7</v>
      </c>
      <c r="U3" s="15" t="s">
        <v>5</v>
      </c>
      <c r="V3" s="23" t="s">
        <v>6</v>
      </c>
      <c r="W3" s="15" t="s">
        <v>7</v>
      </c>
      <c r="X3" s="15" t="s">
        <v>5</v>
      </c>
      <c r="Y3" s="23" t="s">
        <v>6</v>
      </c>
      <c r="Z3" s="15" t="s">
        <v>7</v>
      </c>
      <c r="AA3" s="15" t="s">
        <v>5</v>
      </c>
      <c r="AB3" s="1" t="s">
        <v>5</v>
      </c>
      <c r="AC3" s="23" t="s">
        <v>6</v>
      </c>
      <c r="AD3" s="15" t="s">
        <v>7</v>
      </c>
      <c r="AE3" s="15" t="s">
        <v>5</v>
      </c>
      <c r="AF3" s="23" t="s">
        <v>6</v>
      </c>
      <c r="AG3" s="15" t="s">
        <v>7</v>
      </c>
      <c r="AH3" s="15" t="s">
        <v>5</v>
      </c>
      <c r="AI3" s="23" t="s">
        <v>6</v>
      </c>
      <c r="AJ3" s="15" t="s">
        <v>7</v>
      </c>
      <c r="AK3" s="15" t="s">
        <v>5</v>
      </c>
      <c r="AL3" s="23" t="s">
        <v>6</v>
      </c>
      <c r="AM3" s="15" t="s">
        <v>7</v>
      </c>
      <c r="AN3" s="15" t="s">
        <v>5</v>
      </c>
      <c r="AO3" s="23" t="s">
        <v>6</v>
      </c>
      <c r="AP3" s="15" t="s">
        <v>7</v>
      </c>
      <c r="AQ3" s="15" t="s">
        <v>5</v>
      </c>
      <c r="AR3" s="23" t="s">
        <v>6</v>
      </c>
      <c r="AS3" s="15" t="s">
        <v>7</v>
      </c>
      <c r="AT3" s="15" t="s">
        <v>5</v>
      </c>
      <c r="AU3" s="23" t="s">
        <v>6</v>
      </c>
      <c r="AV3" s="15" t="s">
        <v>7</v>
      </c>
      <c r="AW3" s="15" t="s">
        <v>5</v>
      </c>
      <c r="AX3" s="23" t="s">
        <v>6</v>
      </c>
      <c r="AY3" s="15" t="s">
        <v>7</v>
      </c>
      <c r="AZ3" s="15" t="s">
        <v>5</v>
      </c>
      <c r="BA3" s="23" t="s">
        <v>6</v>
      </c>
      <c r="BB3" s="15" t="s">
        <v>7</v>
      </c>
      <c r="BC3" s="15" t="s">
        <v>5</v>
      </c>
      <c r="BD3" s="23" t="s">
        <v>6</v>
      </c>
      <c r="BE3" s="15" t="s">
        <v>7</v>
      </c>
      <c r="BF3" s="15" t="s">
        <v>5</v>
      </c>
      <c r="BG3" s="23" t="s">
        <v>6</v>
      </c>
      <c r="BH3" s="15" t="s">
        <v>7</v>
      </c>
      <c r="BI3" s="15" t="s">
        <v>5</v>
      </c>
      <c r="BJ3" s="23" t="s">
        <v>6</v>
      </c>
      <c r="BK3" s="15" t="s">
        <v>7</v>
      </c>
      <c r="BL3" s="15" t="s">
        <v>5</v>
      </c>
      <c r="BM3" s="1" t="s">
        <v>5</v>
      </c>
      <c r="BN3" s="23" t="s">
        <v>6</v>
      </c>
      <c r="BO3" s="15" t="s">
        <v>7</v>
      </c>
      <c r="BP3" s="15" t="s">
        <v>5</v>
      </c>
      <c r="BQ3" s="23" t="s">
        <v>6</v>
      </c>
      <c r="BR3" s="15" t="s">
        <v>7</v>
      </c>
      <c r="BS3" s="15" t="s">
        <v>5</v>
      </c>
      <c r="BT3" s="1" t="s">
        <v>5</v>
      </c>
      <c r="BU3" s="23" t="s">
        <v>6</v>
      </c>
      <c r="BV3" s="15" t="s">
        <v>7</v>
      </c>
      <c r="BW3" s="15" t="s">
        <v>5</v>
      </c>
      <c r="BX3" s="23" t="s">
        <v>6</v>
      </c>
      <c r="BY3" s="15" t="s">
        <v>7</v>
      </c>
      <c r="BZ3" s="15" t="s">
        <v>5</v>
      </c>
      <c r="CA3" s="23" t="s">
        <v>6</v>
      </c>
      <c r="CB3" s="15" t="s">
        <v>7</v>
      </c>
      <c r="CC3" s="15" t="s">
        <v>5</v>
      </c>
      <c r="CD3" s="22" t="s">
        <v>6</v>
      </c>
      <c r="CE3" s="20" t="s">
        <v>7</v>
      </c>
      <c r="CF3" s="20" t="s">
        <v>5</v>
      </c>
      <c r="CG3" s="23" t="s">
        <v>6</v>
      </c>
      <c r="CH3" s="15" t="s">
        <v>7</v>
      </c>
      <c r="CI3" s="15" t="s">
        <v>5</v>
      </c>
      <c r="CJ3" s="23" t="s">
        <v>6</v>
      </c>
      <c r="CK3" s="15" t="s">
        <v>7</v>
      </c>
      <c r="CL3" s="15" t="s">
        <v>5</v>
      </c>
      <c r="CM3" s="23" t="s">
        <v>6</v>
      </c>
      <c r="CN3" s="15" t="s">
        <v>7</v>
      </c>
      <c r="CO3" s="15" t="s">
        <v>5</v>
      </c>
      <c r="CP3" s="23" t="s">
        <v>6</v>
      </c>
      <c r="CQ3" s="15" t="s">
        <v>7</v>
      </c>
      <c r="CR3" s="15" t="s">
        <v>5</v>
      </c>
      <c r="CS3" s="23" t="s">
        <v>6</v>
      </c>
      <c r="CT3" s="15" t="s">
        <v>7</v>
      </c>
      <c r="CU3" s="15" t="s">
        <v>5</v>
      </c>
      <c r="CV3" s="24" t="s">
        <v>5</v>
      </c>
      <c r="CW3" s="15" t="s">
        <v>6</v>
      </c>
      <c r="CX3" s="15" t="s">
        <v>7</v>
      </c>
      <c r="CY3" s="15" t="s">
        <v>5</v>
      </c>
      <c r="CZ3" s="5" t="s">
        <v>5</v>
      </c>
      <c r="DA3" s="15" t="s">
        <v>6</v>
      </c>
      <c r="DB3" s="15" t="s">
        <v>7</v>
      </c>
      <c r="DC3" s="15" t="s">
        <v>5</v>
      </c>
      <c r="DD3" s="5" t="s">
        <v>5</v>
      </c>
      <c r="DE3" s="15" t="s">
        <v>6</v>
      </c>
      <c r="DF3" s="15" t="s">
        <v>7</v>
      </c>
      <c r="DG3" s="15" t="s">
        <v>5</v>
      </c>
      <c r="DH3" s="5" t="s">
        <v>5</v>
      </c>
      <c r="DI3" s="15" t="s">
        <v>6</v>
      </c>
      <c r="DJ3" s="15" t="s">
        <v>7</v>
      </c>
      <c r="DK3" s="15" t="s">
        <v>5</v>
      </c>
    </row>
    <row r="4" spans="1:115" s="2" customFormat="1" ht="15.75" x14ac:dyDescent="0.25">
      <c r="A4" s="25" t="s">
        <v>3</v>
      </c>
      <c r="B4" s="25"/>
      <c r="C4" s="14"/>
      <c r="D4" s="26">
        <f>E4+AB4+O4+BM4+BT4+CZ4+CV4+DD4+DH4</f>
        <v>100</v>
      </c>
      <c r="E4" s="7">
        <v>20</v>
      </c>
      <c r="F4" s="9">
        <v>30</v>
      </c>
      <c r="G4" s="8"/>
      <c r="H4" s="8"/>
      <c r="I4" s="8">
        <v>30</v>
      </c>
      <c r="J4" s="8"/>
      <c r="K4" s="8"/>
      <c r="L4" s="8">
        <v>40</v>
      </c>
      <c r="M4" s="8"/>
      <c r="N4" s="8"/>
      <c r="O4" s="7">
        <v>11</v>
      </c>
      <c r="P4" s="8">
        <v>25</v>
      </c>
      <c r="Q4" s="8"/>
      <c r="R4" s="8"/>
      <c r="S4" s="8">
        <v>25</v>
      </c>
      <c r="T4" s="8"/>
      <c r="U4" s="8"/>
      <c r="V4" s="8">
        <v>25</v>
      </c>
      <c r="W4" s="8"/>
      <c r="X4" s="8"/>
      <c r="Y4" s="8">
        <v>25</v>
      </c>
      <c r="Z4" s="8"/>
      <c r="AA4" s="8"/>
      <c r="AB4" s="7">
        <v>20</v>
      </c>
      <c r="AC4" s="8">
        <v>15</v>
      </c>
      <c r="AD4" s="8"/>
      <c r="AE4" s="8"/>
      <c r="AF4" s="8">
        <v>7</v>
      </c>
      <c r="AG4" s="8"/>
      <c r="AH4" s="8"/>
      <c r="AI4" s="8">
        <v>7</v>
      </c>
      <c r="AJ4" s="8"/>
      <c r="AK4" s="8"/>
      <c r="AL4" s="8">
        <v>7</v>
      </c>
      <c r="AM4" s="27"/>
      <c r="AN4" s="8"/>
      <c r="AO4" s="8">
        <v>7</v>
      </c>
      <c r="AP4" s="8"/>
      <c r="AQ4" s="8"/>
      <c r="AR4" s="8">
        <v>15</v>
      </c>
      <c r="AS4" s="8"/>
      <c r="AT4" s="8"/>
      <c r="AU4" s="8">
        <v>9</v>
      </c>
      <c r="AV4" s="8"/>
      <c r="AW4" s="8"/>
      <c r="AX4" s="8">
        <v>9</v>
      </c>
      <c r="AY4" s="8"/>
      <c r="AZ4" s="8"/>
      <c r="BA4" s="8">
        <v>7</v>
      </c>
      <c r="BB4" s="8"/>
      <c r="BC4" s="8"/>
      <c r="BD4" s="8">
        <v>7</v>
      </c>
      <c r="BE4" s="8"/>
      <c r="BF4" s="8"/>
      <c r="BG4" s="8">
        <v>5</v>
      </c>
      <c r="BH4" s="8"/>
      <c r="BI4" s="8"/>
      <c r="BJ4" s="8">
        <v>5</v>
      </c>
      <c r="BK4" s="8"/>
      <c r="BL4" s="8"/>
      <c r="BM4" s="7">
        <v>15</v>
      </c>
      <c r="BN4" s="8">
        <v>50</v>
      </c>
      <c r="BO4" s="8"/>
      <c r="BP4" s="8"/>
      <c r="BQ4" s="8">
        <v>50</v>
      </c>
      <c r="BR4" s="8"/>
      <c r="BS4" s="8"/>
      <c r="BT4" s="7">
        <v>14</v>
      </c>
      <c r="BU4" s="8">
        <v>15</v>
      </c>
      <c r="BV4" s="8"/>
      <c r="BW4" s="8"/>
      <c r="BX4" s="8">
        <v>15</v>
      </c>
      <c r="BY4" s="27"/>
      <c r="BZ4" s="8"/>
      <c r="CA4" s="8">
        <v>15</v>
      </c>
      <c r="CB4" s="8"/>
      <c r="CC4" s="8"/>
      <c r="CD4" s="8">
        <v>15</v>
      </c>
      <c r="CE4" s="8"/>
      <c r="CF4" s="8"/>
      <c r="CG4" s="8">
        <v>15</v>
      </c>
      <c r="CH4" s="8"/>
      <c r="CI4" s="8"/>
      <c r="CJ4" s="8">
        <v>5</v>
      </c>
      <c r="CK4" s="8"/>
      <c r="CL4" s="8"/>
      <c r="CM4" s="8">
        <v>5</v>
      </c>
      <c r="CN4" s="8"/>
      <c r="CO4" s="8"/>
      <c r="CP4" s="8">
        <v>10</v>
      </c>
      <c r="CQ4" s="8"/>
      <c r="CR4" s="8"/>
      <c r="CS4" s="8">
        <v>5</v>
      </c>
      <c r="CT4" s="8"/>
      <c r="CU4" s="8"/>
      <c r="CV4" s="10">
        <v>5</v>
      </c>
      <c r="CW4" s="8">
        <v>100</v>
      </c>
      <c r="CX4" s="8"/>
      <c r="CY4" s="8"/>
      <c r="CZ4" s="7">
        <v>5</v>
      </c>
      <c r="DA4" s="8">
        <v>100</v>
      </c>
      <c r="DB4" s="8"/>
      <c r="DC4" s="8"/>
      <c r="DD4" s="7">
        <v>5</v>
      </c>
      <c r="DE4" s="8">
        <v>100</v>
      </c>
      <c r="DF4" s="8"/>
      <c r="DG4" s="8"/>
      <c r="DH4" s="7">
        <v>5</v>
      </c>
      <c r="DI4" s="8">
        <v>100</v>
      </c>
      <c r="DJ4" s="8"/>
      <c r="DK4" s="8"/>
    </row>
    <row r="5" spans="1:115" s="32" customFormat="1" ht="31.5" x14ac:dyDescent="0.25">
      <c r="A5" s="28" t="s">
        <v>9</v>
      </c>
      <c r="B5" s="29">
        <f>D5*C5</f>
        <v>65.750999999999991</v>
      </c>
      <c r="C5" s="13">
        <v>1.01</v>
      </c>
      <c r="D5" s="30">
        <f>(E5+AB5+O5+BM5+BT5++CV5+CZ5+DD5+DH5)</f>
        <v>65.099999999999994</v>
      </c>
      <c r="E5" s="31">
        <f>(F5+I5+L5)*E$4/100</f>
        <v>20</v>
      </c>
      <c r="F5" s="3">
        <v>30</v>
      </c>
      <c r="G5" s="3">
        <v>0</v>
      </c>
      <c r="H5" s="3">
        <v>1</v>
      </c>
      <c r="I5" s="3">
        <v>30</v>
      </c>
      <c r="J5" s="3">
        <v>0</v>
      </c>
      <c r="K5" s="3">
        <v>1</v>
      </c>
      <c r="L5" s="3">
        <v>40</v>
      </c>
      <c r="M5" s="3">
        <v>1</v>
      </c>
      <c r="N5" s="3">
        <v>1</v>
      </c>
      <c r="O5" s="31">
        <f t="shared" ref="O5:O11" si="0">(P5+S5+Y5+V5)*O$4/100</f>
        <v>11</v>
      </c>
      <c r="P5" s="3">
        <v>25</v>
      </c>
      <c r="Q5" s="3">
        <v>0</v>
      </c>
      <c r="R5" s="3">
        <v>1</v>
      </c>
      <c r="S5" s="3">
        <v>25</v>
      </c>
      <c r="T5" s="3">
        <v>0</v>
      </c>
      <c r="U5" s="3">
        <v>1</v>
      </c>
      <c r="V5" s="3">
        <v>25</v>
      </c>
      <c r="W5" s="3">
        <v>0</v>
      </c>
      <c r="X5" s="3">
        <v>1</v>
      </c>
      <c r="Y5" s="3">
        <v>25</v>
      </c>
      <c r="Z5" s="3">
        <v>0</v>
      </c>
      <c r="AA5" s="3">
        <v>1</v>
      </c>
      <c r="AB5" s="31">
        <v>8.1999999999999993</v>
      </c>
      <c r="AC5" s="3">
        <v>15</v>
      </c>
      <c r="AD5" s="3">
        <v>1.5789473684210527</v>
      </c>
      <c r="AE5" s="3">
        <v>1</v>
      </c>
      <c r="AF5" s="3">
        <v>7</v>
      </c>
      <c r="AG5" s="3">
        <v>0</v>
      </c>
      <c r="AH5" s="3">
        <v>1</v>
      </c>
      <c r="AI5" s="3">
        <v>0</v>
      </c>
      <c r="AJ5" s="3">
        <v>0</v>
      </c>
      <c r="AK5" s="3">
        <v>0</v>
      </c>
      <c r="AL5" s="3">
        <v>7</v>
      </c>
      <c r="AM5" s="3">
        <v>0</v>
      </c>
      <c r="AN5" s="3">
        <v>1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7</v>
      </c>
      <c r="BB5" s="3">
        <v>0</v>
      </c>
      <c r="BC5" s="3">
        <v>1</v>
      </c>
      <c r="BD5" s="3">
        <v>0</v>
      </c>
      <c r="BE5" s="3">
        <v>0</v>
      </c>
      <c r="BF5" s="3">
        <v>0</v>
      </c>
      <c r="BG5" s="3">
        <v>5</v>
      </c>
      <c r="BH5" s="3">
        <v>0</v>
      </c>
      <c r="BI5" s="3">
        <v>1</v>
      </c>
      <c r="BJ5" s="3">
        <v>0</v>
      </c>
      <c r="BK5" s="3">
        <v>0</v>
      </c>
      <c r="BL5" s="3">
        <v>0</v>
      </c>
      <c r="BM5" s="31">
        <f t="shared" ref="BM5:BM11" si="1">(BN5+BQ5)*BM$4/100</f>
        <v>7.5</v>
      </c>
      <c r="BN5" s="3">
        <v>0</v>
      </c>
      <c r="BO5" s="3">
        <v>0</v>
      </c>
      <c r="BP5" s="3">
        <v>0</v>
      </c>
      <c r="BQ5" s="3">
        <v>50</v>
      </c>
      <c r="BR5" s="3">
        <v>0</v>
      </c>
      <c r="BS5" s="3">
        <v>1</v>
      </c>
      <c r="BT5" s="31">
        <f t="shared" ref="BT5:BT11" si="2">(BU5+BX5+CD5+CG5+CJ5+CM5+CA5+CP5+CS5)*BT$4/100</f>
        <v>8.4</v>
      </c>
      <c r="BU5" s="3">
        <v>15</v>
      </c>
      <c r="BV5" s="3">
        <v>0</v>
      </c>
      <c r="BW5" s="3">
        <v>1</v>
      </c>
      <c r="BX5" s="3">
        <v>15</v>
      </c>
      <c r="BY5" s="3">
        <v>1</v>
      </c>
      <c r="BZ5" s="3">
        <v>1</v>
      </c>
      <c r="CA5" s="3">
        <v>15</v>
      </c>
      <c r="CB5" s="3">
        <v>0</v>
      </c>
      <c r="CC5" s="3">
        <v>1</v>
      </c>
      <c r="CD5" s="3">
        <v>15</v>
      </c>
      <c r="CE5" s="3">
        <v>0</v>
      </c>
      <c r="CF5" s="3">
        <v>1</v>
      </c>
      <c r="CG5" s="3">
        <v>0</v>
      </c>
      <c r="CH5" s="3">
        <v>0</v>
      </c>
      <c r="CI5" s="3">
        <v>0</v>
      </c>
      <c r="CJ5" s="3">
        <v>0</v>
      </c>
      <c r="CK5" s="3">
        <v>1</v>
      </c>
      <c r="CL5" s="3">
        <v>0</v>
      </c>
      <c r="CM5" s="3">
        <v>0</v>
      </c>
      <c r="CN5" s="3">
        <v>1</v>
      </c>
      <c r="CO5" s="3">
        <v>0</v>
      </c>
      <c r="CP5" s="3">
        <v>0</v>
      </c>
      <c r="CQ5" s="3">
        <v>0</v>
      </c>
      <c r="CR5" s="3">
        <v>0</v>
      </c>
      <c r="CS5" s="3">
        <v>0</v>
      </c>
      <c r="CT5" s="3">
        <v>0</v>
      </c>
      <c r="CU5" s="3">
        <v>0</v>
      </c>
      <c r="CV5" s="31">
        <f>(CW5)*CV$4/100</f>
        <v>5</v>
      </c>
      <c r="CW5" s="3">
        <v>100</v>
      </c>
      <c r="CX5" s="3">
        <v>0</v>
      </c>
      <c r="CY5" s="3">
        <v>1</v>
      </c>
      <c r="CZ5" s="31">
        <v>5</v>
      </c>
      <c r="DA5" s="3">
        <v>100</v>
      </c>
      <c r="DB5" s="3">
        <v>0</v>
      </c>
      <c r="DC5" s="3">
        <v>1</v>
      </c>
      <c r="DD5" s="31">
        <f>(DE5)*DD$4/100</f>
        <v>0</v>
      </c>
      <c r="DE5" s="3">
        <v>0</v>
      </c>
      <c r="DF5" s="3">
        <v>0</v>
      </c>
      <c r="DG5" s="3">
        <v>0</v>
      </c>
      <c r="DH5" s="31">
        <v>0</v>
      </c>
      <c r="DI5" s="3">
        <v>0</v>
      </c>
      <c r="DJ5" s="3">
        <v>0</v>
      </c>
      <c r="DK5" s="3">
        <v>0</v>
      </c>
    </row>
    <row r="6" spans="1:115" s="32" customFormat="1" ht="31.5" x14ac:dyDescent="0.25">
      <c r="A6" s="28" t="s">
        <v>57</v>
      </c>
      <c r="B6" s="29">
        <f>D6*C6</f>
        <v>84.157500000000013</v>
      </c>
      <c r="C6" s="14">
        <v>1.05</v>
      </c>
      <c r="D6" s="30">
        <f>(E6+AB6+O6+BM6+BT6++CV6+CZ6+DD6+DH6)</f>
        <v>80.150000000000006</v>
      </c>
      <c r="E6" s="31">
        <f>(F6+I6+L6)*E$4/100</f>
        <v>20</v>
      </c>
      <c r="F6" s="3">
        <v>30</v>
      </c>
      <c r="G6" s="3">
        <v>0</v>
      </c>
      <c r="H6" s="3">
        <v>1</v>
      </c>
      <c r="I6" s="3">
        <v>30</v>
      </c>
      <c r="J6" s="3">
        <v>0</v>
      </c>
      <c r="K6" s="3">
        <v>1</v>
      </c>
      <c r="L6" s="3">
        <v>40</v>
      </c>
      <c r="M6" s="3">
        <v>1</v>
      </c>
      <c r="N6" s="3">
        <v>1</v>
      </c>
      <c r="O6" s="31">
        <f t="shared" si="0"/>
        <v>5.5</v>
      </c>
      <c r="P6" s="3">
        <v>0</v>
      </c>
      <c r="Q6" s="3">
        <v>126</v>
      </c>
      <c r="R6" s="3">
        <v>0</v>
      </c>
      <c r="S6" s="3">
        <v>25</v>
      </c>
      <c r="T6" s="3">
        <v>0</v>
      </c>
      <c r="U6" s="3">
        <v>1</v>
      </c>
      <c r="V6" s="3">
        <v>0</v>
      </c>
      <c r="W6" s="3">
        <v>0</v>
      </c>
      <c r="X6" s="3">
        <v>0</v>
      </c>
      <c r="Y6" s="3">
        <v>25</v>
      </c>
      <c r="Z6" s="3">
        <v>0</v>
      </c>
      <c r="AA6" s="3">
        <v>1</v>
      </c>
      <c r="AB6" s="31">
        <v>15.65</v>
      </c>
      <c r="AC6" s="3">
        <v>11.25</v>
      </c>
      <c r="AD6" s="3">
        <v>4.0188223324430883</v>
      </c>
      <c r="AE6" s="3">
        <v>0.75</v>
      </c>
      <c r="AF6" s="3">
        <v>7</v>
      </c>
      <c r="AG6" s="3">
        <v>0.5</v>
      </c>
      <c r="AH6" s="3">
        <v>1</v>
      </c>
      <c r="AI6" s="3">
        <v>7</v>
      </c>
      <c r="AJ6" s="3">
        <v>0</v>
      </c>
      <c r="AK6" s="3">
        <v>1</v>
      </c>
      <c r="AL6" s="3">
        <v>7</v>
      </c>
      <c r="AM6" s="3">
        <v>0</v>
      </c>
      <c r="AN6" s="3">
        <v>1</v>
      </c>
      <c r="AO6" s="3">
        <v>7</v>
      </c>
      <c r="AP6" s="3">
        <v>0</v>
      </c>
      <c r="AQ6" s="3">
        <v>1</v>
      </c>
      <c r="AR6" s="3">
        <v>15</v>
      </c>
      <c r="AS6" s="3">
        <v>0</v>
      </c>
      <c r="AT6" s="3">
        <v>1</v>
      </c>
      <c r="AU6" s="3">
        <v>0</v>
      </c>
      <c r="AV6" s="3">
        <v>0</v>
      </c>
      <c r="AW6" s="3">
        <v>0</v>
      </c>
      <c r="AX6" s="3">
        <v>0</v>
      </c>
      <c r="AY6" s="3">
        <v>1</v>
      </c>
      <c r="AZ6" s="3">
        <v>0</v>
      </c>
      <c r="BA6" s="3">
        <v>7</v>
      </c>
      <c r="BB6" s="3">
        <v>0</v>
      </c>
      <c r="BC6" s="3">
        <v>1</v>
      </c>
      <c r="BD6" s="3">
        <v>7</v>
      </c>
      <c r="BE6" s="3">
        <v>0</v>
      </c>
      <c r="BF6" s="3">
        <v>1</v>
      </c>
      <c r="BG6" s="3">
        <v>5</v>
      </c>
      <c r="BH6" s="3">
        <v>0</v>
      </c>
      <c r="BI6" s="3">
        <v>1</v>
      </c>
      <c r="BJ6" s="3">
        <v>5</v>
      </c>
      <c r="BK6" s="3">
        <v>0</v>
      </c>
      <c r="BL6" s="3">
        <v>1</v>
      </c>
      <c r="BM6" s="31">
        <f t="shared" si="1"/>
        <v>15</v>
      </c>
      <c r="BN6" s="3">
        <v>50</v>
      </c>
      <c r="BO6" s="3">
        <v>0</v>
      </c>
      <c r="BP6" s="3">
        <v>1</v>
      </c>
      <c r="BQ6" s="3">
        <v>50</v>
      </c>
      <c r="BR6" s="3">
        <v>0</v>
      </c>
      <c r="BS6" s="3">
        <v>1</v>
      </c>
      <c r="BT6" s="31">
        <f t="shared" si="2"/>
        <v>14</v>
      </c>
      <c r="BU6" s="3">
        <v>15</v>
      </c>
      <c r="BV6" s="3">
        <v>0</v>
      </c>
      <c r="BW6" s="3">
        <v>1</v>
      </c>
      <c r="BX6" s="3">
        <v>15</v>
      </c>
      <c r="BY6" s="33">
        <v>1</v>
      </c>
      <c r="BZ6" s="3">
        <v>1</v>
      </c>
      <c r="CA6" s="3">
        <v>15</v>
      </c>
      <c r="CB6" s="3">
        <v>0</v>
      </c>
      <c r="CC6" s="3">
        <v>1</v>
      </c>
      <c r="CD6" s="3">
        <v>15</v>
      </c>
      <c r="CE6" s="3">
        <v>0</v>
      </c>
      <c r="CF6" s="3">
        <v>1</v>
      </c>
      <c r="CG6" s="3">
        <v>15</v>
      </c>
      <c r="CH6" s="3">
        <v>0</v>
      </c>
      <c r="CI6" s="3">
        <v>1</v>
      </c>
      <c r="CJ6" s="3">
        <v>5</v>
      </c>
      <c r="CK6" s="3">
        <v>0</v>
      </c>
      <c r="CL6" s="3">
        <v>1</v>
      </c>
      <c r="CM6" s="3">
        <v>5</v>
      </c>
      <c r="CN6" s="3">
        <v>0</v>
      </c>
      <c r="CO6" s="3">
        <v>1</v>
      </c>
      <c r="CP6" s="3">
        <v>10</v>
      </c>
      <c r="CQ6" s="3">
        <v>0</v>
      </c>
      <c r="CR6" s="3">
        <v>1</v>
      </c>
      <c r="CS6" s="3">
        <v>5</v>
      </c>
      <c r="CT6" s="3">
        <v>100</v>
      </c>
      <c r="CU6" s="3">
        <v>1</v>
      </c>
      <c r="CV6" s="31">
        <f>(CW6)*CV$4/100</f>
        <v>0</v>
      </c>
      <c r="CW6" s="3">
        <v>0</v>
      </c>
      <c r="CX6" s="3">
        <v>0</v>
      </c>
      <c r="CY6" s="3">
        <v>0</v>
      </c>
      <c r="CZ6" s="31">
        <v>5</v>
      </c>
      <c r="DA6" s="3">
        <v>100</v>
      </c>
      <c r="DB6" s="3">
        <v>0</v>
      </c>
      <c r="DC6" s="3">
        <v>1</v>
      </c>
      <c r="DD6" s="31">
        <f>(DE6)*DD$4/100</f>
        <v>5</v>
      </c>
      <c r="DE6" s="3">
        <v>100</v>
      </c>
      <c r="DF6" s="3">
        <v>0</v>
      </c>
      <c r="DG6" s="3">
        <v>1</v>
      </c>
      <c r="DH6" s="31">
        <v>0</v>
      </c>
      <c r="DI6" s="3">
        <v>0</v>
      </c>
      <c r="DJ6" s="3">
        <v>0</v>
      </c>
      <c r="DK6" s="3">
        <v>0</v>
      </c>
    </row>
    <row r="7" spans="1:115" s="32" customFormat="1" ht="30" customHeight="1" x14ac:dyDescent="0.25">
      <c r="A7" s="28" t="s">
        <v>52</v>
      </c>
      <c r="B7" s="29">
        <f>D7*C7</f>
        <v>73.468500000000006</v>
      </c>
      <c r="C7" s="14">
        <v>1.05</v>
      </c>
      <c r="D7" s="30">
        <f>(E7+AB7+O7+BM7+BT7++CV7+CZ7+DD7+DH7)</f>
        <v>69.97</v>
      </c>
      <c r="E7" s="31">
        <f>(F7+I7+L7)*E$4/100</f>
        <v>20</v>
      </c>
      <c r="F7" s="3">
        <v>30</v>
      </c>
      <c r="G7" s="3">
        <v>0</v>
      </c>
      <c r="H7" s="3">
        <v>1</v>
      </c>
      <c r="I7" s="3">
        <v>30</v>
      </c>
      <c r="J7" s="3">
        <v>0</v>
      </c>
      <c r="K7" s="3">
        <v>1</v>
      </c>
      <c r="L7" s="3">
        <v>40</v>
      </c>
      <c r="M7" s="3">
        <v>1</v>
      </c>
      <c r="N7" s="3">
        <v>1</v>
      </c>
      <c r="O7" s="31">
        <f t="shared" si="0"/>
        <v>8.25</v>
      </c>
      <c r="P7" s="3">
        <v>0</v>
      </c>
      <c r="Q7" s="3">
        <v>162</v>
      </c>
      <c r="R7" s="3">
        <v>0</v>
      </c>
      <c r="S7" s="3">
        <v>25</v>
      </c>
      <c r="T7" s="3">
        <v>0</v>
      </c>
      <c r="U7" s="3">
        <v>1</v>
      </c>
      <c r="V7" s="3">
        <v>25</v>
      </c>
      <c r="W7" s="3">
        <v>0</v>
      </c>
      <c r="X7" s="3">
        <v>1</v>
      </c>
      <c r="Y7" s="3">
        <v>25</v>
      </c>
      <c r="Z7" s="3">
        <v>0</v>
      </c>
      <c r="AA7" s="3">
        <v>1</v>
      </c>
      <c r="AB7" s="31">
        <v>11.62</v>
      </c>
      <c r="AC7" s="3">
        <v>15</v>
      </c>
      <c r="AD7" s="3">
        <v>2.0596205962059622</v>
      </c>
      <c r="AE7" s="3">
        <v>1</v>
      </c>
      <c r="AF7" s="3">
        <v>7</v>
      </c>
      <c r="AG7" s="3">
        <v>0</v>
      </c>
      <c r="AH7" s="3">
        <v>1</v>
      </c>
      <c r="AI7" s="3">
        <v>2.1</v>
      </c>
      <c r="AJ7" s="3">
        <v>0</v>
      </c>
      <c r="AK7" s="3">
        <v>0.3</v>
      </c>
      <c r="AL7" s="3">
        <v>7</v>
      </c>
      <c r="AM7" s="3">
        <v>0</v>
      </c>
      <c r="AN7" s="3">
        <v>1</v>
      </c>
      <c r="AO7" s="3">
        <v>0</v>
      </c>
      <c r="AP7" s="3">
        <v>0</v>
      </c>
      <c r="AQ7" s="3">
        <v>0</v>
      </c>
      <c r="AR7" s="3">
        <v>15</v>
      </c>
      <c r="AS7" s="3">
        <v>0</v>
      </c>
      <c r="AT7" s="3">
        <v>1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7</v>
      </c>
      <c r="BB7" s="3">
        <v>0</v>
      </c>
      <c r="BC7" s="3">
        <v>1</v>
      </c>
      <c r="BD7" s="3">
        <v>0</v>
      </c>
      <c r="BE7" s="3">
        <v>0</v>
      </c>
      <c r="BF7" s="3">
        <v>0</v>
      </c>
      <c r="BG7" s="3">
        <v>5</v>
      </c>
      <c r="BH7" s="3">
        <v>0</v>
      </c>
      <c r="BI7" s="3">
        <v>1</v>
      </c>
      <c r="BJ7" s="3">
        <v>0</v>
      </c>
      <c r="BK7" s="3">
        <v>0</v>
      </c>
      <c r="BL7" s="3">
        <v>0</v>
      </c>
      <c r="BM7" s="31">
        <f t="shared" si="1"/>
        <v>7.5</v>
      </c>
      <c r="BN7" s="3">
        <v>0</v>
      </c>
      <c r="BO7" s="3">
        <v>0</v>
      </c>
      <c r="BP7" s="3">
        <v>0</v>
      </c>
      <c r="BQ7" s="3">
        <v>50</v>
      </c>
      <c r="BR7" s="3">
        <v>0</v>
      </c>
      <c r="BS7" s="3">
        <v>1</v>
      </c>
      <c r="BT7" s="31">
        <f t="shared" si="2"/>
        <v>12.6</v>
      </c>
      <c r="BU7" s="3">
        <v>15</v>
      </c>
      <c r="BV7" s="3">
        <v>0</v>
      </c>
      <c r="BW7" s="3">
        <v>1</v>
      </c>
      <c r="BX7" s="3">
        <v>15</v>
      </c>
      <c r="BY7" s="33">
        <v>1</v>
      </c>
      <c r="BZ7" s="3">
        <v>1</v>
      </c>
      <c r="CA7" s="3">
        <v>15</v>
      </c>
      <c r="CB7" s="3">
        <v>0</v>
      </c>
      <c r="CC7" s="3">
        <v>1</v>
      </c>
      <c r="CD7" s="3">
        <v>15</v>
      </c>
      <c r="CE7" s="3">
        <v>0</v>
      </c>
      <c r="CF7" s="3">
        <v>1</v>
      </c>
      <c r="CG7" s="3">
        <v>15</v>
      </c>
      <c r="CH7" s="3">
        <v>0</v>
      </c>
      <c r="CI7" s="3">
        <v>1</v>
      </c>
      <c r="CJ7" s="3">
        <v>5</v>
      </c>
      <c r="CK7" s="3">
        <v>0</v>
      </c>
      <c r="CL7" s="3">
        <v>1</v>
      </c>
      <c r="CM7" s="3">
        <v>5</v>
      </c>
      <c r="CN7" s="3">
        <v>0</v>
      </c>
      <c r="CO7" s="3">
        <v>1</v>
      </c>
      <c r="CP7" s="3">
        <v>0</v>
      </c>
      <c r="CQ7" s="3">
        <v>0</v>
      </c>
      <c r="CR7" s="3">
        <v>0</v>
      </c>
      <c r="CS7" s="3">
        <v>5</v>
      </c>
      <c r="CT7" s="3">
        <v>0</v>
      </c>
      <c r="CU7" s="3">
        <v>1</v>
      </c>
      <c r="CV7" s="31">
        <f>(CW7)*CV$4/100</f>
        <v>5</v>
      </c>
      <c r="CW7" s="3">
        <v>100</v>
      </c>
      <c r="CX7" s="3">
        <v>0</v>
      </c>
      <c r="CY7" s="3">
        <v>1</v>
      </c>
      <c r="CZ7" s="31">
        <v>5</v>
      </c>
      <c r="DA7" s="3">
        <v>100</v>
      </c>
      <c r="DB7" s="3">
        <v>0</v>
      </c>
      <c r="DC7" s="3">
        <v>1</v>
      </c>
      <c r="DD7" s="31">
        <f>(DE7)*DD$4/100</f>
        <v>0</v>
      </c>
      <c r="DE7" s="3">
        <v>0</v>
      </c>
      <c r="DF7" s="3">
        <v>0</v>
      </c>
      <c r="DG7" s="3">
        <v>0</v>
      </c>
      <c r="DH7" s="31">
        <v>0</v>
      </c>
      <c r="DI7" s="3">
        <v>0</v>
      </c>
      <c r="DJ7" s="3">
        <v>0</v>
      </c>
      <c r="DK7" s="3">
        <v>0</v>
      </c>
    </row>
    <row r="8" spans="1:115" s="32" customFormat="1" ht="31.5" x14ac:dyDescent="0.25">
      <c r="A8" s="28" t="s">
        <v>53</v>
      </c>
      <c r="B8" s="29">
        <f>D8*C8</f>
        <v>63.756999999999998</v>
      </c>
      <c r="C8" s="14">
        <v>1.03</v>
      </c>
      <c r="D8" s="30">
        <f>(E8+AB8+O8+BM8+BT8++CV8+CZ8+DD8+DH8)</f>
        <v>61.9</v>
      </c>
      <c r="E8" s="31">
        <f>(F8+I8+L8)*E$4/100</f>
        <v>20</v>
      </c>
      <c r="F8" s="3">
        <v>30</v>
      </c>
      <c r="G8" s="3">
        <v>0</v>
      </c>
      <c r="H8" s="3">
        <v>1</v>
      </c>
      <c r="I8" s="3">
        <v>30</v>
      </c>
      <c r="J8" s="3">
        <v>0</v>
      </c>
      <c r="K8" s="3">
        <v>1</v>
      </c>
      <c r="L8" s="3">
        <v>40</v>
      </c>
      <c r="M8" s="3">
        <v>1</v>
      </c>
      <c r="N8" s="3">
        <v>1</v>
      </c>
      <c r="O8" s="31">
        <f t="shared" si="0"/>
        <v>5.5</v>
      </c>
      <c r="P8" s="3">
        <v>0</v>
      </c>
      <c r="Q8" s="3">
        <v>264</v>
      </c>
      <c r="R8" s="3">
        <v>0</v>
      </c>
      <c r="S8" s="3">
        <v>25</v>
      </c>
      <c r="T8" s="3">
        <v>0</v>
      </c>
      <c r="U8" s="3">
        <v>1</v>
      </c>
      <c r="V8" s="3">
        <v>0</v>
      </c>
      <c r="W8" s="3">
        <v>0</v>
      </c>
      <c r="X8" s="3">
        <v>0</v>
      </c>
      <c r="Y8" s="3">
        <v>25</v>
      </c>
      <c r="Z8" s="3">
        <v>0</v>
      </c>
      <c r="AA8" s="3">
        <v>1</v>
      </c>
      <c r="AB8" s="31">
        <v>7.25</v>
      </c>
      <c r="AC8" s="3">
        <v>3.75</v>
      </c>
      <c r="AD8" s="3">
        <v>8.8964927288280577</v>
      </c>
      <c r="AE8" s="3">
        <v>0.25</v>
      </c>
      <c r="AF8" s="3">
        <v>7</v>
      </c>
      <c r="AG8" s="3">
        <v>0</v>
      </c>
      <c r="AH8" s="3">
        <v>1</v>
      </c>
      <c r="AI8" s="3">
        <v>0</v>
      </c>
      <c r="AJ8" s="3">
        <v>0</v>
      </c>
      <c r="AK8" s="3">
        <v>0</v>
      </c>
      <c r="AL8" s="3">
        <v>7</v>
      </c>
      <c r="AM8" s="3">
        <v>0</v>
      </c>
      <c r="AN8" s="3">
        <v>1</v>
      </c>
      <c r="AO8" s="3">
        <v>0</v>
      </c>
      <c r="AP8" s="3">
        <v>0</v>
      </c>
      <c r="AQ8" s="3">
        <v>0</v>
      </c>
      <c r="AR8" s="3">
        <v>15</v>
      </c>
      <c r="AS8" s="3">
        <v>0</v>
      </c>
      <c r="AT8" s="3">
        <v>1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3.5</v>
      </c>
      <c r="BB8" s="3">
        <v>0</v>
      </c>
      <c r="BC8" s="3">
        <v>0.5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1">
        <f t="shared" si="1"/>
        <v>7.5</v>
      </c>
      <c r="BN8" s="3">
        <v>0</v>
      </c>
      <c r="BO8" s="3">
        <v>0</v>
      </c>
      <c r="BP8" s="3">
        <v>0</v>
      </c>
      <c r="BQ8" s="3">
        <v>50</v>
      </c>
      <c r="BR8" s="3">
        <v>0</v>
      </c>
      <c r="BS8" s="3">
        <v>1</v>
      </c>
      <c r="BT8" s="31">
        <f t="shared" si="2"/>
        <v>6.65</v>
      </c>
      <c r="BU8" s="3">
        <v>0</v>
      </c>
      <c r="BV8" s="3">
        <v>0</v>
      </c>
      <c r="BW8" s="3">
        <v>0</v>
      </c>
      <c r="BX8" s="3">
        <v>15</v>
      </c>
      <c r="BY8" s="33">
        <v>1</v>
      </c>
      <c r="BZ8" s="3">
        <v>1</v>
      </c>
      <c r="CA8" s="3">
        <v>15</v>
      </c>
      <c r="CB8" s="3">
        <v>0</v>
      </c>
      <c r="CC8" s="3">
        <v>1</v>
      </c>
      <c r="CD8" s="3">
        <v>15</v>
      </c>
      <c r="CE8" s="3">
        <v>0</v>
      </c>
      <c r="CF8" s="3">
        <v>1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2.5</v>
      </c>
      <c r="CN8" s="3">
        <v>2</v>
      </c>
      <c r="CO8" s="3">
        <v>0.5</v>
      </c>
      <c r="CP8" s="3">
        <v>0</v>
      </c>
      <c r="CQ8" s="3">
        <v>0</v>
      </c>
      <c r="CR8" s="3">
        <v>0</v>
      </c>
      <c r="CS8" s="3">
        <v>0</v>
      </c>
      <c r="CT8" s="3">
        <v>0</v>
      </c>
      <c r="CU8" s="3">
        <v>0</v>
      </c>
      <c r="CV8" s="31">
        <f>(CW8)*CV$4/100</f>
        <v>5</v>
      </c>
      <c r="CW8" s="3">
        <v>100</v>
      </c>
      <c r="CX8" s="3">
        <v>0</v>
      </c>
      <c r="CY8" s="3">
        <v>1</v>
      </c>
      <c r="CZ8" s="31">
        <v>5</v>
      </c>
      <c r="DA8" s="3">
        <v>100</v>
      </c>
      <c r="DB8" s="3">
        <v>0</v>
      </c>
      <c r="DC8" s="3">
        <v>1</v>
      </c>
      <c r="DD8" s="31">
        <f>(DE8)*DD$4/100</f>
        <v>5</v>
      </c>
      <c r="DE8" s="3">
        <v>100</v>
      </c>
      <c r="DF8" s="3">
        <v>0</v>
      </c>
      <c r="DG8" s="3">
        <v>1</v>
      </c>
      <c r="DH8" s="31">
        <v>0</v>
      </c>
      <c r="DI8" s="3">
        <v>0</v>
      </c>
      <c r="DJ8" s="3">
        <v>0</v>
      </c>
      <c r="DK8" s="3">
        <v>0</v>
      </c>
    </row>
    <row r="9" spans="1:115" s="32" customFormat="1" ht="47.25" x14ac:dyDescent="0.25">
      <c r="A9" s="28" t="s">
        <v>54</v>
      </c>
      <c r="B9" s="29">
        <f>D9*C9</f>
        <v>86.676199999999994</v>
      </c>
      <c r="C9" s="14">
        <v>1.06</v>
      </c>
      <c r="D9" s="30">
        <f>(E9+AB9+O9+BM9+BT9++CV9+CZ9+DD9+DH9)</f>
        <v>81.77</v>
      </c>
      <c r="E9" s="31">
        <f>(F9+I9+L9)*E$4/100</f>
        <v>20</v>
      </c>
      <c r="F9" s="3">
        <v>30</v>
      </c>
      <c r="G9" s="3">
        <v>0</v>
      </c>
      <c r="H9" s="3">
        <v>1</v>
      </c>
      <c r="I9" s="3">
        <v>30</v>
      </c>
      <c r="J9" s="3">
        <v>0</v>
      </c>
      <c r="K9" s="3">
        <v>1</v>
      </c>
      <c r="L9" s="3">
        <v>40</v>
      </c>
      <c r="M9" s="3">
        <v>1</v>
      </c>
      <c r="N9" s="3">
        <v>1</v>
      </c>
      <c r="O9" s="31">
        <f t="shared" si="0"/>
        <v>8.25</v>
      </c>
      <c r="P9" s="3">
        <v>0</v>
      </c>
      <c r="Q9" s="3">
        <v>0</v>
      </c>
      <c r="R9" s="3">
        <v>0</v>
      </c>
      <c r="S9" s="3">
        <v>25</v>
      </c>
      <c r="T9" s="3">
        <v>0</v>
      </c>
      <c r="U9" s="3">
        <v>1</v>
      </c>
      <c r="V9" s="3">
        <v>25</v>
      </c>
      <c r="W9" s="3">
        <v>0</v>
      </c>
      <c r="X9" s="3">
        <v>1</v>
      </c>
      <c r="Y9" s="3">
        <v>25</v>
      </c>
      <c r="Z9" s="3">
        <v>0</v>
      </c>
      <c r="AA9" s="3">
        <v>1</v>
      </c>
      <c r="AB9" s="31">
        <v>14.07</v>
      </c>
      <c r="AC9" s="3">
        <v>11.25</v>
      </c>
      <c r="AD9" s="3">
        <v>5.3490890868236853</v>
      </c>
      <c r="AE9" s="3">
        <v>0.75</v>
      </c>
      <c r="AF9" s="3">
        <v>7</v>
      </c>
      <c r="AG9" s="3">
        <v>0</v>
      </c>
      <c r="AH9" s="3">
        <v>1</v>
      </c>
      <c r="AI9" s="3">
        <v>2.1</v>
      </c>
      <c r="AJ9" s="3">
        <v>1.5</v>
      </c>
      <c r="AK9" s="3">
        <v>0.3</v>
      </c>
      <c r="AL9" s="3">
        <v>7</v>
      </c>
      <c r="AM9" s="33">
        <v>0</v>
      </c>
      <c r="AN9" s="33">
        <v>1</v>
      </c>
      <c r="AO9" s="33">
        <v>7</v>
      </c>
      <c r="AP9" s="33">
        <v>0</v>
      </c>
      <c r="AQ9" s="33">
        <v>1</v>
      </c>
      <c r="AR9" s="33">
        <v>15</v>
      </c>
      <c r="AS9" s="33">
        <v>0</v>
      </c>
      <c r="AT9" s="33">
        <v>1</v>
      </c>
      <c r="AU9" s="33">
        <v>0</v>
      </c>
      <c r="AV9" s="33">
        <v>0.1</v>
      </c>
      <c r="AW9" s="33">
        <v>0</v>
      </c>
      <c r="AX9" s="33">
        <v>9</v>
      </c>
      <c r="AY9" s="33">
        <v>0.2</v>
      </c>
      <c r="AZ9" s="33">
        <v>1</v>
      </c>
      <c r="BA9" s="33">
        <v>3.5</v>
      </c>
      <c r="BB9" s="33">
        <v>0.1</v>
      </c>
      <c r="BC9" s="33">
        <v>0.5</v>
      </c>
      <c r="BD9" s="33">
        <v>3.5</v>
      </c>
      <c r="BE9" s="33">
        <v>0.5</v>
      </c>
      <c r="BF9" s="33">
        <v>0.5</v>
      </c>
      <c r="BG9" s="33">
        <v>5</v>
      </c>
      <c r="BH9" s="33">
        <v>0</v>
      </c>
      <c r="BI9" s="33">
        <v>1</v>
      </c>
      <c r="BJ9" s="33">
        <v>0</v>
      </c>
      <c r="BK9" s="33">
        <v>0</v>
      </c>
      <c r="BL9" s="33">
        <v>0</v>
      </c>
      <c r="BM9" s="31">
        <f t="shared" si="1"/>
        <v>15</v>
      </c>
      <c r="BN9" s="3">
        <v>50</v>
      </c>
      <c r="BO9" s="3">
        <v>0</v>
      </c>
      <c r="BP9" s="3">
        <v>1</v>
      </c>
      <c r="BQ9" s="3">
        <v>50</v>
      </c>
      <c r="BR9" s="3">
        <v>0</v>
      </c>
      <c r="BS9" s="3">
        <v>1</v>
      </c>
      <c r="BT9" s="31">
        <f t="shared" si="2"/>
        <v>9.4499999999999993</v>
      </c>
      <c r="BU9" s="3">
        <v>0</v>
      </c>
      <c r="BV9" s="3">
        <v>0</v>
      </c>
      <c r="BW9" s="3">
        <v>0</v>
      </c>
      <c r="BX9" s="3">
        <v>15</v>
      </c>
      <c r="BY9" s="33">
        <v>1</v>
      </c>
      <c r="BZ9" s="3">
        <v>1</v>
      </c>
      <c r="CA9" s="3">
        <v>0</v>
      </c>
      <c r="CB9" s="3">
        <v>0</v>
      </c>
      <c r="CC9" s="3">
        <v>0</v>
      </c>
      <c r="CD9" s="3">
        <v>15</v>
      </c>
      <c r="CE9" s="3">
        <v>0</v>
      </c>
      <c r="CF9" s="3">
        <v>1</v>
      </c>
      <c r="CG9" s="3">
        <v>15</v>
      </c>
      <c r="CH9" s="3">
        <v>0</v>
      </c>
      <c r="CI9" s="3">
        <v>1</v>
      </c>
      <c r="CJ9" s="3">
        <v>5</v>
      </c>
      <c r="CK9" s="3">
        <v>1</v>
      </c>
      <c r="CL9" s="3">
        <v>1</v>
      </c>
      <c r="CM9" s="3">
        <v>2.5</v>
      </c>
      <c r="CN9" s="3">
        <v>2</v>
      </c>
      <c r="CO9" s="3">
        <v>0.5</v>
      </c>
      <c r="CP9" s="3">
        <v>10</v>
      </c>
      <c r="CQ9" s="3">
        <v>100</v>
      </c>
      <c r="CR9" s="3">
        <v>1</v>
      </c>
      <c r="CS9" s="3">
        <v>5</v>
      </c>
      <c r="CT9" s="3">
        <v>100</v>
      </c>
      <c r="CU9" s="3">
        <v>1</v>
      </c>
      <c r="CV9" s="31">
        <f>(CW9)*CV$4/100</f>
        <v>5</v>
      </c>
      <c r="CW9" s="3">
        <v>100</v>
      </c>
      <c r="CX9" s="3">
        <v>0</v>
      </c>
      <c r="CY9" s="3">
        <v>1</v>
      </c>
      <c r="CZ9" s="31">
        <v>0</v>
      </c>
      <c r="DA9" s="3">
        <v>0</v>
      </c>
      <c r="DB9" s="3">
        <v>0</v>
      </c>
      <c r="DC9" s="3">
        <v>0</v>
      </c>
      <c r="DD9" s="31">
        <f>(DE9)*DD$4/100</f>
        <v>5</v>
      </c>
      <c r="DE9" s="3">
        <v>100</v>
      </c>
      <c r="DF9" s="3">
        <v>0</v>
      </c>
      <c r="DG9" s="3">
        <v>1</v>
      </c>
      <c r="DH9" s="31">
        <v>5</v>
      </c>
      <c r="DI9" s="3">
        <v>100</v>
      </c>
      <c r="DJ9" s="3">
        <v>50</v>
      </c>
      <c r="DK9" s="3">
        <v>1</v>
      </c>
    </row>
    <row r="10" spans="1:115" s="32" customFormat="1" ht="47.25" x14ac:dyDescent="0.25">
      <c r="A10" s="28" t="s">
        <v>55</v>
      </c>
      <c r="B10" s="29">
        <f t="shared" ref="B10:B12" si="3">D10*C10</f>
        <v>82.877600000000001</v>
      </c>
      <c r="C10" s="14">
        <v>1.04</v>
      </c>
      <c r="D10" s="30">
        <f t="shared" ref="D10:D12" si="4">(E10+AB10+O10+BM10+BT10++CV10+CZ10+DD10+DH10)</f>
        <v>79.69</v>
      </c>
      <c r="E10" s="31">
        <f t="shared" ref="E10:E11" si="5">(F10+I10+L10)*E$4/100</f>
        <v>18.8</v>
      </c>
      <c r="F10" s="3">
        <v>30</v>
      </c>
      <c r="G10" s="3">
        <v>0</v>
      </c>
      <c r="H10" s="3">
        <v>1</v>
      </c>
      <c r="I10" s="3">
        <v>30</v>
      </c>
      <c r="J10" s="3">
        <v>0</v>
      </c>
      <c r="K10" s="3">
        <v>1</v>
      </c>
      <c r="L10" s="3">
        <v>34</v>
      </c>
      <c r="M10" s="3">
        <v>1</v>
      </c>
      <c r="N10" s="3">
        <v>0.85</v>
      </c>
      <c r="O10" s="31">
        <f t="shared" si="0"/>
        <v>11</v>
      </c>
      <c r="P10" s="3">
        <v>25</v>
      </c>
      <c r="Q10" s="3">
        <v>0</v>
      </c>
      <c r="R10" s="3">
        <v>1</v>
      </c>
      <c r="S10" s="3">
        <v>25</v>
      </c>
      <c r="T10" s="3">
        <v>0</v>
      </c>
      <c r="U10" s="3">
        <v>1</v>
      </c>
      <c r="V10" s="3">
        <v>25</v>
      </c>
      <c r="W10" s="3">
        <v>0</v>
      </c>
      <c r="X10" s="3">
        <v>1</v>
      </c>
      <c r="Y10" s="3">
        <v>25</v>
      </c>
      <c r="Z10" s="3">
        <v>0</v>
      </c>
      <c r="AA10" s="3">
        <v>1</v>
      </c>
      <c r="AB10" s="31">
        <v>12.99</v>
      </c>
      <c r="AC10" s="3">
        <v>3.75</v>
      </c>
      <c r="AD10" s="3">
        <v>5.8392910655421888</v>
      </c>
      <c r="AE10" s="3">
        <v>0.25</v>
      </c>
      <c r="AF10" s="3">
        <v>7</v>
      </c>
      <c r="AG10" s="3">
        <v>0</v>
      </c>
      <c r="AH10" s="3">
        <v>1</v>
      </c>
      <c r="AI10" s="3">
        <v>2.1</v>
      </c>
      <c r="AJ10" s="3">
        <v>0</v>
      </c>
      <c r="AK10" s="3">
        <v>0.3</v>
      </c>
      <c r="AL10" s="3">
        <v>7</v>
      </c>
      <c r="AM10" s="3">
        <v>0</v>
      </c>
      <c r="AN10" s="3">
        <v>1</v>
      </c>
      <c r="AO10" s="3">
        <v>7</v>
      </c>
      <c r="AP10" s="3">
        <v>0</v>
      </c>
      <c r="AQ10" s="3">
        <v>1</v>
      </c>
      <c r="AR10" s="3">
        <v>15</v>
      </c>
      <c r="AS10" s="3">
        <v>0</v>
      </c>
      <c r="AT10" s="3">
        <v>1</v>
      </c>
      <c r="AU10" s="3">
        <v>0</v>
      </c>
      <c r="AV10" s="3">
        <v>3</v>
      </c>
      <c r="AW10" s="3">
        <v>0</v>
      </c>
      <c r="AX10" s="3">
        <v>9</v>
      </c>
      <c r="AY10" s="3">
        <v>2</v>
      </c>
      <c r="AZ10" s="3">
        <v>1</v>
      </c>
      <c r="BA10" s="3">
        <v>7</v>
      </c>
      <c r="BB10" s="3">
        <v>0</v>
      </c>
      <c r="BC10" s="3">
        <v>1</v>
      </c>
      <c r="BD10" s="3">
        <v>2.1</v>
      </c>
      <c r="BE10" s="3">
        <v>4</v>
      </c>
      <c r="BF10" s="3">
        <v>0.3</v>
      </c>
      <c r="BG10" s="3">
        <v>5</v>
      </c>
      <c r="BH10" s="3">
        <v>0</v>
      </c>
      <c r="BI10" s="3">
        <v>1</v>
      </c>
      <c r="BJ10" s="3">
        <v>0</v>
      </c>
      <c r="BK10" s="3">
        <v>0</v>
      </c>
      <c r="BL10" s="3">
        <v>0</v>
      </c>
      <c r="BM10" s="31">
        <f t="shared" si="1"/>
        <v>15</v>
      </c>
      <c r="BN10" s="3">
        <v>50</v>
      </c>
      <c r="BO10" s="3">
        <v>0</v>
      </c>
      <c r="BP10" s="3">
        <v>1</v>
      </c>
      <c r="BQ10" s="3">
        <v>50</v>
      </c>
      <c r="BR10" s="3">
        <v>0</v>
      </c>
      <c r="BS10" s="3">
        <v>1</v>
      </c>
      <c r="BT10" s="31">
        <f t="shared" si="2"/>
        <v>11.9</v>
      </c>
      <c r="BU10" s="3">
        <v>15</v>
      </c>
      <c r="BV10" s="3">
        <v>0</v>
      </c>
      <c r="BW10" s="3">
        <v>1</v>
      </c>
      <c r="BX10" s="3">
        <v>15</v>
      </c>
      <c r="BY10" s="33">
        <v>1</v>
      </c>
      <c r="BZ10" s="33">
        <v>1</v>
      </c>
      <c r="CA10" s="3">
        <v>0</v>
      </c>
      <c r="CB10" s="3">
        <v>0</v>
      </c>
      <c r="CC10" s="3">
        <v>0</v>
      </c>
      <c r="CD10" s="3">
        <v>15</v>
      </c>
      <c r="CE10" s="3">
        <v>0</v>
      </c>
      <c r="CF10" s="3">
        <v>1</v>
      </c>
      <c r="CG10" s="3">
        <v>15</v>
      </c>
      <c r="CH10" s="3">
        <v>0</v>
      </c>
      <c r="CI10" s="3">
        <v>1</v>
      </c>
      <c r="CJ10" s="3">
        <v>5</v>
      </c>
      <c r="CK10" s="3">
        <v>0</v>
      </c>
      <c r="CL10" s="3">
        <v>1</v>
      </c>
      <c r="CM10" s="3">
        <v>5</v>
      </c>
      <c r="CN10" s="3">
        <v>0</v>
      </c>
      <c r="CO10" s="3">
        <v>1</v>
      </c>
      <c r="CP10" s="3">
        <v>10</v>
      </c>
      <c r="CQ10" s="3">
        <v>100</v>
      </c>
      <c r="CR10" s="3">
        <v>1</v>
      </c>
      <c r="CS10" s="3">
        <v>5</v>
      </c>
      <c r="CT10" s="3">
        <v>100</v>
      </c>
      <c r="CU10" s="3">
        <v>1</v>
      </c>
      <c r="CV10" s="31">
        <f t="shared" ref="CV10:CV11" si="6">(CW10)*CV$4/100</f>
        <v>0</v>
      </c>
      <c r="CW10" s="3">
        <v>0</v>
      </c>
      <c r="CX10" s="3">
        <v>26.234323236742757</v>
      </c>
      <c r="CY10" s="3">
        <v>0</v>
      </c>
      <c r="CZ10" s="31">
        <v>5</v>
      </c>
      <c r="DA10" s="3">
        <v>100</v>
      </c>
      <c r="DB10" s="3">
        <v>0</v>
      </c>
      <c r="DC10" s="3">
        <v>1</v>
      </c>
      <c r="DD10" s="31">
        <f t="shared" ref="DD10:DD12" si="7">(DE10)*DD$4/100</f>
        <v>5</v>
      </c>
      <c r="DE10" s="3">
        <v>100</v>
      </c>
      <c r="DF10" s="3">
        <v>0</v>
      </c>
      <c r="DG10" s="3">
        <v>1</v>
      </c>
      <c r="DH10" s="31">
        <v>0</v>
      </c>
      <c r="DI10" s="3">
        <v>0</v>
      </c>
      <c r="DJ10" s="3">
        <v>50</v>
      </c>
      <c r="DK10" s="3">
        <v>0</v>
      </c>
    </row>
    <row r="11" spans="1:115" s="32" customFormat="1" ht="31.5" x14ac:dyDescent="0.25">
      <c r="A11" s="28" t="s">
        <v>51</v>
      </c>
      <c r="B11" s="29">
        <f t="shared" ref="B11" si="8">D11*C11</f>
        <v>62.872500000000002</v>
      </c>
      <c r="C11" s="13">
        <v>1.01</v>
      </c>
      <c r="D11" s="30">
        <f t="shared" ref="D11" si="9">(E11+AB11+O11+BM11+BT11++CV11+CZ11+DD11+DH11)</f>
        <v>62.25</v>
      </c>
      <c r="E11" s="31">
        <f t="shared" si="5"/>
        <v>20</v>
      </c>
      <c r="F11" s="3">
        <v>30</v>
      </c>
      <c r="G11" s="3">
        <v>0</v>
      </c>
      <c r="H11" s="3">
        <v>1</v>
      </c>
      <c r="I11" s="3">
        <v>30</v>
      </c>
      <c r="J11" s="3">
        <v>0</v>
      </c>
      <c r="K11" s="3">
        <v>1</v>
      </c>
      <c r="L11" s="3">
        <v>40</v>
      </c>
      <c r="M11" s="3">
        <v>1</v>
      </c>
      <c r="N11" s="3">
        <v>1</v>
      </c>
      <c r="O11" s="31">
        <f t="shared" si="0"/>
        <v>11</v>
      </c>
      <c r="P11" s="3">
        <v>25</v>
      </c>
      <c r="Q11" s="3">
        <v>0</v>
      </c>
      <c r="R11" s="3">
        <v>1</v>
      </c>
      <c r="S11" s="3">
        <v>25</v>
      </c>
      <c r="T11" s="3">
        <v>0</v>
      </c>
      <c r="U11" s="3">
        <v>1</v>
      </c>
      <c r="V11" s="3">
        <v>25</v>
      </c>
      <c r="W11" s="3">
        <v>0</v>
      </c>
      <c r="X11" s="3">
        <v>1</v>
      </c>
      <c r="Y11" s="3">
        <v>25</v>
      </c>
      <c r="Z11" s="3">
        <v>0</v>
      </c>
      <c r="AA11" s="3">
        <v>1</v>
      </c>
      <c r="AB11" s="31">
        <v>7.45</v>
      </c>
      <c r="AC11" s="3">
        <v>11.25</v>
      </c>
      <c r="AD11" s="3">
        <v>3.3898305084745761</v>
      </c>
      <c r="AE11" s="3">
        <v>0.75</v>
      </c>
      <c r="AF11" s="3">
        <v>7</v>
      </c>
      <c r="AG11" s="3">
        <v>0.1</v>
      </c>
      <c r="AH11" s="3">
        <v>1</v>
      </c>
      <c r="AI11" s="3">
        <v>0</v>
      </c>
      <c r="AJ11" s="3">
        <v>0</v>
      </c>
      <c r="AK11" s="3">
        <v>0</v>
      </c>
      <c r="AL11" s="3">
        <v>7</v>
      </c>
      <c r="AM11" s="3">
        <v>0</v>
      </c>
      <c r="AN11" s="3">
        <v>1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7</v>
      </c>
      <c r="BB11" s="3">
        <v>0</v>
      </c>
      <c r="BC11" s="3">
        <v>1</v>
      </c>
      <c r="BD11" s="3">
        <v>0</v>
      </c>
      <c r="BE11" s="3">
        <v>0</v>
      </c>
      <c r="BF11" s="3">
        <v>0</v>
      </c>
      <c r="BG11" s="3">
        <v>5</v>
      </c>
      <c r="BH11" s="3">
        <v>0</v>
      </c>
      <c r="BI11" s="3">
        <v>1</v>
      </c>
      <c r="BJ11" s="3">
        <v>0</v>
      </c>
      <c r="BK11" s="3">
        <v>0</v>
      </c>
      <c r="BL11" s="3">
        <v>0</v>
      </c>
      <c r="BM11" s="31">
        <f t="shared" si="1"/>
        <v>7.5</v>
      </c>
      <c r="BN11" s="3">
        <v>0</v>
      </c>
      <c r="BO11" s="3">
        <v>0</v>
      </c>
      <c r="BP11" s="3">
        <v>0</v>
      </c>
      <c r="BQ11" s="3">
        <v>50</v>
      </c>
      <c r="BR11" s="3">
        <v>0</v>
      </c>
      <c r="BS11" s="3">
        <v>1</v>
      </c>
      <c r="BT11" s="31">
        <f t="shared" si="2"/>
        <v>6.3</v>
      </c>
      <c r="BU11" s="3">
        <v>0</v>
      </c>
      <c r="BV11" s="3">
        <v>0</v>
      </c>
      <c r="BW11" s="3">
        <v>0</v>
      </c>
      <c r="BX11" s="3">
        <v>15</v>
      </c>
      <c r="BY11" s="3">
        <v>1</v>
      </c>
      <c r="BZ11" s="3">
        <v>1</v>
      </c>
      <c r="CA11" s="3">
        <v>15</v>
      </c>
      <c r="CB11" s="3">
        <v>0</v>
      </c>
      <c r="CC11" s="3">
        <v>1</v>
      </c>
      <c r="CD11" s="3">
        <v>15</v>
      </c>
      <c r="CE11" s="3">
        <v>0</v>
      </c>
      <c r="CF11" s="3">
        <v>1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3">
        <v>0</v>
      </c>
      <c r="CT11" s="3">
        <v>0</v>
      </c>
      <c r="CU11" s="3">
        <v>0</v>
      </c>
      <c r="CV11" s="31">
        <f t="shared" si="6"/>
        <v>5</v>
      </c>
      <c r="CW11" s="3">
        <v>100</v>
      </c>
      <c r="CX11" s="3">
        <v>0</v>
      </c>
      <c r="CY11" s="3">
        <v>1</v>
      </c>
      <c r="CZ11" s="31">
        <v>5</v>
      </c>
      <c r="DA11" s="3">
        <v>100</v>
      </c>
      <c r="DB11" s="3">
        <v>0</v>
      </c>
      <c r="DC11" s="3">
        <v>1</v>
      </c>
      <c r="DD11" s="31">
        <f t="shared" si="7"/>
        <v>0</v>
      </c>
      <c r="DE11" s="3">
        <v>0</v>
      </c>
      <c r="DF11" s="3">
        <v>0</v>
      </c>
      <c r="DG11" s="3">
        <v>0</v>
      </c>
      <c r="DH11" s="31">
        <v>0</v>
      </c>
      <c r="DI11" s="3">
        <v>0</v>
      </c>
      <c r="DJ11" s="3">
        <v>0</v>
      </c>
      <c r="DK11" s="3">
        <v>0</v>
      </c>
    </row>
    <row r="12" spans="1:115" s="32" customFormat="1" ht="31.5" x14ac:dyDescent="0.25">
      <c r="A12" s="28" t="s">
        <v>56</v>
      </c>
      <c r="B12" s="29">
        <f t="shared" si="3"/>
        <v>68.433750000000018</v>
      </c>
      <c r="C12" s="14">
        <v>1.05</v>
      </c>
      <c r="D12" s="30">
        <f t="shared" si="4"/>
        <v>65.175000000000011</v>
      </c>
      <c r="E12" s="31">
        <f t="shared" ref="E12" si="10">(F12+I12+L12)*E$4/100</f>
        <v>19.100000000000001</v>
      </c>
      <c r="F12" s="3">
        <v>30</v>
      </c>
      <c r="G12" s="3">
        <v>0</v>
      </c>
      <c r="H12" s="3">
        <v>1</v>
      </c>
      <c r="I12" s="3">
        <v>25.5</v>
      </c>
      <c r="J12" s="3">
        <v>0</v>
      </c>
      <c r="K12" s="3">
        <v>0.85</v>
      </c>
      <c r="L12" s="3">
        <v>40</v>
      </c>
      <c r="M12" s="3">
        <v>1</v>
      </c>
      <c r="N12" s="3">
        <v>1</v>
      </c>
      <c r="O12" s="31">
        <f t="shared" ref="O12" si="11">(P12+S12+Y12+V12)*O$4/100</f>
        <v>6.875</v>
      </c>
      <c r="P12" s="3">
        <v>12.5</v>
      </c>
      <c r="Q12" s="3">
        <v>106</v>
      </c>
      <c r="R12" s="3">
        <v>0.5</v>
      </c>
      <c r="S12" s="3">
        <v>25</v>
      </c>
      <c r="T12" s="3">
        <v>0</v>
      </c>
      <c r="U12" s="3">
        <v>1</v>
      </c>
      <c r="V12" s="3">
        <v>0</v>
      </c>
      <c r="W12" s="3">
        <v>0</v>
      </c>
      <c r="X12" s="3">
        <v>1</v>
      </c>
      <c r="Y12" s="3">
        <v>25</v>
      </c>
      <c r="Z12" s="3">
        <v>0</v>
      </c>
      <c r="AA12" s="3">
        <v>1</v>
      </c>
      <c r="AB12" s="31">
        <v>6.55</v>
      </c>
      <c r="AC12" s="3">
        <v>3.75</v>
      </c>
      <c r="AD12" s="3">
        <v>9.4109681787406902</v>
      </c>
      <c r="AE12" s="3">
        <v>0.25</v>
      </c>
      <c r="AF12" s="3">
        <v>7</v>
      </c>
      <c r="AG12" s="3">
        <v>0</v>
      </c>
      <c r="AH12" s="3">
        <v>1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15</v>
      </c>
      <c r="AS12" s="3">
        <v>0</v>
      </c>
      <c r="AT12" s="3">
        <v>1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7</v>
      </c>
      <c r="BB12" s="3">
        <v>0</v>
      </c>
      <c r="BC12" s="3">
        <v>1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1">
        <f t="shared" ref="BM12" si="12">(BN12+BQ12)*BM$4/100</f>
        <v>7.5</v>
      </c>
      <c r="BN12" s="3">
        <v>0</v>
      </c>
      <c r="BO12" s="3">
        <v>0</v>
      </c>
      <c r="BP12" s="3">
        <v>0</v>
      </c>
      <c r="BQ12" s="3">
        <v>50</v>
      </c>
      <c r="BR12" s="3">
        <v>0</v>
      </c>
      <c r="BS12" s="3">
        <v>1</v>
      </c>
      <c r="BT12" s="31">
        <f t="shared" ref="BT12" si="13">(BU12+BX12+CD12+CG12+CJ12+CM12+CA12+CP12+CS12)*BT$4/100</f>
        <v>10.15</v>
      </c>
      <c r="BU12" s="3">
        <v>0</v>
      </c>
      <c r="BV12" s="3">
        <v>0</v>
      </c>
      <c r="BW12" s="3">
        <v>0</v>
      </c>
      <c r="BX12" s="3">
        <v>15</v>
      </c>
      <c r="BY12" s="33">
        <v>1</v>
      </c>
      <c r="BZ12" s="3">
        <v>1</v>
      </c>
      <c r="CA12" s="3">
        <v>15</v>
      </c>
      <c r="CB12" s="3">
        <v>0</v>
      </c>
      <c r="CC12" s="3">
        <v>1</v>
      </c>
      <c r="CD12" s="3">
        <v>15</v>
      </c>
      <c r="CE12" s="3">
        <v>0</v>
      </c>
      <c r="CF12" s="3">
        <v>1</v>
      </c>
      <c r="CG12" s="3">
        <v>15</v>
      </c>
      <c r="CH12" s="3">
        <v>0</v>
      </c>
      <c r="CI12" s="3">
        <v>1</v>
      </c>
      <c r="CJ12" s="3">
        <v>2.5</v>
      </c>
      <c r="CK12" s="3">
        <v>2</v>
      </c>
      <c r="CL12" s="3">
        <v>0.5</v>
      </c>
      <c r="CM12" s="3">
        <v>5</v>
      </c>
      <c r="CN12" s="3">
        <v>0</v>
      </c>
      <c r="CO12" s="3">
        <v>1</v>
      </c>
      <c r="CP12" s="3">
        <v>0</v>
      </c>
      <c r="CQ12" s="3">
        <v>0</v>
      </c>
      <c r="CR12" s="3">
        <v>0</v>
      </c>
      <c r="CS12" s="3">
        <v>5</v>
      </c>
      <c r="CT12" s="3">
        <v>100</v>
      </c>
      <c r="CU12" s="3">
        <v>1</v>
      </c>
      <c r="CV12" s="31">
        <f t="shared" ref="CV12" si="14">(CW12)*CV$4/100</f>
        <v>5</v>
      </c>
      <c r="CW12" s="3">
        <v>100</v>
      </c>
      <c r="CX12" s="3">
        <v>0</v>
      </c>
      <c r="CY12" s="3">
        <v>1</v>
      </c>
      <c r="CZ12" s="31">
        <v>5</v>
      </c>
      <c r="DA12" s="3">
        <v>100</v>
      </c>
      <c r="DB12" s="3">
        <v>0</v>
      </c>
      <c r="DC12" s="3">
        <v>1</v>
      </c>
      <c r="DD12" s="31">
        <f t="shared" si="7"/>
        <v>5</v>
      </c>
      <c r="DE12" s="3">
        <v>100</v>
      </c>
      <c r="DF12" s="3">
        <v>0</v>
      </c>
      <c r="DG12" s="3">
        <v>1</v>
      </c>
      <c r="DH12" s="31">
        <v>0</v>
      </c>
      <c r="DI12" s="3">
        <v>0</v>
      </c>
      <c r="DJ12" s="3">
        <v>0</v>
      </c>
      <c r="DK12" s="3">
        <v>0</v>
      </c>
    </row>
    <row r="13" spans="1:115" s="32" customFormat="1" ht="15.75" x14ac:dyDescent="0.25">
      <c r="A13" s="34" t="s">
        <v>8</v>
      </c>
      <c r="B13" s="31">
        <f>SUM(B5:B12)/8</f>
        <v>73.499256250000016</v>
      </c>
      <c r="C13" s="35"/>
      <c r="D13" s="31">
        <f>SUM(D5:D12)/8</f>
        <v>70.750624999999999</v>
      </c>
      <c r="E13" s="31">
        <f t="shared" ref="E13:BP13" si="15">SUM(E5:E12)/8</f>
        <v>19.737500000000001</v>
      </c>
      <c r="F13" s="31">
        <f t="shared" si="15"/>
        <v>30</v>
      </c>
      <c r="G13" s="31">
        <f t="shared" si="15"/>
        <v>0</v>
      </c>
      <c r="H13" s="31">
        <f t="shared" si="15"/>
        <v>1</v>
      </c>
      <c r="I13" s="31">
        <f t="shared" si="15"/>
        <v>29.4375</v>
      </c>
      <c r="J13" s="31">
        <f t="shared" si="15"/>
        <v>0</v>
      </c>
      <c r="K13" s="31">
        <f t="shared" si="15"/>
        <v>0.98124999999999996</v>
      </c>
      <c r="L13" s="31">
        <f t="shared" si="15"/>
        <v>39.25</v>
      </c>
      <c r="M13" s="31">
        <f t="shared" si="15"/>
        <v>1</v>
      </c>
      <c r="N13" s="31">
        <f t="shared" si="15"/>
        <v>0.98124999999999996</v>
      </c>
      <c r="O13" s="31">
        <f t="shared" si="15"/>
        <v>8.421875</v>
      </c>
      <c r="P13" s="31">
        <f t="shared" si="15"/>
        <v>10.9375</v>
      </c>
      <c r="Q13" s="31">
        <f t="shared" si="15"/>
        <v>82.25</v>
      </c>
      <c r="R13" s="31">
        <f t="shared" si="15"/>
        <v>0.4375</v>
      </c>
      <c r="S13" s="31">
        <f t="shared" si="15"/>
        <v>25</v>
      </c>
      <c r="T13" s="31">
        <f t="shared" si="15"/>
        <v>0</v>
      </c>
      <c r="U13" s="31">
        <f t="shared" si="15"/>
        <v>1</v>
      </c>
      <c r="V13" s="31">
        <f t="shared" si="15"/>
        <v>15.625</v>
      </c>
      <c r="W13" s="31">
        <f t="shared" si="15"/>
        <v>0</v>
      </c>
      <c r="X13" s="31">
        <f t="shared" si="15"/>
        <v>0.75</v>
      </c>
      <c r="Y13" s="31">
        <f t="shared" si="15"/>
        <v>25</v>
      </c>
      <c r="Z13" s="31">
        <f t="shared" si="15"/>
        <v>0</v>
      </c>
      <c r="AA13" s="31">
        <f t="shared" si="15"/>
        <v>1</v>
      </c>
      <c r="AB13" s="31">
        <f t="shared" si="15"/>
        <v>10.4725</v>
      </c>
      <c r="AC13" s="31">
        <f t="shared" si="15"/>
        <v>9.375</v>
      </c>
      <c r="AD13" s="31">
        <f t="shared" si="15"/>
        <v>5.0678827331849119</v>
      </c>
      <c r="AE13" s="31">
        <f t="shared" si="15"/>
        <v>0.625</v>
      </c>
      <c r="AF13" s="31">
        <f t="shared" si="15"/>
        <v>7</v>
      </c>
      <c r="AG13" s="31">
        <f t="shared" si="15"/>
        <v>7.4999999999999997E-2</v>
      </c>
      <c r="AH13" s="31">
        <f t="shared" si="15"/>
        <v>1</v>
      </c>
      <c r="AI13" s="31">
        <f t="shared" si="15"/>
        <v>1.6624999999999999</v>
      </c>
      <c r="AJ13" s="31">
        <f t="shared" si="15"/>
        <v>0.1875</v>
      </c>
      <c r="AK13" s="31">
        <f t="shared" si="15"/>
        <v>0.23750000000000002</v>
      </c>
      <c r="AL13" s="31">
        <f t="shared" si="15"/>
        <v>6.125</v>
      </c>
      <c r="AM13" s="31">
        <f t="shared" si="15"/>
        <v>0</v>
      </c>
      <c r="AN13" s="31">
        <f t="shared" si="15"/>
        <v>0.875</v>
      </c>
      <c r="AO13" s="31">
        <f t="shared" si="15"/>
        <v>2.625</v>
      </c>
      <c r="AP13" s="31">
        <f t="shared" si="15"/>
        <v>0</v>
      </c>
      <c r="AQ13" s="31">
        <f t="shared" si="15"/>
        <v>0.375</v>
      </c>
      <c r="AR13" s="31">
        <f t="shared" si="15"/>
        <v>11.25</v>
      </c>
      <c r="AS13" s="31">
        <f t="shared" si="15"/>
        <v>0</v>
      </c>
      <c r="AT13" s="31">
        <f t="shared" si="15"/>
        <v>0.75</v>
      </c>
      <c r="AU13" s="31">
        <f t="shared" si="15"/>
        <v>0</v>
      </c>
      <c r="AV13" s="31">
        <f t="shared" si="15"/>
        <v>0.38750000000000001</v>
      </c>
      <c r="AW13" s="31">
        <f t="shared" si="15"/>
        <v>0</v>
      </c>
      <c r="AX13" s="31">
        <f t="shared" si="15"/>
        <v>2.25</v>
      </c>
      <c r="AY13" s="31">
        <f t="shared" si="15"/>
        <v>0.4</v>
      </c>
      <c r="AZ13" s="31">
        <f t="shared" si="15"/>
        <v>0.25</v>
      </c>
      <c r="BA13" s="31">
        <f t="shared" si="15"/>
        <v>6.125</v>
      </c>
      <c r="BB13" s="31">
        <f t="shared" si="15"/>
        <v>1.2500000000000001E-2</v>
      </c>
      <c r="BC13" s="31">
        <f t="shared" si="15"/>
        <v>0.875</v>
      </c>
      <c r="BD13" s="31">
        <f t="shared" si="15"/>
        <v>1.575</v>
      </c>
      <c r="BE13" s="31">
        <f t="shared" si="15"/>
        <v>0.5625</v>
      </c>
      <c r="BF13" s="31">
        <f t="shared" si="15"/>
        <v>0.22500000000000001</v>
      </c>
      <c r="BG13" s="31">
        <f t="shared" si="15"/>
        <v>3.75</v>
      </c>
      <c r="BH13" s="31">
        <f t="shared" si="15"/>
        <v>0</v>
      </c>
      <c r="BI13" s="31">
        <f t="shared" si="15"/>
        <v>0.75</v>
      </c>
      <c r="BJ13" s="31">
        <f t="shared" si="15"/>
        <v>0.625</v>
      </c>
      <c r="BK13" s="31">
        <f t="shared" si="15"/>
        <v>0</v>
      </c>
      <c r="BL13" s="31">
        <f t="shared" si="15"/>
        <v>0.125</v>
      </c>
      <c r="BM13" s="31">
        <f t="shared" si="15"/>
        <v>10.3125</v>
      </c>
      <c r="BN13" s="31">
        <f t="shared" si="15"/>
        <v>18.75</v>
      </c>
      <c r="BO13" s="31">
        <f t="shared" si="15"/>
        <v>0</v>
      </c>
      <c r="BP13" s="31">
        <f t="shared" si="15"/>
        <v>0.375</v>
      </c>
      <c r="BQ13" s="31">
        <f t="shared" ref="BQ13:DK13" si="16">SUM(BQ5:BQ12)/8</f>
        <v>50</v>
      </c>
      <c r="BR13" s="31">
        <f t="shared" si="16"/>
        <v>0</v>
      </c>
      <c r="BS13" s="31">
        <f t="shared" si="16"/>
        <v>1</v>
      </c>
      <c r="BT13" s="31">
        <f t="shared" si="16"/>
        <v>9.9312500000000004</v>
      </c>
      <c r="BU13" s="31">
        <f t="shared" si="16"/>
        <v>7.5</v>
      </c>
      <c r="BV13" s="31">
        <f t="shared" si="16"/>
        <v>0</v>
      </c>
      <c r="BW13" s="31">
        <f t="shared" si="16"/>
        <v>0.5</v>
      </c>
      <c r="BX13" s="31">
        <f t="shared" si="16"/>
        <v>15</v>
      </c>
      <c r="BY13" s="31">
        <f t="shared" si="16"/>
        <v>1</v>
      </c>
      <c r="BZ13" s="31">
        <f t="shared" si="16"/>
        <v>1</v>
      </c>
      <c r="CA13" s="31">
        <f t="shared" si="16"/>
        <v>11.25</v>
      </c>
      <c r="CB13" s="31">
        <f t="shared" si="16"/>
        <v>0</v>
      </c>
      <c r="CC13" s="31">
        <f t="shared" si="16"/>
        <v>0.75</v>
      </c>
      <c r="CD13" s="31">
        <f t="shared" si="16"/>
        <v>15</v>
      </c>
      <c r="CE13" s="31">
        <f t="shared" si="16"/>
        <v>0</v>
      </c>
      <c r="CF13" s="31">
        <f t="shared" si="16"/>
        <v>1</v>
      </c>
      <c r="CG13" s="31">
        <f t="shared" si="16"/>
        <v>9.375</v>
      </c>
      <c r="CH13" s="31">
        <f t="shared" si="16"/>
        <v>0</v>
      </c>
      <c r="CI13" s="31">
        <f t="shared" si="16"/>
        <v>0.625</v>
      </c>
      <c r="CJ13" s="31">
        <f t="shared" si="16"/>
        <v>2.8125</v>
      </c>
      <c r="CK13" s="31">
        <f t="shared" si="16"/>
        <v>0.5</v>
      </c>
      <c r="CL13" s="31">
        <f t="shared" si="16"/>
        <v>0.5625</v>
      </c>
      <c r="CM13" s="31">
        <f t="shared" si="16"/>
        <v>3.125</v>
      </c>
      <c r="CN13" s="31">
        <f t="shared" si="16"/>
        <v>0.625</v>
      </c>
      <c r="CO13" s="31">
        <f t="shared" si="16"/>
        <v>0.625</v>
      </c>
      <c r="CP13" s="31">
        <f t="shared" si="16"/>
        <v>3.75</v>
      </c>
      <c r="CQ13" s="31">
        <f t="shared" si="16"/>
        <v>25</v>
      </c>
      <c r="CR13" s="31">
        <f t="shared" si="16"/>
        <v>0.375</v>
      </c>
      <c r="CS13" s="31">
        <f t="shared" si="16"/>
        <v>3.125</v>
      </c>
      <c r="CT13" s="31">
        <f t="shared" si="16"/>
        <v>50</v>
      </c>
      <c r="CU13" s="31">
        <f t="shared" si="16"/>
        <v>0.625</v>
      </c>
      <c r="CV13" s="31">
        <f t="shared" si="16"/>
        <v>3.75</v>
      </c>
      <c r="CW13" s="31">
        <f t="shared" si="16"/>
        <v>75</v>
      </c>
      <c r="CX13" s="31">
        <f t="shared" si="16"/>
        <v>3.2792904045928446</v>
      </c>
      <c r="CY13" s="31">
        <f t="shared" si="16"/>
        <v>0.75</v>
      </c>
      <c r="CZ13" s="31">
        <f t="shared" si="16"/>
        <v>4.375</v>
      </c>
      <c r="DA13" s="31">
        <f t="shared" si="16"/>
        <v>87.5</v>
      </c>
      <c r="DB13" s="31">
        <f t="shared" si="16"/>
        <v>0</v>
      </c>
      <c r="DC13" s="31">
        <f t="shared" si="16"/>
        <v>0.875</v>
      </c>
      <c r="DD13" s="31">
        <f t="shared" si="16"/>
        <v>3.125</v>
      </c>
      <c r="DE13" s="31">
        <f t="shared" si="16"/>
        <v>62.5</v>
      </c>
      <c r="DF13" s="31">
        <f t="shared" si="16"/>
        <v>0</v>
      </c>
      <c r="DG13" s="31">
        <f t="shared" si="16"/>
        <v>0.625</v>
      </c>
      <c r="DH13" s="31">
        <f t="shared" si="16"/>
        <v>0.625</v>
      </c>
      <c r="DI13" s="31">
        <f t="shared" si="16"/>
        <v>12.5</v>
      </c>
      <c r="DJ13" s="31">
        <f t="shared" si="16"/>
        <v>12.5</v>
      </c>
      <c r="DK13" s="31">
        <f t="shared" si="16"/>
        <v>0.125</v>
      </c>
    </row>
  </sheetData>
  <customSheetViews>
    <customSheetView guid="{48D3E9AA-648C-4ECF-8173-C08280EBEB4F}" fitToPage="1" showAutoFilter="1">
      <pane xSplit="2" ySplit="2" topLeftCell="C15" activePane="bottomRight" state="frozen"/>
      <selection pane="bottomRight" activeCell="F36" sqref="F36"/>
      <pageMargins left="0.70866141732283472" right="0.70866141732283472" top="0.74803149606299213" bottom="0.74803149606299213" header="0.31496062992125984" footer="0.31496062992125984"/>
      <pageSetup paperSize="9" scale="64" fitToWidth="33" orientation="landscape" r:id="rId1"/>
      <autoFilter ref="A4:DE15"/>
    </customSheetView>
    <customSheetView guid="{1022C9A2-07EC-4D9D-BBA4-2BBD79082C37}" fitToPage="1" showAutoFilter="1">
      <pane xSplit="2" ySplit="2" topLeftCell="C3" activePane="bottomRight" state="frozen"/>
      <selection pane="bottomRight" activeCell="O14" sqref="O14"/>
      <pageMargins left="0.70866141732283472" right="0.70866141732283472" top="0.74803149606299213" bottom="0.74803149606299213" header="0.31496062992125984" footer="0.31496062992125984"/>
      <pageSetup paperSize="9" scale="64" fitToWidth="33" orientation="landscape" r:id="rId2"/>
      <autoFilter ref="A4:DE15"/>
    </customSheetView>
    <customSheetView guid="{8D6AF65C-C2B9-4FA6-A8A3-A52BCBB99630}" scale="80" fitToPage="1" showAutoFilter="1">
      <pane xSplit="2" ySplit="2" topLeftCell="DB3" activePane="bottomRight" state="frozen"/>
      <selection pane="bottomRight" activeCell="DL8" sqref="DL8"/>
      <pageMargins left="0.70866141732283472" right="0.70866141732283472" top="0.74803149606299213" bottom="0.74803149606299213" header="0.31496062992125984" footer="0.31496062992125984"/>
      <pageSetup paperSize="9" scale="60" fitToWidth="33" orientation="landscape" r:id="rId3"/>
      <autoFilter ref="A4:DE14"/>
    </customSheetView>
    <customSheetView guid="{1E55E937-24AC-4A50-9B81-E6F929CAB281}" scale="80">
      <pane xSplit="2" ySplit="4" topLeftCell="CR5" activePane="bottomRight" state="frozen"/>
      <selection pane="bottomRight" activeCell="DL11" sqref="DL11"/>
      <pageMargins left="0.70866141732283472" right="0.70866141732283472" top="0.74803149606299213" bottom="0.74803149606299213" header="0.31496062992125984" footer="0.31496062992125984"/>
      <pageSetup paperSize="9" scale="50" orientation="landscape" r:id="rId4"/>
    </customSheetView>
    <customSheetView guid="{7F90365C-E11B-41A0-BC16-E0DB9385DF69}" topLeftCell="W1">
      <selection activeCell="T7" sqref="T7"/>
      <pageMargins left="0.7" right="0.7" top="0.75" bottom="0.75" header="0.3" footer="0.3"/>
      <pageSetup paperSize="9" orientation="portrait" r:id="rId5"/>
    </customSheetView>
    <customSheetView guid="{F504A393-0F5E-46BF-BB98-4F05CD3728D7}">
      <selection activeCell="E3" sqref="E3:G3"/>
      <pageMargins left="0.7" right="0.7" top="0.75" bottom="0.75" header="0.3" footer="0.3"/>
    </customSheetView>
    <customSheetView guid="{23AEF12C-D888-45B8-A1AE-958231342A1B}" showPageBreaks="1" topLeftCell="B1">
      <selection activeCell="DK6" sqref="DK6"/>
      <pageMargins left="0.19685039370078741" right="0.19685039370078741" top="0.19685039370078741" bottom="0.19685039370078741" header="0" footer="0"/>
      <pageSetup paperSize="9" scale="55" orientation="landscape" r:id="rId6"/>
    </customSheetView>
    <customSheetView guid="{C226558F-517B-4141-8153-2B42542680BE}">
      <pane xSplit="2" ySplit="2" topLeftCell="C3" activePane="bottomRight" state="frozen"/>
      <selection pane="bottomRight" activeCell="D6" sqref="D6"/>
      <pageMargins left="0.7" right="0.7" top="0.75" bottom="0.75" header="0.3" footer="0.3"/>
      <pageSetup paperSize="9" orientation="portrait" r:id="rId7"/>
    </customSheetView>
    <customSheetView guid="{B3741284-7008-4F8A-8CE5-FFE581198AC1}" scale="66">
      <pane xSplit="2" ySplit="4" topLeftCell="C5" activePane="bottomRight" state="frozen"/>
      <selection pane="bottomRight" activeCell="C6" sqref="C6"/>
      <pageMargins left="0.70866141732283472" right="0.70866141732283472" top="0.74803149606299213" bottom="0.74803149606299213" header="0.31496062992125984" footer="0.31496062992125984"/>
      <pageSetup paperSize="9" scale="50" orientation="landscape" r:id="rId8"/>
    </customSheetView>
    <customSheetView guid="{C0BC3759-7AA3-49DE-99DE-BAF1EBFB3539}" topLeftCell="B1">
      <selection activeCell="I16" sqref="I16"/>
      <pageMargins left="0.19685039370078741" right="0.19685039370078741" top="0.19685039370078741" bottom="0.19685039370078741" header="0" footer="0"/>
      <pageSetup paperSize="9" scale="55" orientation="landscape" r:id="rId9"/>
    </customSheetView>
    <customSheetView guid="{3720392E-8F5C-4437-9234-80A8A9E7D804}" fitToPage="1" showAutoFilter="1">
      <pane xSplit="2" ySplit="2" topLeftCell="C12" activePane="bottomRight" state="frozen"/>
      <selection pane="bottomRight" activeCell="F23" sqref="F23"/>
      <pageMargins left="0.70866141732283472" right="0.70866141732283472" top="0.74803149606299213" bottom="0.74803149606299213" header="0.31496062992125984" footer="0.31496062992125984"/>
      <pageSetup paperSize="9" scale="64" fitToWidth="33" orientation="landscape" r:id="rId10"/>
      <autoFilter ref="A4:DF13"/>
    </customSheetView>
    <customSheetView guid="{F578F43D-58A6-453E-8B66-967E52D36EE2}">
      <selection activeCell="E9" sqref="E9"/>
      <pageMargins left="0.7" right="0.7" top="0.75" bottom="0.75" header="0.3" footer="0.3"/>
    </customSheetView>
    <customSheetView guid="{CCEA52F4-599B-4748-B847-CBD4456F51C4}" scale="80">
      <selection activeCell="S19" sqref="S19"/>
      <pageMargins left="0.19685039370078741" right="0.19685039370078741" top="0.19685039370078741" bottom="0.19685039370078741" header="0" footer="0"/>
      <pageSetup paperSize="9" scale="55" orientation="landscape" r:id="rId11"/>
    </customSheetView>
    <customSheetView guid="{A0E6B8C7-D656-4F1C-B12B-6577F1135AC2}" topLeftCell="E1">
      <selection activeCell="T3" sqref="T3:Y3"/>
      <pageMargins left="0.70866141732283472" right="0.70866141732283472" top="0.74803149606299213" bottom="0.74803149606299213" header="0.31496062992125984" footer="0.31496062992125984"/>
      <pageSetup paperSize="9" scale="55" orientation="landscape" r:id="rId12"/>
    </customSheetView>
    <customSheetView guid="{8D4133ED-E15D-47EB-886A-3DB908EE1940}" scale="80" showPageBreaks="1" fitToPage="1" showAutoFilter="1">
      <pane xSplit="2" ySplit="2" topLeftCell="C3" activePane="bottomRight" state="frozen"/>
      <selection pane="bottomRight" activeCell="L7" sqref="L7"/>
      <pageMargins left="0.70866141732283472" right="0.70866141732283472" top="0.74803149606299213" bottom="0.74803149606299213" header="0.31496062992125984" footer="0.31496062992125984"/>
      <pageSetup paperSize="9" scale="37" fitToWidth="33" orientation="portrait" r:id="rId13"/>
      <autoFilter ref="A4:DE15"/>
    </customSheetView>
    <customSheetView guid="{9A2CA1E3-C6B7-4C3D-86A7-9AB908F789E3}" scale="80" showPageBreaks="1">
      <selection activeCell="B8" sqref="B8"/>
      <pageMargins left="0.19685039370078741" right="0.19685039370078741" top="0.19685039370078741" bottom="0.19685039370078741" header="0" footer="0"/>
      <pageSetup paperSize="9" scale="55" orientation="landscape" r:id="rId14"/>
    </customSheetView>
    <customSheetView guid="{855B1BB6-DBBD-4E0E-8B09-DE8E0149FF1B}" scale="80" showPageBreaks="1" fitToPage="1" showAutoFilter="1">
      <pane xSplit="2" ySplit="2" topLeftCell="CO3" activePane="bottomRight" state="frozen"/>
      <selection pane="bottomRight" activeCell="DF6" sqref="DF6:DL13"/>
      <pageMargins left="0.70866141732283472" right="0.70866141732283472" top="0.74803149606299213" bottom="0.74803149606299213" header="0.31496062992125984" footer="0.31496062992125984"/>
      <pageSetup paperSize="9" scale="24" fitToWidth="6" orientation="landscape" r:id="rId15"/>
      <autoFilter ref="A4:DE15"/>
    </customSheetView>
  </customSheetViews>
  <mergeCells count="34">
    <mergeCell ref="DE2:DG2"/>
    <mergeCell ref="DI2:DK2"/>
    <mergeCell ref="AI2:AK2"/>
    <mergeCell ref="AX2:AZ2"/>
    <mergeCell ref="BA2:BC2"/>
    <mergeCell ref="BD2:BF2"/>
    <mergeCell ref="AR2:AT2"/>
    <mergeCell ref="AU2:AW2"/>
    <mergeCell ref="BG2:BI2"/>
    <mergeCell ref="AL2:AN2"/>
    <mergeCell ref="AO2:AQ2"/>
    <mergeCell ref="CS2:CU2"/>
    <mergeCell ref="CA2:CC2"/>
    <mergeCell ref="CD2:CF2"/>
    <mergeCell ref="BX2:BZ2"/>
    <mergeCell ref="CJ2:CL2"/>
    <mergeCell ref="BQ2:BS2"/>
    <mergeCell ref="BU2:BW2"/>
    <mergeCell ref="BJ2:BL2"/>
    <mergeCell ref="BN2:BP2"/>
    <mergeCell ref="DA2:DC2"/>
    <mergeCell ref="CW2:CY2"/>
    <mergeCell ref="CG2:CI2"/>
    <mergeCell ref="CP2:CR2"/>
    <mergeCell ref="CM2:CO2"/>
    <mergeCell ref="F2:H2"/>
    <mergeCell ref="I2:K2"/>
    <mergeCell ref="AC2:AE2"/>
    <mergeCell ref="AF2:AH2"/>
    <mergeCell ref="L2:N2"/>
    <mergeCell ref="P2:R2"/>
    <mergeCell ref="S2:U2"/>
    <mergeCell ref="Y2:AA2"/>
    <mergeCell ref="V2:X2"/>
  </mergeCells>
  <pageMargins left="0.70866141732283472" right="0.70866141732283472" top="0.74803149606299213" bottom="0.74803149606299213" header="0.31496062992125984" footer="0.31496062992125984"/>
  <pageSetup paperSize="9" scale="53" fitToWidth="6" orientation="landscape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Звада Дарья Александровна</dc:creator>
  <cp:lastModifiedBy>Савастьянова Дарья Ивановна</cp:lastModifiedBy>
  <cp:lastPrinted>2025-05-16T10:00:55Z</cp:lastPrinted>
  <dcterms:created xsi:type="dcterms:W3CDTF">2017-04-18T04:31:12Z</dcterms:created>
  <dcterms:modified xsi:type="dcterms:W3CDTF">2025-05-22T05:47:35Z</dcterms:modified>
</cp:coreProperties>
</file>